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D:\Documents\GitHub\Schroeder-et-al.--2023----An-extended-period-of-elevated-influenza-mortality-risk-follows-the-main-waves-of-influenza-pandemics\Data\"/>
    </mc:Choice>
  </mc:AlternateContent>
  <xr:revisionPtr revIDLastSave="0" documentId="13_ncr:1_{59A9B776-9DC4-4942-8B5C-84C13CC30E07}" xr6:coauthVersionLast="47" xr6:coauthVersionMax="47" xr10:uidLastSave="{00000000-0000-0000-0000-000000000000}"/>
  <bookViews>
    <workbookView xWindow="-120" yWindow="-120" windowWidth="29040" windowHeight="15720" firstSheet="1" activeTab="1" xr2:uid="{64D5B349-6862-524D-9A56-D09DB733012A}"/>
  </bookViews>
  <sheets>
    <sheet name="Information" sheetId="19" r:id="rId1"/>
    <sheet name="Data Dictionary" sheetId="21" r:id="rId2"/>
    <sheet name="Glasgow Info" sheetId="18" r:id="rId3"/>
    <sheet name="Glasgow data" sheetId="17" r:id="rId4"/>
    <sheet name="Belfast Info" sheetId="1" r:id="rId5"/>
    <sheet name="Belfast data" sheetId="2" r:id="rId6"/>
    <sheet name="Liverpool Info" sheetId="3" r:id="rId7"/>
    <sheet name="Liverpool data" sheetId="4" r:id="rId8"/>
    <sheet name="Manchester Info" sheetId="5" r:id="rId9"/>
    <sheet name="Manchester data" sheetId="6" r:id="rId10"/>
    <sheet name="Sheffield Info" sheetId="7" r:id="rId11"/>
    <sheet name="Sheffield data" sheetId="8" r:id="rId12"/>
    <sheet name="Birmingham Info" sheetId="23" r:id="rId13"/>
    <sheet name="Birmingham data" sheetId="10" r:id="rId14"/>
    <sheet name="Cardiff Info" sheetId="24" r:id="rId15"/>
    <sheet name="Cardiff data" sheetId="12" r:id="rId16"/>
    <sheet name="London Info" sheetId="25" r:id="rId17"/>
    <sheet name="London data" sheetId="16"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 i="18" l="1"/>
  <c r="O9" i="18"/>
  <c r="P9" i="18"/>
  <c r="Q9" i="18"/>
  <c r="M9" i="18"/>
  <c r="O7" i="18"/>
  <c r="P7" i="18"/>
  <c r="Q7" i="18"/>
  <c r="N5" i="18"/>
  <c r="O5" i="18"/>
  <c r="P5" i="18"/>
  <c r="Q5" i="18"/>
  <c r="M5" i="18"/>
  <c r="AC3" i="25" l="1"/>
  <c r="AD3" i="25"/>
  <c r="AE3" i="25"/>
  <c r="AF3" i="25"/>
  <c r="AG3" i="25"/>
  <c r="AH3" i="25"/>
  <c r="AI3" i="25"/>
  <c r="AJ3" i="25"/>
  <c r="AK3" i="25"/>
  <c r="AL3" i="25"/>
  <c r="AM3" i="25"/>
  <c r="AN3" i="25"/>
  <c r="AB3" i="25"/>
  <c r="BE19" i="25"/>
  <c r="BD19" i="25"/>
  <c r="BC19" i="25"/>
  <c r="BA19" i="25"/>
  <c r="AZ19" i="25"/>
  <c r="AS19" i="25"/>
  <c r="AR19" i="25"/>
  <c r="AQ19" i="25"/>
  <c r="AP19" i="25"/>
  <c r="AN19" i="25"/>
  <c r="AM19" i="25"/>
  <c r="AL19" i="25"/>
  <c r="AK19" i="25"/>
  <c r="AJ19" i="25"/>
  <c r="AI19" i="25"/>
  <c r="AH19" i="25"/>
  <c r="AG19" i="25"/>
  <c r="AF19" i="25"/>
  <c r="AE19" i="25"/>
  <c r="AD19" i="25"/>
  <c r="AC19" i="25"/>
  <c r="AB19" i="25"/>
  <c r="BE17" i="25"/>
  <c r="BD17" i="25"/>
  <c r="BC17" i="25"/>
  <c r="BA17" i="25"/>
  <c r="AZ17" i="25"/>
  <c r="AS17" i="25"/>
  <c r="AR17" i="25"/>
  <c r="AQ17" i="25"/>
  <c r="AP17" i="25"/>
  <c r="AN17" i="25"/>
  <c r="AM17" i="25"/>
  <c r="AL17" i="25"/>
  <c r="AK17" i="25"/>
  <c r="AJ17" i="25"/>
  <c r="AI17" i="25"/>
  <c r="AH17" i="25"/>
  <c r="AG17" i="25"/>
  <c r="AF17" i="25"/>
  <c r="AE17" i="25"/>
  <c r="AD17" i="25"/>
  <c r="AC17" i="25"/>
  <c r="AB17" i="25"/>
  <c r="T17" i="25"/>
  <c r="S17" i="25"/>
  <c r="R17" i="25"/>
  <c r="Q17" i="25"/>
  <c r="P17" i="25"/>
  <c r="O17" i="25"/>
  <c r="N17" i="25"/>
  <c r="M17" i="25"/>
  <c r="L17" i="25"/>
  <c r="K17" i="25"/>
  <c r="J17" i="25"/>
  <c r="I17" i="25"/>
  <c r="H17" i="25"/>
  <c r="G17" i="25"/>
  <c r="F17" i="25"/>
  <c r="E17" i="25"/>
  <c r="D17" i="25"/>
  <c r="C17" i="25"/>
  <c r="B17" i="25"/>
  <c r="BE16" i="25"/>
  <c r="BD16" i="25"/>
  <c r="BC16" i="25"/>
  <c r="BA16" i="25"/>
  <c r="AZ16" i="25"/>
  <c r="AS16" i="25"/>
  <c r="AR16" i="25"/>
  <c r="AQ16" i="25"/>
  <c r="AP16" i="25"/>
  <c r="AO16" i="25"/>
  <c r="AN16" i="25"/>
  <c r="AM16" i="25"/>
  <c r="AL16" i="25"/>
  <c r="AK16" i="25"/>
  <c r="AJ16" i="25"/>
  <c r="AI16" i="25"/>
  <c r="AH16" i="25"/>
  <c r="AG16" i="25"/>
  <c r="AF16" i="25"/>
  <c r="AE16" i="25"/>
  <c r="AD16" i="25"/>
  <c r="AC16" i="25"/>
  <c r="AB16" i="25"/>
  <c r="T16" i="25"/>
  <c r="S16" i="25"/>
  <c r="R16" i="25"/>
  <c r="Q16" i="25"/>
  <c r="P16" i="25"/>
  <c r="O16" i="25"/>
  <c r="N16" i="25"/>
  <c r="M16" i="25"/>
  <c r="L16" i="25"/>
  <c r="K16" i="25"/>
  <c r="J16" i="25"/>
  <c r="I16" i="25"/>
  <c r="H16" i="25"/>
  <c r="G16" i="25"/>
  <c r="F16" i="25"/>
  <c r="E16" i="25"/>
  <c r="D16" i="25"/>
  <c r="C16" i="25"/>
  <c r="B16" i="25"/>
  <c r="BK15" i="25"/>
  <c r="BJ15" i="25"/>
  <c r="BI15" i="25"/>
  <c r="BH15" i="25"/>
  <c r="BG15" i="25"/>
  <c r="BF15" i="25"/>
  <c r="BE15" i="25"/>
  <c r="BD15" i="25"/>
  <c r="BC15" i="25"/>
  <c r="BB15" i="25"/>
  <c r="BA15" i="25"/>
  <c r="AZ15" i="25"/>
  <c r="AY15" i="25"/>
  <c r="AX15" i="25"/>
  <c r="AW15" i="25"/>
  <c r="AV15" i="25"/>
  <c r="AU15" i="25"/>
  <c r="AS15" i="25"/>
  <c r="AR15" i="25"/>
  <c r="AQ15" i="25"/>
  <c r="AP15" i="25"/>
  <c r="AO15" i="25"/>
  <c r="Z15" i="25"/>
  <c r="Y15" i="25"/>
  <c r="W15" i="25"/>
  <c r="V15" i="25"/>
  <c r="U15" i="25"/>
  <c r="T15" i="25"/>
  <c r="S15" i="25"/>
  <c r="R15" i="25"/>
  <c r="Q15" i="25"/>
  <c r="P15" i="25"/>
  <c r="O15" i="25"/>
  <c r="N15" i="25"/>
  <c r="M15" i="25"/>
  <c r="L15" i="25"/>
  <c r="K15" i="25"/>
  <c r="J15" i="25"/>
  <c r="I15" i="25"/>
  <c r="H15" i="25"/>
  <c r="G15" i="25"/>
  <c r="F15" i="25"/>
  <c r="E15" i="25"/>
  <c r="D15" i="25"/>
  <c r="C15" i="25"/>
  <c r="B15" i="25"/>
  <c r="T15" i="24"/>
  <c r="U15" i="24"/>
  <c r="Y15" i="24"/>
  <c r="Z15" i="24"/>
  <c r="AA15" i="24"/>
  <c r="AC15" i="24"/>
  <c r="AD15" i="24"/>
  <c r="AE15" i="24"/>
  <c r="AF15" i="24"/>
  <c r="AG15" i="24"/>
  <c r="AH15" i="24"/>
  <c r="AI15" i="24"/>
  <c r="AJ15" i="24"/>
  <c r="AK15" i="24"/>
  <c r="AL15" i="24"/>
  <c r="AM15" i="24"/>
  <c r="AN15" i="24"/>
  <c r="AO15" i="24"/>
  <c r="AP15" i="24"/>
  <c r="AQ15" i="24"/>
  <c r="AR15" i="24"/>
  <c r="AS15" i="24"/>
  <c r="AT15" i="24"/>
  <c r="AU15" i="24"/>
  <c r="AV15" i="24"/>
  <c r="AW15" i="24"/>
  <c r="AX15" i="24"/>
  <c r="AY15" i="24"/>
  <c r="AZ15" i="24"/>
  <c r="BA15" i="24"/>
  <c r="BB15" i="24"/>
  <c r="BC15" i="24"/>
  <c r="BD15" i="24"/>
  <c r="BE15" i="24"/>
  <c r="BF15" i="24"/>
  <c r="BG15" i="24"/>
  <c r="BH15" i="24"/>
  <c r="BI15" i="24"/>
  <c r="BJ15" i="24"/>
  <c r="BK15" i="24"/>
  <c r="T16" i="24"/>
  <c r="U16" i="24"/>
  <c r="Z16" i="24"/>
  <c r="AA16" i="24"/>
  <c r="AB16" i="24"/>
  <c r="AC16" i="24"/>
  <c r="AD16" i="24"/>
  <c r="AE16" i="24"/>
  <c r="AF16" i="24"/>
  <c r="AG16" i="24"/>
  <c r="AH16" i="24"/>
  <c r="AI16" i="24"/>
  <c r="AJ16" i="24"/>
  <c r="AK16" i="24"/>
  <c r="AL16" i="24"/>
  <c r="AM16" i="24"/>
  <c r="AN16" i="24"/>
  <c r="AO16" i="24"/>
  <c r="AP16" i="24"/>
  <c r="AQ16" i="24"/>
  <c r="AR16" i="24"/>
  <c r="AS16" i="24"/>
  <c r="AT16" i="24"/>
  <c r="AU16" i="24"/>
  <c r="AV16" i="24"/>
  <c r="AW16" i="24"/>
  <c r="AX16" i="24"/>
  <c r="AY16" i="24"/>
  <c r="AZ16" i="24"/>
  <c r="BA16" i="24"/>
  <c r="BB16" i="24"/>
  <c r="BC16" i="24"/>
  <c r="BD16" i="24"/>
  <c r="BE16" i="24"/>
  <c r="T17" i="24"/>
  <c r="U17" i="24"/>
  <c r="Z17" i="24"/>
  <c r="AA17" i="24"/>
  <c r="AC17" i="24"/>
  <c r="AD17" i="24"/>
  <c r="AE17" i="24"/>
  <c r="AF17" i="24"/>
  <c r="AG17" i="24"/>
  <c r="AH17" i="24"/>
  <c r="AI17" i="24"/>
  <c r="AJ17" i="24"/>
  <c r="AK17" i="24"/>
  <c r="AL17" i="24"/>
  <c r="AM17" i="24"/>
  <c r="AN17" i="24"/>
  <c r="AO17" i="24"/>
  <c r="AP17" i="24"/>
  <c r="AQ17" i="24"/>
  <c r="AR17" i="24"/>
  <c r="AS17" i="24"/>
  <c r="AT17" i="24"/>
  <c r="AU17" i="24"/>
  <c r="AV17" i="24"/>
  <c r="AW17" i="24"/>
  <c r="AX17" i="24"/>
  <c r="AY17" i="24"/>
  <c r="AZ17" i="24"/>
  <c r="BA17" i="24"/>
  <c r="BB17" i="24"/>
  <c r="BC17" i="24"/>
  <c r="BD17" i="24"/>
  <c r="BE17" i="24"/>
  <c r="U18" i="24"/>
  <c r="T19" i="24"/>
  <c r="U19" i="24"/>
  <c r="Z19" i="24"/>
  <c r="AA19" i="24"/>
  <c r="AC19" i="24"/>
  <c r="AD19" i="24"/>
  <c r="AE19" i="24"/>
  <c r="AF19" i="24"/>
  <c r="AG19" i="24"/>
  <c r="AH19" i="24"/>
  <c r="AI19" i="24"/>
  <c r="AJ19" i="24"/>
  <c r="AK19" i="24"/>
  <c r="AL19" i="24"/>
  <c r="AM19" i="24"/>
  <c r="AN19" i="24"/>
  <c r="AO19" i="24"/>
  <c r="AP19" i="24"/>
  <c r="AQ19" i="24"/>
  <c r="AR19" i="24"/>
  <c r="AS19" i="24"/>
  <c r="AT19" i="24"/>
  <c r="AU19" i="24"/>
  <c r="AV19" i="24"/>
  <c r="AW19" i="24"/>
  <c r="AX19" i="24"/>
  <c r="AY19" i="24"/>
  <c r="AZ19" i="24"/>
  <c r="BA19" i="24"/>
  <c r="BB19" i="24"/>
  <c r="BC19" i="24"/>
  <c r="BD19" i="24"/>
  <c r="BE19" i="24"/>
  <c r="D15" i="24"/>
  <c r="E15" i="24"/>
  <c r="F15" i="24"/>
  <c r="G15" i="24"/>
  <c r="H15" i="24"/>
  <c r="I15" i="24"/>
  <c r="J15" i="24"/>
  <c r="K15" i="24"/>
  <c r="L15" i="24"/>
  <c r="M15" i="24"/>
  <c r="N15" i="24"/>
  <c r="O15" i="24"/>
  <c r="P15" i="24"/>
  <c r="Q15" i="24"/>
  <c r="R15" i="24"/>
  <c r="D16" i="24"/>
  <c r="E16" i="24"/>
  <c r="F16" i="24"/>
  <c r="G16" i="24"/>
  <c r="H16" i="24"/>
  <c r="I16" i="24"/>
  <c r="J16" i="24"/>
  <c r="K16" i="24"/>
  <c r="L16" i="24"/>
  <c r="M16" i="24"/>
  <c r="N16" i="24"/>
  <c r="O16" i="24"/>
  <c r="P16" i="24"/>
  <c r="Q16" i="24"/>
  <c r="R16" i="24"/>
  <c r="D17" i="24"/>
  <c r="E17" i="24"/>
  <c r="F17" i="24"/>
  <c r="G17" i="24"/>
  <c r="H17" i="24"/>
  <c r="I17" i="24"/>
  <c r="J17" i="24"/>
  <c r="K17" i="24"/>
  <c r="L17" i="24"/>
  <c r="M17" i="24"/>
  <c r="N17" i="24"/>
  <c r="O17" i="24"/>
  <c r="P17" i="24"/>
  <c r="Q17" i="24"/>
  <c r="R17" i="24"/>
  <c r="R18" i="24"/>
  <c r="D19" i="24"/>
  <c r="E19" i="24"/>
  <c r="F19" i="24"/>
  <c r="G19" i="24"/>
  <c r="H19" i="24"/>
  <c r="I19" i="24"/>
  <c r="J19" i="24"/>
  <c r="K19" i="24"/>
  <c r="L19" i="24"/>
  <c r="M19" i="24"/>
  <c r="N19" i="24"/>
  <c r="O19" i="24"/>
  <c r="P19" i="24"/>
  <c r="Q19" i="24"/>
  <c r="R19" i="24"/>
  <c r="T15" i="23"/>
  <c r="U15" i="23"/>
  <c r="V15" i="23"/>
  <c r="W15" i="23"/>
  <c r="X15" i="23"/>
  <c r="Y15" i="23"/>
  <c r="Z15" i="23"/>
  <c r="AA15" i="23"/>
  <c r="AB15" i="23"/>
  <c r="AC15" i="23"/>
  <c r="AD15" i="23"/>
  <c r="AE15" i="23"/>
  <c r="AF15" i="23"/>
  <c r="AG15" i="23"/>
  <c r="AH15" i="23"/>
  <c r="AI15" i="23"/>
  <c r="AJ15" i="23"/>
  <c r="AK15" i="23"/>
  <c r="AL15" i="23"/>
  <c r="AM15" i="23"/>
  <c r="AN15" i="23"/>
  <c r="AO15" i="23"/>
  <c r="AP15" i="23"/>
  <c r="AQ15" i="23"/>
  <c r="AR15" i="23"/>
  <c r="AS15" i="23"/>
  <c r="AY15" i="23"/>
  <c r="AZ15" i="23"/>
  <c r="BA15" i="23"/>
  <c r="BB15" i="23"/>
  <c r="BC15" i="23"/>
  <c r="BD15" i="23"/>
  <c r="BE15" i="23"/>
  <c r="BF15" i="23"/>
  <c r="BG15" i="23"/>
  <c r="BH15" i="23"/>
  <c r="BI15" i="23"/>
  <c r="BJ15" i="23"/>
  <c r="BK15" i="23"/>
  <c r="T16" i="23"/>
  <c r="U16" i="23"/>
  <c r="V16" i="23"/>
  <c r="W16" i="23"/>
  <c r="X16" i="23"/>
  <c r="Y16" i="23"/>
  <c r="Z16" i="23"/>
  <c r="AA16" i="23"/>
  <c r="AB16" i="23"/>
  <c r="AC16" i="23"/>
  <c r="AD16" i="23"/>
  <c r="AE16" i="23"/>
  <c r="AF16" i="23"/>
  <c r="AG16" i="23"/>
  <c r="AH16" i="23"/>
  <c r="AI16" i="23"/>
  <c r="AJ16" i="23"/>
  <c r="AK16" i="23"/>
  <c r="AL16" i="23"/>
  <c r="AM16" i="23"/>
  <c r="AN16" i="23"/>
  <c r="AO16" i="23"/>
  <c r="AP16" i="23"/>
  <c r="AQ16" i="23"/>
  <c r="AR16" i="23"/>
  <c r="AS16" i="23"/>
  <c r="AY16" i="23"/>
  <c r="AZ16" i="23"/>
  <c r="BA16" i="23"/>
  <c r="BB16" i="23"/>
  <c r="BC16" i="23"/>
  <c r="BD16" i="23"/>
  <c r="BE16" i="23"/>
  <c r="T17" i="23"/>
  <c r="U17" i="23"/>
  <c r="V17" i="23"/>
  <c r="W17" i="23"/>
  <c r="X17" i="23"/>
  <c r="Y17" i="23"/>
  <c r="Z17" i="23"/>
  <c r="AA17" i="23"/>
  <c r="AB17" i="23"/>
  <c r="AC17" i="23"/>
  <c r="AD17" i="23"/>
  <c r="AE17" i="23"/>
  <c r="AF17" i="23"/>
  <c r="AG17" i="23"/>
  <c r="AH17" i="23"/>
  <c r="AI17" i="23"/>
  <c r="AJ17" i="23"/>
  <c r="AK17" i="23"/>
  <c r="AL17" i="23"/>
  <c r="AM17" i="23"/>
  <c r="AN17" i="23"/>
  <c r="AO17" i="23"/>
  <c r="AP17" i="23"/>
  <c r="AQ17" i="23"/>
  <c r="AR17" i="23"/>
  <c r="AS17" i="23"/>
  <c r="AY17" i="23"/>
  <c r="AZ17" i="23"/>
  <c r="BA17" i="23"/>
  <c r="BB17" i="23"/>
  <c r="BC17" i="23"/>
  <c r="BD17" i="23"/>
  <c r="BE17" i="23"/>
  <c r="T18" i="23"/>
  <c r="U18" i="23"/>
  <c r="V18" i="23"/>
  <c r="W18" i="23"/>
  <c r="X18" i="23"/>
  <c r="Y18" i="23"/>
  <c r="Z18" i="23"/>
  <c r="AA18" i="23"/>
  <c r="AB18" i="23"/>
  <c r="AC18" i="23"/>
  <c r="AD18" i="23"/>
  <c r="AE18" i="23"/>
  <c r="AF18" i="23"/>
  <c r="AG18" i="23"/>
  <c r="AH18" i="23"/>
  <c r="AI18" i="23"/>
  <c r="T19" i="23"/>
  <c r="U19" i="23"/>
  <c r="V19" i="23"/>
  <c r="W19" i="23"/>
  <c r="X19" i="23"/>
  <c r="Y19" i="23"/>
  <c r="Z19" i="23"/>
  <c r="AA19" i="23"/>
  <c r="AB19" i="23"/>
  <c r="AC19" i="23"/>
  <c r="AD19" i="23"/>
  <c r="AE19" i="23"/>
  <c r="AF19" i="23"/>
  <c r="AG19" i="23"/>
  <c r="AH19" i="23"/>
  <c r="AI19" i="23"/>
  <c r="AJ19" i="23"/>
  <c r="AK19" i="23"/>
  <c r="AL19" i="23"/>
  <c r="AM19" i="23"/>
  <c r="AN19" i="23"/>
  <c r="AO19" i="23"/>
  <c r="AP19" i="23"/>
  <c r="AQ19" i="23"/>
  <c r="AR19" i="23"/>
  <c r="AS19" i="23"/>
  <c r="AY19" i="23"/>
  <c r="AZ19" i="23"/>
  <c r="BA19" i="23"/>
  <c r="BB19" i="23"/>
  <c r="BC19" i="23"/>
  <c r="BD19" i="23"/>
  <c r="BE19" i="23"/>
  <c r="B15" i="23"/>
  <c r="C15" i="23"/>
  <c r="D15" i="23"/>
  <c r="E15" i="23"/>
  <c r="F15" i="23"/>
  <c r="G15" i="23"/>
  <c r="H15" i="23"/>
  <c r="I15" i="23"/>
  <c r="J15" i="23"/>
  <c r="K15" i="23"/>
  <c r="L15" i="23"/>
  <c r="M15" i="23"/>
  <c r="N15" i="23"/>
  <c r="O15" i="23"/>
  <c r="P15" i="23"/>
  <c r="Q15" i="23"/>
  <c r="R15" i="23"/>
  <c r="B16" i="23"/>
  <c r="C16" i="23"/>
  <c r="D16" i="23"/>
  <c r="H16" i="23"/>
  <c r="I16" i="23"/>
  <c r="J16" i="23"/>
  <c r="K16" i="23"/>
  <c r="L16" i="23"/>
  <c r="N16" i="23"/>
  <c r="O16" i="23"/>
  <c r="P16" i="23"/>
  <c r="Q16" i="23"/>
  <c r="R16" i="23"/>
  <c r="B17" i="23"/>
  <c r="C17" i="23"/>
  <c r="D17" i="23"/>
  <c r="H17" i="23"/>
  <c r="I17" i="23"/>
  <c r="J17" i="23"/>
  <c r="K17" i="23"/>
  <c r="L17" i="23"/>
  <c r="N17" i="23"/>
  <c r="O17" i="23"/>
  <c r="P17" i="23"/>
  <c r="Q17" i="23"/>
  <c r="R17" i="23"/>
  <c r="E18" i="23"/>
  <c r="F18" i="23"/>
  <c r="G18" i="23"/>
  <c r="B19" i="23"/>
  <c r="C19" i="23"/>
  <c r="D19" i="23"/>
  <c r="E19" i="23"/>
  <c r="G19" i="23"/>
  <c r="H19" i="23"/>
  <c r="I19" i="23"/>
  <c r="J19" i="23"/>
  <c r="K19" i="23"/>
  <c r="L19" i="23"/>
  <c r="N19" i="23"/>
  <c r="O19" i="23"/>
  <c r="P19" i="23"/>
  <c r="Q19" i="23"/>
  <c r="R19" i="23"/>
  <c r="S19" i="23"/>
  <c r="S18" i="23"/>
  <c r="S17" i="23"/>
  <c r="S16" i="23"/>
  <c r="S15" i="23"/>
  <c r="Y16" i="7"/>
  <c r="Y17" i="7"/>
  <c r="Z3" i="7"/>
  <c r="AA3" i="7"/>
  <c r="AB3" i="7"/>
  <c r="Y3" i="7"/>
  <c r="C15" i="7"/>
  <c r="D15" i="7"/>
  <c r="E15" i="7"/>
  <c r="I15" i="7"/>
  <c r="J15" i="7"/>
  <c r="K15" i="7"/>
  <c r="L15" i="7"/>
  <c r="M15" i="7"/>
  <c r="O15" i="7"/>
  <c r="P15" i="7"/>
  <c r="Q15" i="7"/>
  <c r="R15" i="7"/>
  <c r="S15" i="7"/>
  <c r="T15" i="7"/>
  <c r="U15" i="7"/>
  <c r="V15" i="7"/>
  <c r="AC15" i="7"/>
  <c r="AD15" i="7"/>
  <c r="AE15" i="7"/>
  <c r="AF15" i="7"/>
  <c r="AG15" i="7"/>
  <c r="AH15" i="7"/>
  <c r="AI15" i="7"/>
  <c r="AJ15" i="7"/>
  <c r="AK15" i="7"/>
  <c r="AL15" i="7"/>
  <c r="AM15" i="7"/>
  <c r="AN15" i="7"/>
  <c r="AO15" i="7"/>
  <c r="AP15" i="7"/>
  <c r="AT15" i="7"/>
  <c r="AU15" i="7"/>
  <c r="AV15" i="7"/>
  <c r="AW15" i="7"/>
  <c r="AX15" i="7"/>
  <c r="AY15" i="7"/>
  <c r="AZ15" i="7"/>
  <c r="BA15" i="7"/>
  <c r="BB15" i="7"/>
  <c r="BC15" i="7"/>
  <c r="BD15" i="7"/>
  <c r="BE15" i="7"/>
  <c r="BF15" i="7"/>
  <c r="BG15" i="7"/>
  <c r="BH15" i="7"/>
  <c r="BI15" i="7"/>
  <c r="BJ15" i="7"/>
  <c r="BK15" i="7"/>
  <c r="C16" i="7"/>
  <c r="D16" i="7"/>
  <c r="E16" i="7"/>
  <c r="I16" i="7"/>
  <c r="J16" i="7"/>
  <c r="K16" i="7"/>
  <c r="L16" i="7"/>
  <c r="M16" i="7"/>
  <c r="O16" i="7"/>
  <c r="P16" i="7"/>
  <c r="Q16" i="7"/>
  <c r="R16" i="7"/>
  <c r="S16" i="7"/>
  <c r="T16" i="7"/>
  <c r="U16" i="7"/>
  <c r="V16" i="7"/>
  <c r="W16" i="7"/>
  <c r="X16" i="7"/>
  <c r="Z16" i="7"/>
  <c r="AA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C17" i="7"/>
  <c r="D17" i="7"/>
  <c r="E17" i="7"/>
  <c r="I17" i="7"/>
  <c r="J17" i="7"/>
  <c r="K17" i="7"/>
  <c r="L17" i="7"/>
  <c r="M17" i="7"/>
  <c r="O17" i="7"/>
  <c r="P17" i="7"/>
  <c r="Q17" i="7"/>
  <c r="R17" i="7"/>
  <c r="S17" i="7"/>
  <c r="T17" i="7"/>
  <c r="U17" i="7"/>
  <c r="V17" i="7"/>
  <c r="W17" i="7"/>
  <c r="X17" i="7"/>
  <c r="Z17" i="7"/>
  <c r="AA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R18" i="7"/>
  <c r="S18" i="7"/>
  <c r="T18" i="7"/>
  <c r="U18" i="7"/>
  <c r="V18" i="7"/>
  <c r="AD18" i="7"/>
  <c r="AE18" i="7"/>
  <c r="AF18" i="7"/>
  <c r="AG18" i="7"/>
  <c r="AH18" i="7"/>
  <c r="AI18" i="7"/>
  <c r="AJ18" i="7"/>
  <c r="AK18" i="7"/>
  <c r="AL18" i="7"/>
  <c r="AM18" i="7"/>
  <c r="AN18" i="7"/>
  <c r="AO18" i="7"/>
  <c r="AP18" i="7"/>
  <c r="D19" i="7"/>
  <c r="E19" i="7"/>
  <c r="I19" i="7"/>
  <c r="J19" i="7"/>
  <c r="K19" i="7"/>
  <c r="L19" i="7"/>
  <c r="M19" i="7"/>
  <c r="O19" i="7"/>
  <c r="P19" i="7"/>
  <c r="Q19" i="7"/>
  <c r="R19" i="7"/>
  <c r="S19" i="7"/>
  <c r="T19" i="7"/>
  <c r="U19" i="7"/>
  <c r="V19" i="7"/>
  <c r="AD19" i="7"/>
  <c r="AE19" i="7"/>
  <c r="AF19" i="7"/>
  <c r="AG19" i="7"/>
  <c r="AH19" i="7"/>
  <c r="AI19" i="7"/>
  <c r="AJ19" i="7"/>
  <c r="AK19" i="7"/>
  <c r="AL19" i="7"/>
  <c r="AM19" i="7"/>
  <c r="AN19" i="7"/>
  <c r="AO19" i="7"/>
  <c r="AP19" i="7"/>
  <c r="AT19" i="7"/>
  <c r="AU19" i="7"/>
  <c r="AV19" i="7"/>
  <c r="AW19" i="7"/>
  <c r="AX19" i="7"/>
  <c r="AY19" i="7"/>
  <c r="AZ19" i="7"/>
  <c r="BA19" i="7"/>
  <c r="BB19" i="7"/>
  <c r="BC19" i="7"/>
  <c r="BD19" i="7"/>
  <c r="BE19" i="7"/>
  <c r="B16" i="7"/>
  <c r="B15" i="7"/>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BF16" i="5"/>
  <c r="BG16" i="5"/>
  <c r="BI16" i="5"/>
  <c r="BJ16" i="5"/>
  <c r="BK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F20" i="5"/>
  <c r="AG20" i="5"/>
  <c r="AH20" i="5"/>
  <c r="AI20" i="5"/>
  <c r="AJ20" i="5"/>
  <c r="AK20" i="5"/>
  <c r="AL20" i="5"/>
  <c r="AM20" i="5"/>
  <c r="AN20" i="5"/>
  <c r="AO20" i="5"/>
  <c r="AP20" i="5"/>
  <c r="AQ20" i="5"/>
  <c r="AR20" i="5"/>
  <c r="AS20" i="5"/>
  <c r="AW20" i="5"/>
  <c r="AX20" i="5"/>
  <c r="AY20" i="5"/>
  <c r="AZ20" i="5"/>
  <c r="BA20" i="5"/>
  <c r="BB20" i="5"/>
  <c r="BC20" i="5"/>
  <c r="BD20" i="5"/>
  <c r="BE20" i="5"/>
  <c r="B20" i="5"/>
  <c r="B18" i="5"/>
  <c r="B17" i="5"/>
  <c r="B16" i="5"/>
  <c r="BG16" i="3"/>
  <c r="BH16" i="3"/>
  <c r="BI16" i="3"/>
  <c r="BJ16" i="3"/>
  <c r="BK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Y17" i="3"/>
  <c r="AZ17" i="3"/>
  <c r="BA17" i="3"/>
  <c r="BB17" i="3"/>
  <c r="BC17" i="3"/>
  <c r="BD17" i="3"/>
  <c r="BE17" i="3"/>
  <c r="BF17" i="3"/>
  <c r="BG17" i="3"/>
  <c r="BH17" i="3"/>
  <c r="BI17" i="3"/>
  <c r="BJ17" i="3"/>
  <c r="BK17" i="3"/>
  <c r="R18" i="3"/>
  <c r="BE18" i="3"/>
  <c r="BF18" i="3"/>
  <c r="BG18" i="3"/>
  <c r="BH18" i="3"/>
  <c r="BI18" i="3"/>
  <c r="BJ18" i="3"/>
  <c r="BK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Y19" i="3"/>
  <c r="AZ19" i="3"/>
  <c r="BA19" i="3"/>
  <c r="BB19" i="3"/>
  <c r="BC19" i="3"/>
  <c r="BD19" i="3"/>
  <c r="BE19" i="3"/>
  <c r="BF19" i="3"/>
  <c r="BG19" i="3"/>
  <c r="BH19" i="3"/>
  <c r="BI19" i="3"/>
  <c r="BJ19" i="3"/>
  <c r="BK19" i="3"/>
  <c r="C20" i="3"/>
  <c r="D20" i="3"/>
  <c r="E20" i="3"/>
  <c r="F20" i="3"/>
  <c r="G20" i="3"/>
  <c r="H20" i="3"/>
  <c r="I20" i="3"/>
  <c r="J20" i="3"/>
  <c r="K20" i="3"/>
  <c r="L20" i="3"/>
  <c r="M20" i="3"/>
  <c r="N20" i="3"/>
  <c r="O20" i="3"/>
  <c r="P20" i="3"/>
  <c r="Q20" i="3"/>
  <c r="R20" i="3"/>
  <c r="S20" i="3"/>
  <c r="T20" i="3"/>
  <c r="U20" i="3"/>
  <c r="V20" i="3"/>
  <c r="W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20" i="3"/>
  <c r="B19" i="3"/>
  <c r="B17" i="3"/>
  <c r="B16" i="3"/>
  <c r="T17" i="1"/>
  <c r="V17" i="1"/>
  <c r="Y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T18" i="1"/>
  <c r="V18" i="1"/>
  <c r="Y18" i="1"/>
  <c r="AD18" i="1"/>
  <c r="AE18" i="1"/>
  <c r="AF18" i="1"/>
  <c r="AG18" i="1"/>
  <c r="AH18" i="1"/>
  <c r="AI18" i="1"/>
  <c r="AJ18" i="1"/>
  <c r="AK18" i="1"/>
  <c r="AL18" i="1"/>
  <c r="AM18" i="1"/>
  <c r="AN18" i="1"/>
  <c r="AO18" i="1"/>
  <c r="AQ18" i="1"/>
  <c r="AY18" i="1"/>
  <c r="AZ18" i="1"/>
  <c r="BA18" i="1"/>
  <c r="BB18" i="1"/>
  <c r="BC18" i="1"/>
  <c r="BD18" i="1"/>
  <c r="BE18" i="1"/>
  <c r="T19" i="1"/>
  <c r="V19" i="1"/>
  <c r="Y19" i="1"/>
  <c r="T20" i="1"/>
  <c r="V20" i="1"/>
  <c r="Y20" i="1"/>
  <c r="AD20" i="1"/>
  <c r="AE20" i="1"/>
  <c r="AF20" i="1"/>
  <c r="AG20" i="1"/>
  <c r="AH20" i="1"/>
  <c r="AI20" i="1"/>
  <c r="AJ20" i="1"/>
  <c r="AK20" i="1"/>
  <c r="AL20" i="1"/>
  <c r="AM20" i="1"/>
  <c r="AN20" i="1"/>
  <c r="AO20" i="1"/>
  <c r="AQ20" i="1"/>
  <c r="AY20" i="1"/>
  <c r="AZ20" i="1"/>
  <c r="BA20" i="1"/>
  <c r="BB20" i="1"/>
  <c r="BC20" i="1"/>
  <c r="BD20" i="1"/>
  <c r="P17" i="1"/>
  <c r="R20" i="1"/>
  <c r="R19" i="1"/>
  <c r="R18" i="1"/>
  <c r="R17" i="1"/>
  <c r="BK16" i="1"/>
  <c r="BI16" i="1"/>
  <c r="BJ16" i="1"/>
  <c r="BH16" i="1"/>
  <c r="BG16" i="1"/>
  <c r="BF16" i="1"/>
  <c r="AC16" i="1" l="1"/>
  <c r="D57" i="10" l="1"/>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AS3" i="7"/>
  <c r="AR3" i="7"/>
  <c r="AR15" i="7" s="1"/>
  <c r="AQ3" i="7"/>
  <c r="AQ15" i="7" s="1"/>
  <c r="AS15" i="7" l="1"/>
  <c r="BE16" i="1" l="1"/>
  <c r="BD16" i="1"/>
  <c r="BC16" i="1"/>
  <c r="BB16" i="1"/>
  <c r="BA16" i="1"/>
  <c r="AZ16" i="1"/>
  <c r="AY16" i="1"/>
  <c r="AQ16" i="1"/>
  <c r="AO16" i="1"/>
  <c r="AN16" i="1"/>
  <c r="AM16" i="1"/>
  <c r="AL16" i="1"/>
  <c r="AK16" i="1"/>
  <c r="AJ16" i="1"/>
  <c r="AI16" i="1"/>
  <c r="AH16" i="1"/>
  <c r="AG16" i="1"/>
  <c r="AF16" i="1"/>
  <c r="AE16" i="1"/>
  <c r="AD16" i="1"/>
  <c r="Y16" i="1"/>
  <c r="V16" i="1"/>
  <c r="T16" i="1"/>
  <c r="R16" i="1"/>
</calcChain>
</file>

<file path=xl/sharedStrings.xml><?xml version="1.0" encoding="utf-8"?>
<sst xmlns="http://schemas.openxmlformats.org/spreadsheetml/2006/main" count="5634" uniqueCount="1057">
  <si>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</si>
  <si>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</si>
  <si>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</si>
  <si>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</si>
  <si>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</si>
  <si>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</si>
  <si>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</si>
  <si>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</si>
  <si>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</si>
  <si>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</si>
  <si>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</si>
  <si>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</si>
  <si>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</si>
  <si>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</si>
  <si>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</si>
  <si>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</si>
  <si>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</si>
  <si>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</si>
  <si>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</si>
  <si>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</si>
  <si>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</si>
  <si>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</si>
  <si>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</si>
  <si>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</si>
  <si>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</si>
  <si>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</si>
  <si>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</si>
  <si>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</si>
  <si>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</si>
  <si>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</si>
  <si>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</si>
  <si>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</si>
  <si>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</si>
  <si>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</si>
  <si>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</si>
  <si>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</si>
  <si>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</si>
  <si>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</si>
  <si>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</si>
  <si>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</si>
  <si>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</si>
  <si>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</si>
  <si>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</si>
  <si>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</si>
  <si>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</si>
  <si>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</si>
  <si>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</si>
  <si>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</si>
  <si>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</si>
  <si>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</si>
  <si>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</si>
  <si>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</si>
  <si>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</si>
  <si>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</si>
  <si>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</si>
  <si>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</si>
  <si>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</si>
  <si>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</si>
  <si>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</si>
  <si>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</si>
  <si>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</si>
  <si>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</si>
  <si>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</si>
  <si>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</si>
  <si>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</si>
  <si>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</si>
  <si>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</si>
  <si>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</si>
  <si>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</si>
  <si>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</si>
  <si>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</si>
  <si>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</si>
  <si>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</si>
  <si>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</si>
  <si>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</si>
  <si>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</si>
  <si>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</si>
  <si>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</si>
  <si>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</si>
  <si>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</si>
  <si>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</si>
  <si>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</si>
  <si>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</si>
  <si>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</si>
  <si>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</si>
  <si>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</si>
  <si>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</si>
  <si>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</si>
  <si>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</si>
  <si>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</si>
  <si>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</si>
  <si>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</si>
  <si>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</si>
  <si>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</si>
  <si>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</si>
  <si>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</si>
  <si>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</si>
  <si>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</si>
  <si>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</si>
  <si>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</si>
  <si>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</si>
  <si>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</si>
  <si>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</si>
  <si>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</si>
  <si>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</si>
  <si>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</si>
  <si>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</si>
  <si>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</si>
  <si>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</si>
  <si>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</si>
  <si>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</si>
  <si>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</si>
  <si>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</si>
  <si>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</si>
  <si>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</si>
  <si>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</si>
  <si>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</si>
  <si>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</si>
  <si>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</si>
  <si>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</si>
  <si>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</si>
  <si>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</si>
  <si>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</si>
  <si>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</si>
  <si>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</si>
  <si>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</si>
  <si>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</si>
  <si>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</si>
  <si>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</si>
  <si>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</si>
  <si>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</si>
  <si>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</si>
  <si>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</si>
  <si>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</si>
  <si>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</si>
  <si>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</si>
  <si>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</si>
  <si>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</si>
  <si>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</si>
  <si>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</si>
  <si>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</si>
  <si>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</si>
  <si>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</si>
  <si>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</si>
  <si>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</si>
  <si>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</si>
  <si>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</si>
  <si>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</si>
  <si>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</si>
  <si>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</si>
  <si>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</si>
  <si>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</si>
  <si>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</si>
  <si>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</si>
  <si>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</si>
  <si>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</si>
  <si>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</si>
  <si>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</si>
  <si>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</si>
  <si>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</si>
  <si>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</si>
  <si>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</si>
  <si>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</si>
  <si>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</si>
  <si>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</si>
  <si>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</si>
  <si>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</si>
  <si>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</si>
  <si>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</si>
  <si>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</si>
  <si>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</si>
  <si>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</si>
  <si>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</si>
  <si>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</si>
  <si>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</si>
  <si>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</si>
  <si>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</si>
  <si>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</si>
  <si>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</si>
  <si>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</si>
  <si>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</si>
  <si>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</si>
  <si>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</si>
  <si>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</si>
  <si>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</si>
  <si>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</si>
  <si>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</si>
  <si>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</si>
  <si>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</si>
  <si>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</si>
  <si>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</si>
  <si>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</si>
  <si>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</si>
  <si>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</si>
  <si>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</si>
  <si>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</si>
  <si>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</si>
  <si>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</si>
  <si>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</si>
  <si>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</si>
  <si>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</si>
  <si>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</si>
  <si>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</si>
  <si>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</si>
  <si>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</si>
  <si>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</si>
  <si>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</si>
  <si>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</si>
  <si>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</si>
  <si>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</si>
  <si>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</si>
  <si>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</si>
  <si>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</si>
  <si>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</si>
  <si>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</si>
  <si>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</si>
  <si>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</si>
  <si>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</si>
  <si>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</si>
  <si>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</si>
  <si>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</si>
  <si>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</si>
  <si>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</si>
  <si>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</si>
  <si>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</si>
  <si>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</si>
  <si>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</si>
  <si>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</si>
  <si>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</si>
  <si>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</si>
  <si>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</si>
  <si>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</si>
  <si>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</si>
  <si>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</si>
  <si>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</si>
  <si>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</si>
  <si>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</si>
  <si>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</si>
  <si>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</si>
  <si>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</si>
  <si>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</si>
  <si>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</si>
  <si>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</si>
  <si>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</si>
  <si>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</si>
  <si>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</si>
  <si>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</si>
  <si>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</si>
  <si>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</si>
  <si>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</si>
  <si>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</si>
  <si>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</si>
  <si>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</si>
  <si>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</si>
  <si>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</si>
  <si>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</si>
  <si>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</si>
  <si>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</si>
  <si>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</si>
  <si>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</si>
  <si>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</si>
  <si>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</si>
  <si>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</si>
  <si>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</si>
  <si>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</si>
  <si>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</si>
  <si>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</si>
  <si>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</si>
  <si>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</si>
  <si>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</si>
  <si>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</si>
  <si>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</si>
  <si>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</si>
  <si>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</si>
  <si>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</si>
  <si>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</si>
  <si>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</si>
  <si>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</si>
  <si>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</si>
  <si>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</si>
  <si>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</si>
  <si>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</si>
  <si>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</si>
  <si>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</si>
  <si>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</si>
  <si>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</si>
  <si>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</si>
  <si>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</si>
  <si>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</si>
  <si>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</si>
  <si>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</si>
  <si>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</si>
  <si>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</si>
  <si>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</si>
  <si>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</si>
  <si>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</si>
  <si>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</si>
  <si>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</si>
  <si>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</si>
  <si>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</si>
  <si>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</si>
  <si>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</si>
  <si>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</si>
  <si>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</si>
  <si>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</si>
  <si>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</si>
  <si>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</si>
  <si>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</si>
  <si>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</si>
  <si>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</si>
  <si>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</si>
  <si>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</si>
  <si>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</si>
  <si>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</si>
  <si>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</si>
  <si>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</si>
  <si>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</si>
  <si>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</si>
  <si>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</si>
  <si>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</si>
  <si>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</si>
  <si>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</si>
  <si>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</si>
  <si>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</si>
  <si>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</si>
  <si>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</si>
  <si>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</si>
  <si>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</si>
  <si>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</si>
  <si>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</si>
  <si>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</si>
  <si>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</si>
  <si>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</si>
  <si>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</si>
  <si>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</si>
  <si>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</si>
  <si>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</si>
  <si>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</si>
  <si>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</si>
  <si>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</si>
  <si>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</si>
  <si>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</si>
  <si>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</si>
  <si>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</si>
  <si>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</si>
  <si>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</si>
  <si>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</si>
  <si>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</si>
  <si>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</si>
  <si>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</si>
  <si>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</si>
  <si>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</si>
  <si>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</si>
  <si>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</si>
  <si>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</si>
  <si>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</si>
  <si>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</si>
  <si>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</si>
  <si>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</si>
  <si>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</si>
  <si>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</si>
  <si>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</si>
  <si>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</si>
  <si>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</si>
  <si>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</si>
  <si>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</si>
  <si>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</si>
  <si>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</si>
  <si>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</si>
  <si>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</si>
  <si>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</si>
  <si>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</si>
  <si>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</si>
  <si>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</si>
  <si>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</si>
  <si>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</si>
  <si>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</si>
  <si>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</si>
  <si>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</si>
  <si>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</si>
  <si>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</si>
  <si>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</si>
  <si>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</si>
  <si>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</si>
  <si>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</si>
  <si>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</si>
  <si>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</si>
  <si>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</si>
  <si>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</si>
  <si>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</si>
  <si>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</si>
  <si>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</si>
  <si>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</si>
  <si>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</si>
  <si>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</si>
  <si>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</si>
  <si>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</si>
  <si>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</si>
  <si>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</si>
  <si>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</si>
  <si>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</si>
  <si>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</si>
  <si>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</si>
  <si>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</si>
  <si>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</si>
  <si>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</si>
  <si>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</si>
  <si>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</si>
  <si>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</si>
  <si>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</si>
  <si>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</si>
  <si>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</si>
  <si>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</si>
  <si>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</si>
  <si>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</si>
  <si>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</si>
  <si>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</si>
  <si>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</si>
  <si>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</si>
  <si>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</si>
  <si>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</si>
  <si>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</si>
  <si>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</si>
  <si>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</si>
  <si>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</si>
  <si>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</si>
  <si>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</si>
  <si>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</si>
  <si>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</si>
  <si>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</si>
  <si>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</si>
  <si>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</si>
  <si>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</si>
  <si>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</si>
  <si>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</si>
  <si>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</si>
  <si>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</si>
  <si>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</si>
  <si>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</si>
  <si>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</si>
  <si>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</si>
  <si>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</si>
  <si>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</si>
  <si>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</si>
  <si>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</si>
  <si>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</si>
  <si>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</si>
  <si>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</si>
  <si>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</si>
  <si>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</si>
  <si>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</si>
  <si>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</si>
  <si>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</si>
  <si>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</si>
  <si>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</si>
  <si>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</si>
  <si>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</si>
  <si>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</si>
  <si>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</si>
  <si>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</si>
  <si>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</si>
  <si>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</si>
  <si>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</si>
  <si>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</si>
  <si>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</si>
  <si>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</si>
  <si>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</si>
  <si>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</si>
  <si>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</si>
  <si>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</si>
  <si>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</si>
  <si>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</si>
  <si>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</si>
  <si>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</si>
  <si>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</si>
  <si>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</si>
  <si>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</si>
  <si>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</si>
  <si>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</si>
  <si>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</si>
  <si>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</si>
  <si>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</si>
  <si>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</si>
  <si>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</si>
  <si>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</si>
  <si>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</si>
  <si>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</si>
  <si>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</si>
  <si>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</si>
  <si>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</si>
  <si>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</si>
  <si>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</si>
  <si>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</si>
  <si>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</si>
  <si>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</si>
  <si>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</si>
  <si>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</si>
  <si>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</si>
  <si>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</si>
  <si>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</si>
  <si>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</si>
  <si>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</si>
  <si>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</si>
  <si>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</si>
  <si>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</si>
  <si>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</si>
  <si>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</si>
  <si>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</si>
  <si>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</si>
  <si>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</si>
  <si>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</si>
  <si>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</si>
  <si>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</si>
  <si>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</si>
  <si>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</si>
  <si>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</si>
  <si>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</si>
  <si>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</si>
  <si>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</si>
  <si>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</si>
  <si>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</si>
  <si>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</si>
  <si>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</si>
  <si>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</si>
  <si>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</si>
  <si>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</si>
  <si>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</si>
  <si>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</si>
  <si>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</si>
  <si>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</si>
  <si>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</si>
  <si>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</si>
  <si>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</si>
  <si>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</si>
  <si>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</si>
  <si>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</si>
  <si>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</si>
  <si>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</si>
  <si>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</si>
  <si>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</si>
  <si>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</si>
  <si>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</si>
  <si>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</si>
  <si>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</si>
  <si>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</si>
  <si>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</si>
  <si>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</si>
  <si>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</si>
  <si>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</si>
  <si>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</si>
  <si>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</si>
  <si>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</si>
  <si>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</si>
  <si>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</si>
  <si>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</si>
  <si>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</si>
  <si>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</si>
  <si>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</si>
  <si>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</si>
  <si>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Influenza (deaths per million)</t>
  </si>
  <si>
    <t>Influenza (total deaths)</t>
  </si>
  <si>
    <t>* no population 'on the grounds of national security', supplemented last available population figure</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</si>
  <si>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</si>
  <si>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</si>
  <si>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</si>
  <si>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</si>
  <si>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</si>
  <si>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</si>
  <si>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</si>
  <si>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</si>
  <si>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</si>
  <si>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</si>
  <si>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</si>
  <si>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</si>
  <si>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</si>
  <si>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</si>
  <si>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1955, page 1</t>
  </si>
  <si>
    <t>MOH Liverpool 1954, page 1</t>
  </si>
  <si>
    <t>MOH Liverpool 1953, page 1</t>
  </si>
  <si>
    <t>MOH Liverpool 1952, page 1</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</si>
  <si>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</si>
  <si>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</si>
  <si>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</si>
  <si>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</si>
  <si>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</si>
  <si>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</si>
  <si>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</si>
  <si>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</si>
  <si>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</si>
  <si>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</si>
  <si>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</si>
  <si>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</si>
  <si>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</si>
  <si>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</si>
  <si>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</si>
  <si>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</si>
  <si>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</si>
  <si>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</si>
  <si>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</si>
  <si>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</si>
  <si>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</si>
  <si>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</si>
  <si>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</si>
  <si>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</si>
  <si>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</si>
  <si>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</si>
  <si>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</si>
  <si>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</si>
  <si>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</si>
  <si>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</si>
  <si>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</si>
  <si>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</si>
  <si>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</si>
  <si>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</si>
  <si>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</si>
  <si>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</si>
  <si>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</si>
  <si>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</si>
  <si>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</si>
  <si>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</si>
  <si>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</si>
  <si>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</si>
  <si>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</si>
  <si>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</si>
  <si>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</si>
  <si>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</si>
  <si>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</si>
  <si>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</si>
  <si>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</si>
  <si>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</si>
  <si>
    <t>MOH Belfast, 1913, page 18</t>
  </si>
  <si>
    <t>MOH Belfast, 1918, page 16</t>
  </si>
  <si>
    <t>Pneumonia</t>
  </si>
  <si>
    <t>MOH Belfast, 1909, page 30</t>
  </si>
  <si>
    <t>MOH Belfast, 1911, page 83</t>
  </si>
  <si>
    <t>MOH Belfast, 1915, page 19</t>
  </si>
  <si>
    <t>MOH Belfast, 1923, page 14</t>
  </si>
  <si>
    <t>MOH Belfast, 1924, page 14</t>
  </si>
  <si>
    <t>MOH Belfast, 1949, page 18</t>
  </si>
  <si>
    <t>Bronchitis</t>
  </si>
  <si>
    <t>MOH Belfast, 1925, page 14</t>
  </si>
  <si>
    <t>MOH Belfast, 1926, page 14</t>
  </si>
  <si>
    <t>MOH Belfast, 1927, page 14</t>
  </si>
  <si>
    <t>MOH Belfast, 1928, page 16</t>
  </si>
  <si>
    <t>MOH Belfast, 1929, page 16</t>
  </si>
  <si>
    <t>MOH Belfast, 1930, page 20</t>
  </si>
  <si>
    <t>MOH Belfast, 1931, page 22</t>
  </si>
  <si>
    <t>MOH Belfast, 1932, page 22</t>
  </si>
  <si>
    <t>MOH Belfast, 1933, page 33</t>
  </si>
  <si>
    <t>MOH Belfast, 1936, page 25</t>
  </si>
  <si>
    <t>MOH Belfast, 1932, page 23</t>
  </si>
  <si>
    <t>MOH Belfast, 1949, page 14</t>
  </si>
  <si>
    <t>Bronchio-pneumonia</t>
  </si>
  <si>
    <t>Other respiratory diseases</t>
  </si>
  <si>
    <t>Pneumonia_rate</t>
  </si>
  <si>
    <t>Bronchitis_rate</t>
  </si>
  <si>
    <t>Bronchio-pneumonia_rate</t>
  </si>
  <si>
    <t>MOH Liverpool 1951, page 37</t>
  </si>
  <si>
    <t>MOH Liverpool 1953, page 191</t>
  </si>
  <si>
    <t>MOH Liverpool 1954, page 213</t>
  </si>
  <si>
    <t>MOH Manchester, 1895, page 116</t>
  </si>
  <si>
    <t>MOH Manchester, 1896, page 162</t>
  </si>
  <si>
    <t>MOH Manchester, 1897, page 156</t>
  </si>
  <si>
    <t>MOH Manchester, 1898, page 226</t>
  </si>
  <si>
    <t>MOH Manchester, 1899, page 210</t>
  </si>
  <si>
    <t>MOH Manchester, 1900, page 206</t>
  </si>
  <si>
    <t>MOH Manchester, 1901, page 326</t>
  </si>
  <si>
    <t>MOH Manchester, 1902, page 242</t>
  </si>
  <si>
    <t>MOH Manchester, 1903, page 280</t>
  </si>
  <si>
    <t>MOH Manchester, 1904, page 362</t>
  </si>
  <si>
    <t>MOH Manchester, 1905, page 336</t>
  </si>
  <si>
    <t>MOH Manchester, 1906, page 356</t>
  </si>
  <si>
    <t>MOH Manchester, 1907, page 264</t>
  </si>
  <si>
    <t>MOH Manchester, 1908, page 216</t>
  </si>
  <si>
    <t>MOH Manchester, 1909, page 206</t>
  </si>
  <si>
    <t>MOH Manchester, 1910, page 176</t>
  </si>
  <si>
    <t>MOH Manchester, 1911, page 150</t>
  </si>
  <si>
    <t>MOH Manchester, 1912, page 226</t>
  </si>
  <si>
    <t>MOH Manchester, 1913, page 226</t>
  </si>
  <si>
    <t>MOH Manchester, 1914, page 178</t>
  </si>
  <si>
    <t>MOH Manchester, 1915, page 98</t>
  </si>
  <si>
    <t>MOH Manchester, 1916, page 146</t>
  </si>
  <si>
    <t>MOH Manchester, 1917, page 132</t>
  </si>
  <si>
    <t>MOH Manchester, 1918, page 162</t>
  </si>
  <si>
    <t>MOH Manchester, 1919, page 264</t>
  </si>
  <si>
    <t>MOH Manchester, 1920, page 32</t>
  </si>
  <si>
    <t>MOH Manchester, 1921, page 18</t>
  </si>
  <si>
    <t>MOH Manchester, 1922, page 14</t>
  </si>
  <si>
    <t>MOH Manchester, 1925, page 12</t>
  </si>
  <si>
    <t>MOH Manchester, 1926, page 14</t>
  </si>
  <si>
    <t>MOH Manchester, 1927, page 14</t>
  </si>
  <si>
    <t>MOH Manchester, 1928, page 14</t>
  </si>
  <si>
    <t>MOH Manchester, 1929, page 14</t>
  </si>
  <si>
    <t>MOH Manchester, 1930, page 14</t>
  </si>
  <si>
    <t>MOH Manchester, 1931, page 12</t>
  </si>
  <si>
    <t>MOH Manchester, 1932, page 14</t>
  </si>
  <si>
    <t>MOH Manchester, 1933, page 14</t>
  </si>
  <si>
    <t>MOH Manchester, 1934, page 14</t>
  </si>
  <si>
    <t>MOH Manchester, 1935, page 16</t>
  </si>
  <si>
    <t>MOH Manchester, 1936, page 16</t>
  </si>
  <si>
    <t>MOH Manchester, 1937, page 16</t>
  </si>
  <si>
    <t>MOH Manchester, 1938, page 16</t>
  </si>
  <si>
    <t>MOH Manchester, 1942, page 4</t>
  </si>
  <si>
    <t>MOH Manchester, 1943, page 4</t>
  </si>
  <si>
    <t>MOH Manchester, 1944, page 7</t>
  </si>
  <si>
    <t>MOH Manchester, 1945, page 10</t>
  </si>
  <si>
    <t>MOH Manchester, 1946, page 9</t>
  </si>
  <si>
    <t>MOH Manchester, 1947, page 9</t>
  </si>
  <si>
    <t>MOH Manchester, 1948, page 11</t>
  </si>
  <si>
    <t>MOH Manchester, 1949, page 11</t>
  </si>
  <si>
    <t>MOH Manchester, 1950, page 12</t>
  </si>
  <si>
    <t>Other-respiratory</t>
  </si>
  <si>
    <t>MOH Sheffield, 1896, page 24</t>
  </si>
  <si>
    <t>MOH Sheffield, 1897, page 39</t>
  </si>
  <si>
    <t>MOH Sheffield, 1898, page 42</t>
  </si>
  <si>
    <t>MOH Sheffield, 1902, page 60</t>
  </si>
  <si>
    <t>MOH Sheffield, 1903, page 57</t>
  </si>
  <si>
    <t>MOH Sheffield, 1904, page 30</t>
  </si>
  <si>
    <t>MOH Sheffield, 1905, page 28</t>
  </si>
  <si>
    <t>MOH Sheffield, 1906, page 14</t>
  </si>
  <si>
    <t>MOH Sheffield, 1908, page 12</t>
  </si>
  <si>
    <t>MOH Sheffield, 1909, page 10</t>
  </si>
  <si>
    <t>MOH Sheffield, 1910, page 27</t>
  </si>
  <si>
    <t>MOH Sheffield, 1911, page 25</t>
  </si>
  <si>
    <t>MOH Sheffield, 1912, page 25</t>
  </si>
  <si>
    <t>MOH Sheffield, 1913, page 28</t>
  </si>
  <si>
    <t>MOH Sheffield, 1914, page 25</t>
  </si>
  <si>
    <t>MOH Sheffield, 1920, page 6</t>
  </si>
  <si>
    <t>MOH Sheffield, 1923, page 52</t>
  </si>
  <si>
    <t>MOH Sheffield, 1924, page 49</t>
  </si>
  <si>
    <t>MOH Sheffield, 1925, page 59</t>
  </si>
  <si>
    <t>MOH Sheffield, 1926, page 64</t>
  </si>
  <si>
    <t>MOH Sheffield, 1927, page 51</t>
  </si>
  <si>
    <t>MOH Sheffield, 1928, page 46</t>
  </si>
  <si>
    <t>MOH Sheffield, 1929, page 44</t>
  </si>
  <si>
    <t>MOH Sheffield, 1930, page 46</t>
  </si>
  <si>
    <t>MOH Sheffield, 1931, page 46</t>
  </si>
  <si>
    <t>MOH Sheffield, 1932, page 15</t>
  </si>
  <si>
    <t>MOH Sheffield, 1938, page 14</t>
  </si>
  <si>
    <t>MOH Sheffield, 1902, page 59</t>
  </si>
  <si>
    <t>MOH Sheffield, 1903, page 56</t>
  </si>
  <si>
    <t>MOH Sheffield, 1904, page 57</t>
  </si>
  <si>
    <t>MOH Sheffield, 1905, page 55</t>
  </si>
  <si>
    <t>MOH Sheffield, 1906, page 42</t>
  </si>
  <si>
    <t>MOH Sheffield, 1908, page 30</t>
  </si>
  <si>
    <t>MOH Sheffield, 1909, page 28</t>
  </si>
  <si>
    <t>MOH Sheffield, 1924, page 48</t>
  </si>
  <si>
    <t>MOH Sheffield, 1935, page 15</t>
  </si>
  <si>
    <t>MOH Sheffield, 1915, page 19</t>
  </si>
  <si>
    <t>MOH Sheffield, 1932, page 50</t>
  </si>
  <si>
    <t>MOH Sheffield, 1933, page 50</t>
  </si>
  <si>
    <t>MOH Sheffield, 1935, page 52</t>
  </si>
  <si>
    <t>MOH Sheffield, 1935, page 48</t>
  </si>
  <si>
    <t>MOH Sheffield, 1902, page 59 and 60</t>
  </si>
  <si>
    <t>MOH Sheffield, 1903, page 56 and 57</t>
  </si>
  <si>
    <t>MOH Sheffield, 1904, page 56 and 57</t>
  </si>
  <si>
    <t>MOH Sheffield, 1905, page 54 and 55</t>
  </si>
  <si>
    <t>MOH Sheffield, 1908, page 30 and 29</t>
  </si>
  <si>
    <t>MOH Sheffield, 1909, page 28 and 27</t>
  </si>
  <si>
    <t>MOH Sheffield, 1910, page 27 and 28</t>
  </si>
  <si>
    <t>MOH Sheffield, 1911, page 25 and 26</t>
  </si>
  <si>
    <t>MOH Sheffield, 1912, page 25 and 26</t>
  </si>
  <si>
    <t>MOH Sheffield, 1913, page 28 and 29</t>
  </si>
  <si>
    <t>MOH Sheffield, 1914, page 25 and 26</t>
  </si>
  <si>
    <t>MOH Sheffield, 1915, page 19 and 20</t>
  </si>
  <si>
    <t>MOH Sheffield, 1927, page 52</t>
  </si>
  <si>
    <t>MOH Sheffield, 1947, page 21</t>
  </si>
  <si>
    <t>Other-Respiratory</t>
  </si>
  <si>
    <t>MOH Birmingham, 1895, page 32</t>
  </si>
  <si>
    <t>MOH Birmingham, 1896, page 30</t>
  </si>
  <si>
    <t>MOH Birmingham, 1897, page 46</t>
  </si>
  <si>
    <t>MOH Birmingham, 1901, page 47</t>
  </si>
  <si>
    <t>MOH Birmingham, 1902, page 55</t>
  </si>
  <si>
    <t>MOH Birmingham, 1903, page 57</t>
  </si>
  <si>
    <t>MOH Birmingham, 1904, page 87</t>
  </si>
  <si>
    <t>MOH Birmingham, 1905, page 121</t>
  </si>
  <si>
    <t>MOH Birmingham, 1907, page 102</t>
  </si>
  <si>
    <t>MOH Birmingham, 1908, page 108</t>
  </si>
  <si>
    <t>MOH Birmingham, 1909, page 128</t>
  </si>
  <si>
    <t>MOH Birmingham, 1910, page 120</t>
  </si>
  <si>
    <t>MOH Birmingham, 1911, page 91</t>
  </si>
  <si>
    <t>MOH Birmingham, 1912, page 97</t>
  </si>
  <si>
    <t>MOH Birmingham, 1913, page 106</t>
  </si>
  <si>
    <t>MOH Birmingham, 1914, page 122</t>
  </si>
  <si>
    <t>MOH Birmingham, 1915, page 63</t>
  </si>
  <si>
    <t>MOH Birmingham, 1916, page 65</t>
  </si>
  <si>
    <t>MOH Birmingham, 1917, page 80</t>
  </si>
  <si>
    <t>MOH Birmingham, 1918, page 99</t>
  </si>
  <si>
    <t>MOH Birmingham, 1919, page 79</t>
  </si>
  <si>
    <t>MOH Birmingham, 1920, page 54</t>
  </si>
  <si>
    <t>MOH Birmingham, 1921, page 75</t>
  </si>
  <si>
    <t>MOH Birmingham, 1922, page 78</t>
  </si>
  <si>
    <t>MOH Birmingham, 1923, page 97</t>
  </si>
  <si>
    <t>MOH Birmingham, 1924, page 98</t>
  </si>
  <si>
    <t>MOH Birmingham, 1925, page 117</t>
  </si>
  <si>
    <t>MOH Birmingham, 1926, page 118</t>
  </si>
  <si>
    <t>MOH Birmingham, 1927, page 105</t>
  </si>
  <si>
    <t>MOH Birmingham, 1928, page 124</t>
  </si>
  <si>
    <t>MOH Birmingham, 1929, page 130</t>
  </si>
  <si>
    <t>MOH Birmingham, 1930, page 125</t>
  </si>
  <si>
    <t>MOH Birmingham, 1931, page 125</t>
  </si>
  <si>
    <t>MOH Birmingham, 1932, page 131</t>
  </si>
  <si>
    <t>MOH Birmingham, 1933, page 141</t>
  </si>
  <si>
    <t>MOH Birmingham, 1934, page 149</t>
  </si>
  <si>
    <t>MOH Birmingham, 1935, page 151</t>
  </si>
  <si>
    <t>MOH Birmingham, 1936, page 165</t>
  </si>
  <si>
    <t>MOH Birmingham, 1937, page 237</t>
  </si>
  <si>
    <t>MOH Birmingham, 1938, page 256</t>
  </si>
  <si>
    <t>MOH Birmingham, 1910, page 118</t>
  </si>
  <si>
    <t>MOH Birmingham, 1948, page 127</t>
  </si>
  <si>
    <t>MOH Birmingham, 1950, page 48</t>
  </si>
  <si>
    <t>MOH Birmingham, 1898, page 53</t>
  </si>
  <si>
    <t>MOH Birmingham, 1901, page 51</t>
  </si>
  <si>
    <t>MOH Birmingham, 1901, page 46 and 47</t>
  </si>
  <si>
    <t>MOH Birmingham, 1902, page 54 and 55</t>
  </si>
  <si>
    <t>MOH Birmingham, 1903, page 56 and 57</t>
  </si>
  <si>
    <t>MOH Birmingham, 1912, page 97 and 98</t>
  </si>
  <si>
    <t>MOH Birmingham, 1913, page 106 and 107</t>
  </si>
  <si>
    <t>MOH Birmingham, 1914, page 122 and 123</t>
  </si>
  <si>
    <t>MOH Birmingham, 1915, page 63 and 64</t>
  </si>
  <si>
    <t>MOH Birmingham, 1916, page 65 and 66</t>
  </si>
  <si>
    <t>MOH Birmingham, 1917, page 80 and 81</t>
  </si>
  <si>
    <t>MOH Birmingham, 1918, page 99 and 100</t>
  </si>
  <si>
    <t>MOH Birmingham, 1919, page 79 and 80</t>
  </si>
  <si>
    <t>MOH Birmingham, 1920, page 54 and 55</t>
  </si>
  <si>
    <t>MOH Birmingham, 1921, page 75 and 76</t>
  </si>
  <si>
    <t>MOH Birmingham, 1922, page 78 and 79</t>
  </si>
  <si>
    <t xml:space="preserve">Bronchio-pneumonia_rate </t>
  </si>
  <si>
    <t>Other_respiratory_rate</t>
  </si>
  <si>
    <t>MOH Cardiff, 1897, page 88</t>
  </si>
  <si>
    <t>MOH Cardiff, 1921, page 10</t>
  </si>
  <si>
    <t>MOH Cardiff, 1950, page 3</t>
  </si>
  <si>
    <t>Other respiratory</t>
  </si>
  <si>
    <t xml:space="preserve">Other respiratory </t>
  </si>
  <si>
    <t>Pneumonia (deaths per million)</t>
  </si>
  <si>
    <t>Bronchitis (deaths per million)</t>
  </si>
  <si>
    <t>* Data for all years are taken from: Angelopoulos, Konstantinos and Lazarakis, Spyridon and Mancy, Rebecca and Schroeder, Max (2021).
Deaths in the Medical Officer of Health Reports, Glasgow 1898 - 1972. [Data Collection].
Colchester, Essex: UK Data Service. 10.5255/UKDA-SN-854730.</t>
  </si>
  <si>
    <t>For inquiries contact: Rebecca Mancy, email: rebecca.mancy@glasgow.ac.uk ; Max Schroeder, email: max.schroder@glasgow.ac.uk / maxschroder90@gmail.com</t>
  </si>
  <si>
    <t>Mortality (total deaths)</t>
  </si>
  <si>
    <t>No report available on Wellcometrust website</t>
  </si>
  <si>
    <t>Mortality Rates (deaths per million)</t>
  </si>
  <si>
    <t>Out of diseases of interest only pneumonia is reported spereately.</t>
  </si>
  <si>
    <t>"-"</t>
  </si>
  <si>
    <t>"n"</t>
  </si>
  <si>
    <t>Data for diseases other than Influenza was not recorded.</t>
  </si>
  <si>
    <t>Demographic and Socioeconomic variables</t>
  </si>
  <si>
    <t>General Comments</t>
  </si>
  <si>
    <t>MOH Liverpool 1956, page 283</t>
  </si>
  <si>
    <t>MOH Liverpool 1955, page 235</t>
  </si>
  <si>
    <t>MOH Liverpool 1952, page 223</t>
  </si>
  <si>
    <t xml:space="preserve">  </t>
  </si>
  <si>
    <t>Report incomplete.</t>
  </si>
  <si>
    <t>Pneumonia includes Bronchio-pneumonia</t>
  </si>
  <si>
    <t>No report on Wellcometrust Website</t>
  </si>
  <si>
    <t>Influenza totals calculated from per 1000000 (1918-1921)</t>
  </si>
  <si>
    <t>MOH Birmigham, 1956, page 38</t>
  </si>
  <si>
    <t>MOH Birmigham, 1955, page 37</t>
  </si>
  <si>
    <t>MOH Birmigham, 1952, page 76</t>
  </si>
  <si>
    <t>MOH Birmigham, 1953, page 36</t>
  </si>
  <si>
    <t>No Report on Wellcometrust Website</t>
  </si>
  <si>
    <t>Limited Report</t>
  </si>
  <si>
    <t>MOH Cardiff, 1951, page 1</t>
  </si>
  <si>
    <t>Influenza deaths are calculated from rate values</t>
  </si>
  <si>
    <t xml:space="preserve">Reports labeled as a year ahead on the collection </t>
  </si>
  <si>
    <t>indicates that the value was calculated from avalable information.</t>
  </si>
  <si>
    <t>"n" indicates that the data was not recorded.</t>
  </si>
  <si>
    <t>"-" indicates that the rate was not calculated - likely due to missing underlying information.</t>
  </si>
  <si>
    <t>Mortality (total deaths), refers to the total count of deaths of all ages that happened within the municipality within the calendar year, as reported in the Medical Officer for Health Reports. We record the following causes of death: Influenza, Pneumonia, Bronchitis, Bronchio-pneumonia and Other respiratory diseases. Variations in the taxonomy of causes of death both across cities, but also within cities over time mean that some categories are not consistently reported in the MOH reports. Efforts have been made to keep the series consistent, but care should be taken, particularly when trying to use Pneumonia, Bronchitis and Bronchio-pneumonia in a non-aggregated way. In some rare instances, total death counts were unavailable so the numbers have been recovered by transforming reported mortality rates. These cases are notiified in the "Comments" row.</t>
  </si>
  <si>
    <t>Mortality Rates (deaths per million), refers to the mortality rate which is calculated using available population figures.</t>
  </si>
  <si>
    <t>Population, refers to the population resident within the municipality. Outside of census years these numbers typically refer to estimates.</t>
  </si>
  <si>
    <t>Population density (persons per acre), refers to the population density which is provided in the MOH report. In some cases these numbers have been calculated using available data on the area of the municipality and population estimates.</t>
  </si>
  <si>
    <t>Appendix Table IV (Page 48)</t>
  </si>
  <si>
    <t>MOH 1899-1900 Report Appendix Table IV (Page 75)</t>
  </si>
  <si>
    <t>MOH 1899-1900 Report Appendix Table IVA (Page 76)</t>
  </si>
  <si>
    <t>Appendix Table IV (Page 69)</t>
  </si>
  <si>
    <t>Appendix Table IV</t>
  </si>
  <si>
    <t>Appendix Table IV (Page 130)</t>
  </si>
  <si>
    <t>Appendix Table IV (1905 Report, Page 148)</t>
  </si>
  <si>
    <t>Appendix Table IV (1904 Report, Page 210)</t>
  </si>
  <si>
    <t>Appendix Table IV (Page 224)</t>
  </si>
  <si>
    <t>Appendix Table IV (Page 196)</t>
  </si>
  <si>
    <t>Appendix Table IV (Page 191)</t>
  </si>
  <si>
    <t>CALCULATED from total number of deaths</t>
  </si>
  <si>
    <t>MOH Report 1914-1919 Appendix Table IX (Page 133)</t>
  </si>
  <si>
    <t>Appendix Table VIII (Page 125)</t>
  </si>
  <si>
    <t>Appendix Table VIII (Page 157)</t>
  </si>
  <si>
    <t>Appendix Table VIII (Page 161)</t>
  </si>
  <si>
    <t>Appendix Table VIII (Page 205)</t>
  </si>
  <si>
    <t>Appendix Table VIII (Page 231)</t>
  </si>
  <si>
    <t>Appendix Table VIII (Page 279)</t>
  </si>
  <si>
    <t>MOH Report 1927 Appendix Table VIII (Page 283)</t>
  </si>
  <si>
    <t>MOH Report 1930 Appendix Table VIII (Page 327)</t>
  </si>
  <si>
    <t>MOH Report 1933 Appendix Table VIII (Page 275)</t>
  </si>
  <si>
    <t>MOH Report 1936 Appendix Table VIII (Page 287)</t>
  </si>
  <si>
    <t>MOH Report 1939 Appendix Table V (Page 81)</t>
  </si>
  <si>
    <t>MOH Report 1942 Appendix Table V (Page 101)</t>
  </si>
  <si>
    <t>MOH Report 1945 Appendix Table VIII (Page 158)</t>
  </si>
  <si>
    <t>MOH Report 1948 Appendix Table VIII (Page 230)</t>
  </si>
  <si>
    <t>MOH Report 1949 Appendix Table VIII (Page 284)</t>
  </si>
  <si>
    <t>Comment</t>
  </si>
  <si>
    <t>MOH Report does not report respiratory illnesses seperately, with occasional exceptions.</t>
  </si>
  <si>
    <t>Other respiratory diseases  (deaths per million)</t>
  </si>
  <si>
    <t>Appendix Table XIV (Page viii)</t>
  </si>
  <si>
    <t>Page 10</t>
  </si>
  <si>
    <t>Page 8</t>
  </si>
  <si>
    <t xml:space="preserve"> Table II (Page 11), MOH Report 1899-1900 Appendix Table I (Page 70)</t>
  </si>
  <si>
    <t>MOH Report 1899-1900 Table I (Page 11), MOH Report 1899-1900 Appendix Table I (Page 70)</t>
  </si>
  <si>
    <t>MOH Report 1899-1900 Table IA (Page 12),MOH Report 1899-1900 Appendix Table I (Page 70)</t>
  </si>
  <si>
    <t>Table IV (Page 18-19), Appendix Table II (Page 67)</t>
  </si>
  <si>
    <t>Table II (Page 15), Appendix Table II (Page 106)</t>
  </si>
  <si>
    <t>Table I (Page 14), Appendix Table II (Page 128)</t>
  </si>
  <si>
    <t>Table I (Page 14), Appendix Table II (1905 Report, Page 146)</t>
  </si>
  <si>
    <t xml:space="preserve"> Table I (Page 19), Appendix Table II (1904 Report, Page 208)</t>
  </si>
  <si>
    <t>Table I (Page 18), Appendix Table II (Page 222)</t>
  </si>
  <si>
    <t>Table I (Page 8), Appendix Table II (Page 194)</t>
  </si>
  <si>
    <t>Table IV (Page iii), Appendix Table II (Page 189)</t>
  </si>
  <si>
    <t>Appendix Table VI (Page iv), VII (Page v),  XIV (Page viii)</t>
  </si>
  <si>
    <t>Appendix Table IV (Page iii) , VI (Page iv), VII (Page v)</t>
  </si>
  <si>
    <t>Appendix Table IV (Page iii), VI (Page iv), VII (Page v)</t>
  </si>
  <si>
    <t>Page 2</t>
  </si>
  <si>
    <t>Page 1</t>
  </si>
  <si>
    <t>MOH Report 1914-1919 (Page 5)</t>
  </si>
  <si>
    <t>Page 19</t>
  </si>
  <si>
    <t>Page 26</t>
  </si>
  <si>
    <t>Page 15</t>
  </si>
  <si>
    <t>Infant mortality (per 1000 births)</t>
  </si>
  <si>
    <t>Infant mortality (Per 1,000)</t>
  </si>
  <si>
    <t>MOH Belfast, 1928, page 5</t>
  </si>
  <si>
    <t>MOH Belfast, 1929, page 5</t>
  </si>
  <si>
    <t>MOH Belfast, 1930, page 5</t>
  </si>
  <si>
    <t>MOH Belfast, 1931, page 5</t>
  </si>
  <si>
    <t>MOH Belfast, 1932, page 5</t>
  </si>
  <si>
    <t>MOH Belfast, 1933, page 5</t>
  </si>
  <si>
    <t>MOH Belfast, 1949, page 59</t>
  </si>
  <si>
    <t>Infant Mortality</t>
  </si>
  <si>
    <t>MOH Liverpool 1895, page 21</t>
  </si>
  <si>
    <t>MOH Liverpool 1896, page 22</t>
  </si>
  <si>
    <t>MOH Liverpool 1897, page 19</t>
  </si>
  <si>
    <t>MOH Liverpool 1898, page 23</t>
  </si>
  <si>
    <t>MOH Liverpool 1899, page 19</t>
  </si>
  <si>
    <t>MOH Liverpool 1900, page 15</t>
  </si>
  <si>
    <t>MOH Liverpool 1901, page 28</t>
  </si>
  <si>
    <t>MOH Liverpool 1902, page 20</t>
  </si>
  <si>
    <t>MOH Liverpool 1903, page 19</t>
  </si>
  <si>
    <t>MOH Liverpool 1904, page 23</t>
  </si>
  <si>
    <t>MOH Liverpool 1905, page 21</t>
  </si>
  <si>
    <t>MOH Liverpool 1941, page 1</t>
  </si>
  <si>
    <t>MOH Liverpool 1942, page 1 </t>
  </si>
  <si>
    <t>MOH Liverpool 1943, page 1</t>
  </si>
  <si>
    <t>MOH Liverpool 1946, page 1 </t>
  </si>
  <si>
    <t>MOH Liverpool 1948, page 1 </t>
  </si>
  <si>
    <t>MOH Liverpool 1950, page 1 </t>
  </si>
  <si>
    <t>Infant mortaltiy (Per 1,000)</t>
  </si>
  <si>
    <t>MOH Manchester, 1895, page 126</t>
  </si>
  <si>
    <t>MOH Manchester, 1911, page 7</t>
  </si>
  <si>
    <t>MOH Manchester, 1911, page 8</t>
  </si>
  <si>
    <t>MOH Manchester, 1911, page 9</t>
  </si>
  <si>
    <t>MOH Manchester, 1911, page 10</t>
  </si>
  <si>
    <t>MOH Manchester, 1911, page 11</t>
  </si>
  <si>
    <t>MOH Manchester, 1911, page 12</t>
  </si>
  <si>
    <t>MOH Manchester, 1911, page 13</t>
  </si>
  <si>
    <t>MOH Manchester, 1911, page 14</t>
  </si>
  <si>
    <t>MOH Manchester, 1911, page 15</t>
  </si>
  <si>
    <t>MOH Manchester, 1911, page 16</t>
  </si>
  <si>
    <t>MOH Manchester, 1911, page 17</t>
  </si>
  <si>
    <t>MOH Manchester, 1911, page 18</t>
  </si>
  <si>
    <t>MOH Manchester, 1911, page 19</t>
  </si>
  <si>
    <t>MOH Manchester, 1911, page 20</t>
  </si>
  <si>
    <t>MOH Manchester, 1911, page 21</t>
  </si>
  <si>
    <t>MOH Manchester, 1911, page 22</t>
  </si>
  <si>
    <t>MOH Manchester, 1950, page 28</t>
  </si>
  <si>
    <t>MOH Manchester, 1950, page 29</t>
  </si>
  <si>
    <t>MOH Manchester, 1950, page 30</t>
  </si>
  <si>
    <t>MOH Manchester, 1950, page 31</t>
  </si>
  <si>
    <t>MOH Manchester, 1950, page 32</t>
  </si>
  <si>
    <t>MOH Manchester, 1950, page 33</t>
  </si>
  <si>
    <t>MOH Manchester, 1950, page 34</t>
  </si>
  <si>
    <t>MOH Manchester, 1950, page 35</t>
  </si>
  <si>
    <t>MOH Manchester, 1950, page 36</t>
  </si>
  <si>
    <t>MOH Manchester, 1950, page 37</t>
  </si>
  <si>
    <t>MOH Manchester, 1950, page 38</t>
  </si>
  <si>
    <t>MOH Manchester, 1950, page 39</t>
  </si>
  <si>
    <t>MOH Manchester, 1950, page 40</t>
  </si>
  <si>
    <t>MOH Manchester, 1950, page 41</t>
  </si>
  <si>
    <t>MOH Manchester, 1950, page 42</t>
  </si>
  <si>
    <t>MOH Manchester, 1950, page 43</t>
  </si>
  <si>
    <t>MOH Manchester, 1950, page 44</t>
  </si>
  <si>
    <t>MOH Manchester, 1950, page 45</t>
  </si>
  <si>
    <t>MOH Manchester, 1950, page 46</t>
  </si>
  <si>
    <t>MOH Manchester, 1950, page 47</t>
  </si>
  <si>
    <t>MOH Manchester, 1950, page 48</t>
  </si>
  <si>
    <t>MOH Manchester, 1950, page 49</t>
  </si>
  <si>
    <t>MOH Manchester, 1950, page 50</t>
  </si>
  <si>
    <t>MOH Manchester, 1950, page 51</t>
  </si>
  <si>
    <t>MOH Manchester, 1950, page 52</t>
  </si>
  <si>
    <t>MOH Manchester, 1950, page 53</t>
  </si>
  <si>
    <t>MOH Manchester, 1950, page 54</t>
  </si>
  <si>
    <t>MOH Manchester, 1950, page 55</t>
  </si>
  <si>
    <t>MOH Manchester, 1950, page 56</t>
  </si>
  <si>
    <t>MOH Manchester, 1950, page 57</t>
  </si>
  <si>
    <t>MOH Manchester, 1950, page 58</t>
  </si>
  <si>
    <t>MOH Manchester, 1950, page 59</t>
  </si>
  <si>
    <t>MOH Manchester, 1950, page 60</t>
  </si>
  <si>
    <t>MOH Manchester, 1950, page 61</t>
  </si>
  <si>
    <t>MOH Manchester, 1950, page 62</t>
  </si>
  <si>
    <t>MOH Manchester, 1950, page 63</t>
  </si>
  <si>
    <t>MOH Manchester, 1950, page 64</t>
  </si>
  <si>
    <t>MOH Manchester, 1950, page 65</t>
  </si>
  <si>
    <t>No report available on Wellcometrust website.</t>
  </si>
  <si>
    <t>Infant Mortality (Per 1,000)</t>
  </si>
  <si>
    <t>MOH Sheffield, 1896, page 15</t>
  </si>
  <si>
    <t>MOH Sheffield, 1898, page 20</t>
  </si>
  <si>
    <t>MOH Sheffield, 1920, page 7</t>
  </si>
  <si>
    <t>MOH Sheffield, 1938, page 20</t>
  </si>
  <si>
    <t>MOH Sheffield, 1950, page 21</t>
  </si>
  <si>
    <t>Infant mortality (per 1,000 births)</t>
  </si>
  <si>
    <t xml:space="preserve">Source </t>
  </si>
  <si>
    <t>Infant mortality</t>
  </si>
  <si>
    <t>MOH Cardiff, 1904, page 38</t>
  </si>
  <si>
    <t>MOH Cardiff, 1911, page 46</t>
  </si>
  <si>
    <t>MOH Cardiff, 1919, page 12</t>
  </si>
  <si>
    <t>MOH Cardiff, 1921, page 16</t>
  </si>
  <si>
    <t>MOH Cardiff, 1922, page 11</t>
  </si>
  <si>
    <t>MOH Cardiff, 1924, page 14</t>
  </si>
  <si>
    <t>MOH Cardiff, 1926, page 11</t>
  </si>
  <si>
    <t>MOH Cardiff, 1928, page 13</t>
  </si>
  <si>
    <t>MOH Cardiff, 1930, page 12</t>
  </si>
  <si>
    <t>MOH Cardiff, 1932, page 14</t>
  </si>
  <si>
    <t>MOH Cardiff, 1942, page v</t>
  </si>
  <si>
    <t>MOH Cardiff, 1943, page 3</t>
  </si>
  <si>
    <t>MOH Cardiff, 1946, page 3</t>
  </si>
  <si>
    <t>MOH Cardiff, 1947, page 3</t>
  </si>
  <si>
    <t>MOH London,1901, page 9</t>
  </si>
  <si>
    <t>MOH London, 1907, page 12</t>
  </si>
  <si>
    <t>MOH London, 1908, page 16</t>
  </si>
  <si>
    <t>MOH London, 1913, page 1</t>
  </si>
  <si>
    <t>MOH London,1914, page 13</t>
  </si>
  <si>
    <t>MOH London, 1914, page 13</t>
  </si>
  <si>
    <t>MOH London, 1920, page 4</t>
  </si>
  <si>
    <t>MOH London, 1921, page 1</t>
  </si>
  <si>
    <t>MOH London, 1925, page 14</t>
  </si>
  <si>
    <t>MOH London, 1935, page 31</t>
  </si>
  <si>
    <t>MOH London, 1939, page 5</t>
  </si>
  <si>
    <t>MOH London, 1945, page 4</t>
  </si>
  <si>
    <t>MOH London, 1950, page iii</t>
  </si>
  <si>
    <t>Infant_mortality</t>
  </si>
  <si>
    <t xml:space="preserve">"." indicates that then datapoint was not available. Missing data can arise from a variety of reasons, the most common of which is that the report is not available on the Wellcometrust website. This affects particularly the city of Belfast, but during both WWI &amp; WWII reports  are missing from several municipalities. On other occasions the reports are incomplete or the relevant pages are illegible. These cases have been noted in the comments section. In other cases it was not possible to recover the relevant information from the report. In the cases of causes of death, this is likely due to a changing taxonomy (e.g. reporting Influenza, Pneumonia and Bronchitis jointly) and affects mainly the earlier sample,  as disease taxonomies become more established over the time period. </t>
  </si>
  <si>
    <t>Sources refer to the information in the cell immediately above. Unless otherwise stated sources refer to pages in the MOH report of that year.</t>
  </si>
  <si>
    <t>Data for Belfast, Birmingham, Cardiff, Liverpool, London, Manchester and Sheffield is taken from MOH reports, which are available from https://wellcomecollection.org/collections.</t>
  </si>
  <si>
    <t>Data Key</t>
  </si>
  <si>
    <t>Description</t>
  </si>
  <si>
    <t>MOH Reports</t>
  </si>
  <si>
    <t>Variable in data</t>
  </si>
  <si>
    <t>*_rate</t>
  </si>
  <si>
    <t>n/a</t>
  </si>
  <si>
    <t>Variable in Info</t>
  </si>
  <si>
    <t>Infant mortality (per 1000 births), refers to the infant mortality rate (&lt;1 year old). In the data sections this is coded as per 1,000,000 births to make the definition of rate 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</si>
</sst>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4"/>
      <color theme="1"/>
      <name val="Calibri"/>
      <family val="2"/>
      <scheme val="minor"/>
    </font>
    <font>
      <b/>
      <sz val="15"/>
      <color theme="3"/>
      <name val="Calibri"/>
      <family val="2"/>
      <scheme val="minor"/>
    </font>
    <font>
      <b/>
      <sz val="13"/>
      <color theme="3"/>
      <name val="Calibri"/>
      <family val="2"/>
      <scheme val="minor"/>
    </font>
    <font>
      <b/>
      <sz val="11"/>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00B0F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3" fillId="0" borderId="0"/>
    <xf numFmtId="0" fontId="8" fillId="0" borderId="1" applyNumberFormat="0" applyFill="0" applyAlignment="0" applyProtection="0"/>
    <xf numFmtId="0" fontId="9" fillId="0" borderId="2" applyNumberFormat="0" applyFill="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33">
    <xf numFmtId="0" fontId="0" fillId="0" borderId="0" xfId="0"/>
    <xf numFmtId="0" fontId="5" fillId="0" borderId="0" xfId="0" applyFont="1"/>
    <xf numFmtId="3" fontId="5" fillId="0" borderId="0" xfId="0" applyNumberFormat="1" applyFont="1"/>
    <xf numFmtId="0" fontId="0" fillId="3" borderId="0" xfId="0" applyFill="1"/>
    <xf numFmtId="0" fontId="0" fillId="2" borderId="0" xfId="0" applyFill="1"/>
    <xf numFmtId="0" fontId="0" fillId="0" borderId="0" xfId="0" applyAlignment="1">
      <alignment wrapText="1"/>
    </xf>
    <xf numFmtId="49" fontId="0" fillId="0" borderId="0" xfId="0" applyNumberFormat="1" applyAlignment="1">
      <alignment wrapText="1"/>
    </xf>
    <xf numFmtId="49" fontId="4" fillId="0" borderId="0" xfId="0" applyNumberFormat="1" applyFont="1" applyAlignment="1">
      <alignment wrapText="1"/>
    </xf>
    <xf numFmtId="0" fontId="7" fillId="0" borderId="0" xfId="0" applyFont="1"/>
    <xf numFmtId="0" fontId="9" fillId="0" borderId="2" xfId="3" applyAlignment="1">
      <alignment wrapText="1"/>
    </xf>
    <xf numFmtId="0" fontId="8" fillId="0" borderId="1" xfId="2" applyAlignment="1">
      <alignment wrapText="1"/>
    </xf>
    <xf numFmtId="0" fontId="2" fillId="4" borderId="0" xfId="4" applyAlignment="1">
      <alignment wrapText="1"/>
    </xf>
    <xf numFmtId="0" fontId="2" fillId="5" borderId="0" xfId="5" applyAlignment="1">
      <alignment wrapText="1"/>
    </xf>
    <xf numFmtId="0" fontId="2" fillId="6" borderId="0" xfId="6" applyAlignment="1">
      <alignment wrapText="1"/>
    </xf>
    <xf numFmtId="0" fontId="2" fillId="4" borderId="0" xfId="4"/>
    <xf numFmtId="0" fontId="4" fillId="0" borderId="0" xfId="0" applyFont="1"/>
    <xf numFmtId="0" fontId="4" fillId="0" borderId="0" xfId="0" applyFont="1" applyAlignment="1">
      <alignment wrapText="1"/>
    </xf>
    <xf numFmtId="0" fontId="2" fillId="5" borderId="3" xfId="5" applyBorder="1"/>
    <xf numFmtId="0" fontId="2" fillId="5" borderId="2" xfId="5" applyBorder="1"/>
    <xf numFmtId="0" fontId="1" fillId="4" borderId="0" xfId="4" applyFont="1" applyAlignment="1">
      <alignment wrapText="1"/>
    </xf>
    <xf numFmtId="0" fontId="2" fillId="5" borderId="0" xfId="5"/>
    <xf numFmtId="0" fontId="2" fillId="4" borderId="0" xfId="4" applyAlignment="1">
      <alignment horizontal="right" wrapText="1"/>
    </xf>
    <xf numFmtId="0" fontId="2" fillId="4" borderId="0" xfId="4" applyAlignment="1">
      <alignment horizontal="right"/>
    </xf>
    <xf numFmtId="0" fontId="1" fillId="4" borderId="0" xfId="4" applyFont="1" applyAlignment="1">
      <alignment horizontal="right" wrapText="1"/>
    </xf>
    <xf numFmtId="1" fontId="2" fillId="4" borderId="0" xfId="4" applyNumberFormat="1" applyAlignment="1">
      <alignment horizontal="center"/>
    </xf>
    <xf numFmtId="0" fontId="2" fillId="5" borderId="0" xfId="5" applyAlignment="1">
      <alignment horizontal="fill"/>
    </xf>
    <xf numFmtId="0" fontId="1" fillId="4" borderId="0" xfId="4" applyFont="1"/>
    <xf numFmtId="0" fontId="1" fillId="6" borderId="0" xfId="6" applyFont="1" applyAlignment="1">
      <alignment wrapText="1"/>
    </xf>
    <xf numFmtId="0" fontId="1" fillId="5" borderId="0" xfId="5" applyFont="1" applyAlignment="1">
      <alignment wrapText="1"/>
    </xf>
    <xf numFmtId="0" fontId="0" fillId="7" borderId="0" xfId="0" applyFill="1" applyAlignment="1">
      <alignment wrapText="1"/>
    </xf>
    <xf numFmtId="0" fontId="10" fillId="0" borderId="0" xfId="0" applyFont="1"/>
    <xf numFmtId="0" fontId="10" fillId="0" borderId="0" xfId="0" applyFont="1" applyAlignment="1">
      <alignment wrapText="1"/>
    </xf>
    <xf numFmtId="0" fontId="3" fillId="3" borderId="0" xfId="1" applyFill="1"/>
  </cellXfs>
  <cellStyles count="7">
    <cellStyle name="20% - Accent1" xfId="4" builtinId="30"/>
    <cellStyle name="40% - Accent1" xfId="5" builtinId="31"/>
    <cellStyle name="60% - Accent1" xfId="6" builtinId="32"/>
    <cellStyle name="Heading 1" xfId="2" builtinId="16"/>
    <cellStyle name="Heading 2" xfId="3" builtinId="17"/>
    <cellStyle name="Normal" xfId="0" builtinId="0"/>
    <cellStyle name="Normal 2" xfId="1" xr:uid="{8F6C9A67-0299-405D-B468-E36FBF8EE1CE}"/>
  </cellStyles>
  <dxfs count="35">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16"/>
  <sheetViews>
    <sheetView workbookViewId="0">
      <selection activeCell="B12" sqref="B12"/>
    </sheetView>
  </sheetViews>
  <sheetFormatPr defaultColWidth="8.875" defaultRowHeight="15.75" x14ac:dyDescent="0.25"/>
  <cols>
    <col min="1" max="1" width="134.625" bestFit="1" customWidth="1"/>
    <col min="2" max="5" width="134.875" customWidth="1"/>
  </cols>
  <sheetData>
    <row r="1" spans="1:1" x14ac:dyDescent="0.25">
      <c r="A1" s="7" t="s">
        <v>565</v>
      </c>
    </row>
    <row r="2" spans="1:1" x14ac:dyDescent="0.25">
      <c r="A2" s="6"/>
    </row>
    <row r="3" spans="1:1" ht="31.5" x14ac:dyDescent="0.25">
      <c r="A3" s="6" t="s">
        <v>566</v>
      </c>
    </row>
    <row r="4" spans="1:1" x14ac:dyDescent="0.25">
      <c r="A4" s="6" t="s">
        <v>1047</v>
      </c>
    </row>
    <row r="5" spans="1:1" ht="31.5" x14ac:dyDescent="0.25">
      <c r="A5" s="6" t="s">
        <v>1048</v>
      </c>
    </row>
    <row r="6" spans="1:1" x14ac:dyDescent="0.25">
      <c r="A6" s="6"/>
    </row>
    <row r="7" spans="1:1" x14ac:dyDescent="0.25">
      <c r="A7" s="6" t="s">
        <v>563</v>
      </c>
    </row>
    <row r="8" spans="1:1" ht="31.5" x14ac:dyDescent="0.25">
      <c r="A8" s="6" t="s">
        <v>564</v>
      </c>
    </row>
    <row r="9" spans="1:1" x14ac:dyDescent="0.25">
      <c r="A9" s="6"/>
    </row>
    <row r="10" spans="1:1" x14ac:dyDescent="0.25">
      <c r="A10" t="s">
        <v>837</v>
      </c>
    </row>
    <row r="12" spans="1:1" x14ac:dyDescent="0.25">
      <c r="A12" s="15" t="s">
        <v>1049</v>
      </c>
    </row>
    <row r="13" spans="1:1" ht="94.5" x14ac:dyDescent="0.25">
      <c r="A13" s="5" t="s">
        <v>1046</v>
      </c>
    </row>
    <row r="14" spans="1:1" x14ac:dyDescent="0.25">
      <c r="A14" s="5" t="s">
        <v>866</v>
      </c>
    </row>
    <row r="15" spans="1:1" x14ac:dyDescent="0.25">
      <c r="A15" s="5" t="s">
        <v>865</v>
      </c>
    </row>
    <row r="16" spans="1:1" x14ac:dyDescent="0.25">
      <c r="A16" s="29" t="s">
        <v>864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I63"/>
  <sheetViews>
    <sheetView zoomScaleNormal="100" workbookViewId="0">
      <pane ySplit="1" topLeftCell="A42" activePane="bottomLeft" state="frozen"/>
      <selection pane="bottomLeft" activeCell="K5" sqref="K5"/>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 min="5" max="5" width="14.625" bestFit="1" customWidth="1"/>
    <col min="6" max="6" width="13.625" bestFit="1" customWidth="1"/>
    <col min="7" max="7" width="22.875" bestFit="1" customWidth="1"/>
    <col min="8" max="8" width="20.125" bestFit="1" customWidth="1"/>
    <col min="9" max="9" width="14.5" bestFit="1" customWidth="1"/>
  </cols>
  <sheetData>
    <row r="1" spans="1:9" x14ac:dyDescent="0.25">
      <c r="A1" t="s">
        <v>150</v>
      </c>
      <c r="B1" t="s">
        <v>567</v>
      </c>
      <c r="C1" t="s">
        <v>30</v>
      </c>
      <c r="D1" t="s">
        <v>536</v>
      </c>
      <c r="E1" t="s">
        <v>654</v>
      </c>
      <c r="F1" t="s">
        <v>655</v>
      </c>
      <c r="G1" t="s">
        <v>656</v>
      </c>
      <c r="H1" t="s">
        <v>828</v>
      </c>
      <c r="I1" t="s">
        <v>1045</v>
      </c>
    </row>
    <row r="2" spans="1:9" x14ac:dyDescent="0.25">
      <c r="A2">
        <v>1895</v>
      </c>
      <c r="B2">
        <v>368.1144570311759</v>
      </c>
      <c r="C2">
        <v>527010</v>
      </c>
      <c r="D2">
        <v>41</v>
      </c>
      <c r="E2">
        <v>2631.8286180527884</v>
      </c>
      <c r="F2">
        <v>2633.72611525398</v>
      </c>
      <c r="H2">
        <v>466.78431149314054</v>
      </c>
      <c r="I2">
        <v>202430</v>
      </c>
    </row>
    <row r="3" spans="1:9" x14ac:dyDescent="0.25">
      <c r="A3">
        <v>1896</v>
      </c>
      <c r="B3">
        <v>99.680833256535209</v>
      </c>
      <c r="C3">
        <v>531697</v>
      </c>
      <c r="D3">
        <v>42</v>
      </c>
      <c r="E3">
        <v>2602.9862873027305</v>
      </c>
      <c r="F3">
        <v>2343.4399667479788</v>
      </c>
      <c r="H3">
        <v>327.2540563516439</v>
      </c>
      <c r="I3">
        <v>176130</v>
      </c>
    </row>
    <row r="4" spans="1:9" x14ac:dyDescent="0.25">
      <c r="A4">
        <v>1897</v>
      </c>
      <c r="B4">
        <v>199.46833300399311</v>
      </c>
      <c r="C4">
        <v>536426</v>
      </c>
      <c r="D4">
        <v>42</v>
      </c>
      <c r="E4">
        <v>2169.9171926789531</v>
      </c>
      <c r="F4">
        <v>2048.7448408540972</v>
      </c>
      <c r="H4">
        <v>285.22107429542939</v>
      </c>
      <c r="I4">
        <v>194630</v>
      </c>
    </row>
    <row r="5" spans="1:9" x14ac:dyDescent="0.25">
      <c r="A5">
        <v>1898</v>
      </c>
      <c r="B5">
        <v>118.23475510626348</v>
      </c>
      <c r="C5">
        <v>541296</v>
      </c>
      <c r="D5">
        <v>42</v>
      </c>
      <c r="E5">
        <v>2194.7326416600158</v>
      </c>
      <c r="F5">
        <v>1812.3171056131951</v>
      </c>
      <c r="H5">
        <v>262.33336289202208</v>
      </c>
      <c r="I5">
        <v>195870</v>
      </c>
    </row>
    <row r="6" spans="1:9" x14ac:dyDescent="0.25">
      <c r="A6">
        <v>1899</v>
      </c>
      <c r="B6">
        <v>401.09155509972345</v>
      </c>
      <c r="C6">
        <v>546010</v>
      </c>
      <c r="D6">
        <v>42</v>
      </c>
      <c r="E6">
        <v>2813.135290562444</v>
      </c>
      <c r="F6">
        <v>2362.5940916833024</v>
      </c>
      <c r="H6">
        <v>296.69786267650778</v>
      </c>
      <c r="I6">
        <v>205420</v>
      </c>
    </row>
    <row r="7" spans="1:9" x14ac:dyDescent="0.25">
      <c r="A7">
        <v>1900</v>
      </c>
      <c r="B7">
        <v>440.49940468072083</v>
      </c>
      <c r="C7">
        <v>542566</v>
      </c>
      <c r="D7">
        <v>42</v>
      </c>
      <c r="E7">
        <v>2993.184239336781</v>
      </c>
      <c r="F7">
        <v>2497.3920223530408</v>
      </c>
      <c r="H7">
        <v>289.36571771913464</v>
      </c>
      <c r="I7">
        <v>188750</v>
      </c>
    </row>
    <row r="8" spans="1:9" x14ac:dyDescent="0.25">
      <c r="A8">
        <v>1901</v>
      </c>
      <c r="B8">
        <v>181.18329160627223</v>
      </c>
      <c r="C8">
        <v>546408</v>
      </c>
      <c r="D8">
        <v>42</v>
      </c>
      <c r="E8">
        <v>2218.1227214828482</v>
      </c>
      <c r="F8">
        <v>1961.9039252719581</v>
      </c>
      <c r="H8">
        <v>298.31188415982194</v>
      </c>
      <c r="I8">
        <v>198460</v>
      </c>
    </row>
    <row r="9" spans="1:9" x14ac:dyDescent="0.25">
      <c r="A9">
        <v>1902</v>
      </c>
      <c r="B9">
        <v>145.36072171598332</v>
      </c>
      <c r="C9">
        <v>550355</v>
      </c>
      <c r="D9">
        <v>43</v>
      </c>
      <c r="E9">
        <v>2601.9569187161014</v>
      </c>
      <c r="F9">
        <v>1980.5398333802727</v>
      </c>
      <c r="H9">
        <v>290.72144343196663</v>
      </c>
      <c r="I9">
        <v>151450</v>
      </c>
    </row>
    <row r="10" spans="1:9" x14ac:dyDescent="0.25">
      <c r="A10">
        <v>1903</v>
      </c>
      <c r="B10">
        <v>111.84653212611238</v>
      </c>
      <c r="C10">
        <v>554331</v>
      </c>
      <c r="D10">
        <v>43</v>
      </c>
      <c r="E10">
        <v>1865.3115196516162</v>
      </c>
      <c r="F10">
        <v>1865.3115196516162</v>
      </c>
      <c r="H10">
        <v>162.3578692153244</v>
      </c>
      <c r="I10">
        <v>168530</v>
      </c>
    </row>
    <row r="11" spans="1:9" x14ac:dyDescent="0.25">
      <c r="A11">
        <v>1904</v>
      </c>
      <c r="B11">
        <v>173.73082468410544</v>
      </c>
      <c r="C11">
        <v>558335</v>
      </c>
      <c r="D11">
        <v>33</v>
      </c>
      <c r="E11">
        <v>1971.9344121360834</v>
      </c>
      <c r="F11">
        <v>2177.9039465553833</v>
      </c>
      <c r="H11">
        <v>227.46200757609679</v>
      </c>
      <c r="I11">
        <v>186720</v>
      </c>
    </row>
    <row r="12" spans="1:9" x14ac:dyDescent="0.25">
      <c r="A12">
        <v>1905</v>
      </c>
      <c r="B12">
        <v>150.33239283278448</v>
      </c>
      <c r="C12">
        <v>631933</v>
      </c>
      <c r="D12">
        <v>33</v>
      </c>
      <c r="E12">
        <v>1846.7147624827317</v>
      </c>
      <c r="F12">
        <v>1615.677611392347</v>
      </c>
      <c r="H12">
        <v>235.78448981141989</v>
      </c>
      <c r="I12">
        <v>158750</v>
      </c>
    </row>
    <row r="13" spans="1:9" x14ac:dyDescent="0.25">
      <c r="A13">
        <v>1906</v>
      </c>
      <c r="B13">
        <v>141.17204166143807</v>
      </c>
      <c r="C13">
        <v>637520</v>
      </c>
      <c r="D13">
        <v>33</v>
      </c>
      <c r="E13">
        <v>1737.9846906763707</v>
      </c>
      <c r="F13">
        <v>1585.8326013301544</v>
      </c>
      <c r="H13">
        <v>199.20943656669596</v>
      </c>
      <c r="I13">
        <v>169100</v>
      </c>
    </row>
    <row r="14" spans="1:9" x14ac:dyDescent="0.25">
      <c r="A14">
        <v>1907</v>
      </c>
      <c r="B14">
        <v>172.58589646712005</v>
      </c>
      <c r="C14">
        <v>643158</v>
      </c>
      <c r="D14">
        <v>34</v>
      </c>
      <c r="E14">
        <v>2057.0373065405388</v>
      </c>
      <c r="F14">
        <v>2018.1666091380343</v>
      </c>
      <c r="H14">
        <v>225.45004493452618</v>
      </c>
      <c r="I14">
        <v>147440</v>
      </c>
    </row>
    <row r="15" spans="1:9" x14ac:dyDescent="0.25">
      <c r="A15">
        <v>1908</v>
      </c>
      <c r="B15">
        <v>203.43810395687112</v>
      </c>
      <c r="C15">
        <v>648846</v>
      </c>
      <c r="D15">
        <v>34</v>
      </c>
      <c r="E15">
        <v>1992.7687001229876</v>
      </c>
      <c r="F15">
        <v>1772.377420836377</v>
      </c>
      <c r="H15">
        <v>209.60289498586721</v>
      </c>
      <c r="I15">
        <v>152450</v>
      </c>
    </row>
    <row r="16" spans="1:9" x14ac:dyDescent="0.25">
      <c r="A16">
        <v>1909</v>
      </c>
      <c r="B16">
        <v>206.23785488187917</v>
      </c>
      <c r="C16">
        <v>654584</v>
      </c>
      <c r="D16">
        <v>34</v>
      </c>
      <c r="E16">
        <v>1995.1602850054387</v>
      </c>
      <c r="F16">
        <v>1721.7041663102061</v>
      </c>
      <c r="H16">
        <v>180.2671620449018</v>
      </c>
      <c r="I16">
        <v>135550</v>
      </c>
    </row>
    <row r="17" spans="1:9" x14ac:dyDescent="0.25">
      <c r="A17">
        <v>1910</v>
      </c>
      <c r="B17">
        <v>111.71046880694615</v>
      </c>
      <c r="C17">
        <v>716137</v>
      </c>
      <c r="D17">
        <v>34</v>
      </c>
      <c r="E17">
        <v>1589.0814187788092</v>
      </c>
      <c r="F17">
        <v>1403.3627643872612</v>
      </c>
      <c r="H17">
        <v>136.84532428850903</v>
      </c>
      <c r="I17">
        <v>131840</v>
      </c>
    </row>
    <row r="18" spans="1:9" x14ac:dyDescent="0.25">
      <c r="A18">
        <v>1911</v>
      </c>
      <c r="B18">
        <v>121.48072436023642</v>
      </c>
      <c r="C18">
        <v>716163</v>
      </c>
      <c r="D18">
        <v>34</v>
      </c>
      <c r="E18">
        <v>1784.5099509469214</v>
      </c>
      <c r="F18">
        <v>1499.6585972746427</v>
      </c>
      <c r="H18">
        <v>210.84585492408851</v>
      </c>
      <c r="I18">
        <v>156110</v>
      </c>
    </row>
    <row r="19" spans="1:9" x14ac:dyDescent="0.25">
      <c r="A19">
        <v>1912</v>
      </c>
      <c r="B19">
        <v>150.65007580877668</v>
      </c>
      <c r="C19">
        <v>723531</v>
      </c>
      <c r="D19">
        <v>35</v>
      </c>
      <c r="E19">
        <v>1999.9143091311914</v>
      </c>
      <c r="F19">
        <v>1740.0774811307324</v>
      </c>
      <c r="H19">
        <v>192.11339942587117</v>
      </c>
    </row>
    <row r="20" spans="1:9" x14ac:dyDescent="0.25">
      <c r="A20">
        <v>1913</v>
      </c>
      <c r="B20">
        <v>180.57900194532834</v>
      </c>
      <c r="C20">
        <v>730982</v>
      </c>
      <c r="D20">
        <v>35</v>
      </c>
      <c r="E20">
        <v>1604.690676377804</v>
      </c>
      <c r="F20">
        <v>1566.3860396015223</v>
      </c>
      <c r="H20">
        <v>165.53075178321765</v>
      </c>
      <c r="I20">
        <v>128520.00000000001</v>
      </c>
    </row>
    <row r="21" spans="1:9" x14ac:dyDescent="0.25">
      <c r="A21">
        <v>1914</v>
      </c>
      <c r="B21">
        <v>161.23963215500868</v>
      </c>
      <c r="C21">
        <v>731830</v>
      </c>
      <c r="D21">
        <v>36</v>
      </c>
      <c r="E21">
        <v>1805.064017599716</v>
      </c>
      <c r="F21">
        <v>1647.9236981266142</v>
      </c>
      <c r="H21">
        <v>162.60606971564434</v>
      </c>
      <c r="I21">
        <v>129030</v>
      </c>
    </row>
    <row r="22" spans="1:9" x14ac:dyDescent="0.25">
      <c r="A22">
        <v>1915</v>
      </c>
      <c r="B22">
        <v>202.76474006845453</v>
      </c>
      <c r="C22">
        <v>700319</v>
      </c>
      <c r="D22">
        <v>36</v>
      </c>
      <c r="E22">
        <v>1629.2575240711733</v>
      </c>
      <c r="F22">
        <v>1863.4365196431911</v>
      </c>
      <c r="H22">
        <v>202.76474006845453</v>
      </c>
      <c r="I22">
        <v>128240.00000000001</v>
      </c>
    </row>
    <row r="23" spans="1:9" x14ac:dyDescent="0.25">
      <c r="A23">
        <v>1916</v>
      </c>
      <c r="B23">
        <v>205.09575041605137</v>
      </c>
      <c r="C23">
        <v>682608</v>
      </c>
      <c r="D23">
        <v>36</v>
      </c>
      <c r="E23">
        <v>1451.7849190164779</v>
      </c>
      <c r="F23">
        <v>1804.842603661252</v>
      </c>
      <c r="H23">
        <v>152.35684316620959</v>
      </c>
      <c r="I23">
        <v>111370</v>
      </c>
    </row>
    <row r="24" spans="1:9" x14ac:dyDescent="0.25">
      <c r="A24">
        <v>1917</v>
      </c>
      <c r="B24">
        <v>159.05644686075593</v>
      </c>
      <c r="C24">
        <v>660143</v>
      </c>
      <c r="D24">
        <v>37</v>
      </c>
      <c r="E24">
        <v>1490.5861305807985</v>
      </c>
      <c r="F24">
        <v>1714.7799794892924</v>
      </c>
      <c r="H24">
        <v>149.9675070401413</v>
      </c>
      <c r="I24">
        <v>111150</v>
      </c>
    </row>
    <row r="25" spans="1:9" x14ac:dyDescent="0.25">
      <c r="A25">
        <v>1918</v>
      </c>
      <c r="B25">
        <v>3066.9548382639414</v>
      </c>
      <c r="C25">
        <v>665807</v>
      </c>
      <c r="D25">
        <v>37</v>
      </c>
      <c r="E25">
        <v>2252.9051211537276</v>
      </c>
      <c r="F25">
        <v>1562.0142173332513</v>
      </c>
      <c r="H25">
        <v>132.17043377435203</v>
      </c>
      <c r="I25">
        <v>106830</v>
      </c>
    </row>
    <row r="26" spans="1:9" x14ac:dyDescent="0.25">
      <c r="A26">
        <v>1919</v>
      </c>
      <c r="B26">
        <v>1468.1513707244139</v>
      </c>
      <c r="C26">
        <v>741068</v>
      </c>
      <c r="D26">
        <v>37</v>
      </c>
      <c r="E26">
        <v>1385.8377368878428</v>
      </c>
      <c r="F26">
        <v>1681.3571763994667</v>
      </c>
      <c r="H26">
        <v>129.54276800509535</v>
      </c>
      <c r="I26">
        <v>97400</v>
      </c>
    </row>
    <row r="27" spans="1:9" x14ac:dyDescent="0.25">
      <c r="A27">
        <v>1920</v>
      </c>
      <c r="B27">
        <v>308.9430894308943</v>
      </c>
      <c r="C27">
        <v>738000</v>
      </c>
      <c r="D27">
        <v>38</v>
      </c>
      <c r="E27">
        <v>1380.7588075880758</v>
      </c>
      <c r="F27">
        <v>1594.8509485094851</v>
      </c>
      <c r="H27">
        <v>146.34146341463415</v>
      </c>
      <c r="I27">
        <v>97950</v>
      </c>
    </row>
    <row r="28" spans="1:9" x14ac:dyDescent="0.25">
      <c r="A28">
        <v>1921</v>
      </c>
      <c r="B28">
        <v>274.19354838709677</v>
      </c>
      <c r="C28">
        <v>744000</v>
      </c>
      <c r="D28">
        <v>34</v>
      </c>
      <c r="E28">
        <v>1337.3655913978494</v>
      </c>
      <c r="F28">
        <v>1395.1612903225807</v>
      </c>
      <c r="H28">
        <v>111.55913978494624</v>
      </c>
      <c r="I28">
        <v>97610</v>
      </c>
    </row>
    <row r="29" spans="1:9" x14ac:dyDescent="0.25">
      <c r="A29">
        <v>1922</v>
      </c>
      <c r="B29">
        <v>517.03406813627259</v>
      </c>
      <c r="C29">
        <v>748500</v>
      </c>
      <c r="D29">
        <v>34</v>
      </c>
      <c r="E29">
        <v>1535.0701402805612</v>
      </c>
      <c r="F29">
        <v>1647.2945891783568</v>
      </c>
      <c r="H29">
        <v>154.97661990647964</v>
      </c>
      <c r="I29">
        <v>96600</v>
      </c>
    </row>
    <row r="30" spans="1:9" x14ac:dyDescent="0.25">
      <c r="A30">
        <v>1923</v>
      </c>
      <c r="B30">
        <v>370.9613083366574</v>
      </c>
      <c r="C30">
        <v>752100</v>
      </c>
      <c r="D30">
        <v>34</v>
      </c>
      <c r="E30">
        <v>1458.5826352878607</v>
      </c>
      <c r="F30">
        <v>1410.7166600186147</v>
      </c>
      <c r="I30">
        <v>88350</v>
      </c>
    </row>
    <row r="31" spans="1:9" x14ac:dyDescent="0.25">
      <c r="A31">
        <v>1924</v>
      </c>
      <c r="B31">
        <v>442.38410596026489</v>
      </c>
      <c r="C31">
        <v>755000</v>
      </c>
      <c r="D31">
        <v>34</v>
      </c>
      <c r="E31">
        <v>1464.9006622516556</v>
      </c>
      <c r="F31">
        <v>1527.1523178807947</v>
      </c>
      <c r="I31">
        <v>100390</v>
      </c>
    </row>
    <row r="32" spans="1:9" x14ac:dyDescent="0.25">
      <c r="A32">
        <v>1925</v>
      </c>
      <c r="B32">
        <v>342.68324953691456</v>
      </c>
      <c r="C32">
        <v>755800</v>
      </c>
      <c r="D32">
        <v>34</v>
      </c>
      <c r="E32">
        <v>1402.4874305371791</v>
      </c>
      <c r="F32">
        <v>1692.2466260915587</v>
      </c>
      <c r="H32">
        <v>136.27943900502777</v>
      </c>
      <c r="I32">
        <v>96310</v>
      </c>
    </row>
    <row r="33" spans="1:9" x14ac:dyDescent="0.25">
      <c r="A33">
        <v>1926</v>
      </c>
      <c r="B33">
        <v>283.24468085106383</v>
      </c>
      <c r="C33">
        <v>752000</v>
      </c>
      <c r="D33">
        <v>34</v>
      </c>
      <c r="E33">
        <v>1160.9042553191489</v>
      </c>
      <c r="F33">
        <v>1324.4680851063829</v>
      </c>
      <c r="H33">
        <v>162.2340425531915</v>
      </c>
      <c r="I33">
        <v>87050</v>
      </c>
    </row>
    <row r="34" spans="1:9" x14ac:dyDescent="0.25">
      <c r="A34">
        <v>1927</v>
      </c>
      <c r="B34">
        <v>598.48384093629465</v>
      </c>
      <c r="C34">
        <v>751900</v>
      </c>
      <c r="D34">
        <v>35</v>
      </c>
      <c r="E34">
        <v>1400.4521877909297</v>
      </c>
      <c r="F34">
        <v>1384.492618699295</v>
      </c>
      <c r="H34">
        <v>126.34658864210665</v>
      </c>
      <c r="I34">
        <v>86070</v>
      </c>
    </row>
    <row r="35" spans="1:9" x14ac:dyDescent="0.25">
      <c r="A35">
        <v>1928</v>
      </c>
      <c r="B35">
        <v>234.15795740177271</v>
      </c>
      <c r="C35">
        <v>755900</v>
      </c>
      <c r="D35">
        <v>35</v>
      </c>
      <c r="E35">
        <v>1227.6756184680514</v>
      </c>
      <c r="F35">
        <v>1049.0805662124619</v>
      </c>
      <c r="H35">
        <v>153.45945230850643</v>
      </c>
      <c r="I35">
        <v>91380</v>
      </c>
    </row>
    <row r="36" spans="1:9" x14ac:dyDescent="0.25">
      <c r="A36">
        <v>1929</v>
      </c>
      <c r="B36">
        <v>933.69055592766244</v>
      </c>
      <c r="C36">
        <v>746500</v>
      </c>
      <c r="D36">
        <v>36</v>
      </c>
      <c r="E36">
        <v>1741.4601473543203</v>
      </c>
      <c r="F36">
        <v>1342.2638981915607</v>
      </c>
      <c r="H36">
        <v>222.37106496985933</v>
      </c>
      <c r="I36">
        <v>97410</v>
      </c>
    </row>
    <row r="37" spans="1:9" x14ac:dyDescent="0.25">
      <c r="A37">
        <v>1930</v>
      </c>
      <c r="B37">
        <v>168.88771605752737</v>
      </c>
      <c r="C37">
        <v>757900</v>
      </c>
      <c r="D37">
        <v>35</v>
      </c>
      <c r="E37">
        <v>1091.1729779654306</v>
      </c>
      <c r="F37">
        <v>853.67462725953294</v>
      </c>
      <c r="H37">
        <v>143.81844570523816</v>
      </c>
      <c r="I37">
        <v>77430</v>
      </c>
    </row>
    <row r="38" spans="1:9" x14ac:dyDescent="0.25">
      <c r="A38">
        <v>1931</v>
      </c>
      <c r="B38">
        <v>436.47761271354375</v>
      </c>
      <c r="C38">
        <v>772090</v>
      </c>
      <c r="D38">
        <v>28</v>
      </c>
      <c r="E38">
        <v>1270.577264308565</v>
      </c>
      <c r="F38">
        <v>1069.8234661762231</v>
      </c>
      <c r="H38">
        <v>134.69932261782955</v>
      </c>
      <c r="I38">
        <v>85030</v>
      </c>
    </row>
    <row r="39" spans="1:9" x14ac:dyDescent="0.25">
      <c r="A39">
        <v>1932</v>
      </c>
      <c r="B39">
        <v>241.15334207077328</v>
      </c>
      <c r="C39">
        <v>763000</v>
      </c>
      <c r="D39">
        <v>28</v>
      </c>
      <c r="E39">
        <v>1155.9633027522937</v>
      </c>
      <c r="F39">
        <v>728.70249017038009</v>
      </c>
      <c r="H39">
        <v>103.5386631716907</v>
      </c>
      <c r="I39">
        <v>85850</v>
      </c>
    </row>
    <row r="40" spans="1:9" x14ac:dyDescent="0.25">
      <c r="A40">
        <v>1933</v>
      </c>
      <c r="B40">
        <v>701.70810525621573</v>
      </c>
      <c r="C40">
        <v>758150</v>
      </c>
      <c r="D40">
        <v>28</v>
      </c>
      <c r="E40">
        <v>1086.8561630284246</v>
      </c>
      <c r="F40">
        <v>763.70111455516724</v>
      </c>
      <c r="H40">
        <v>170.15102552265381</v>
      </c>
      <c r="I40">
        <v>74760</v>
      </c>
    </row>
    <row r="41" spans="1:9" x14ac:dyDescent="0.25">
      <c r="A41">
        <v>1934</v>
      </c>
      <c r="B41">
        <v>121.91889742910151</v>
      </c>
      <c r="C41">
        <v>754600</v>
      </c>
      <c r="D41">
        <v>28</v>
      </c>
      <c r="E41">
        <v>910.41611449774712</v>
      </c>
      <c r="F41">
        <v>559.23668168566132</v>
      </c>
      <c r="H41">
        <v>127.21971905645376</v>
      </c>
      <c r="I41">
        <v>69060</v>
      </c>
    </row>
    <row r="42" spans="1:9" x14ac:dyDescent="0.25">
      <c r="A42">
        <v>1935</v>
      </c>
      <c r="B42">
        <v>296.75177115358912</v>
      </c>
      <c r="C42">
        <v>748100</v>
      </c>
      <c r="D42">
        <v>28</v>
      </c>
      <c r="E42">
        <v>1022.5905627589894</v>
      </c>
      <c r="F42">
        <v>648.30904959230043</v>
      </c>
      <c r="H42">
        <v>153.72276433631868</v>
      </c>
      <c r="I42">
        <v>71090</v>
      </c>
    </row>
    <row r="43" spans="1:9" x14ac:dyDescent="0.25">
      <c r="A43">
        <v>1936</v>
      </c>
      <c r="B43">
        <v>168.01075268817206</v>
      </c>
      <c r="C43">
        <v>744000</v>
      </c>
      <c r="D43">
        <v>28</v>
      </c>
      <c r="E43">
        <v>1049.7311827956989</v>
      </c>
      <c r="F43">
        <v>717.74193548387098</v>
      </c>
      <c r="H43">
        <v>166.66666666666666</v>
      </c>
      <c r="I43">
        <v>76840</v>
      </c>
    </row>
    <row r="44" spans="1:9" x14ac:dyDescent="0.25">
      <c r="A44">
        <v>1937</v>
      </c>
      <c r="B44">
        <v>418.19416157501695</v>
      </c>
      <c r="C44">
        <v>736500</v>
      </c>
      <c r="D44">
        <v>28</v>
      </c>
      <c r="E44">
        <v>1007.4677528852682</v>
      </c>
      <c r="F44">
        <v>644.94229463679562</v>
      </c>
      <c r="H44">
        <v>146.63951120162932</v>
      </c>
      <c r="I44">
        <v>76300</v>
      </c>
    </row>
    <row r="45" spans="1:9" x14ac:dyDescent="0.25">
      <c r="A45">
        <v>1938</v>
      </c>
      <c r="B45">
        <v>114.61318051575932</v>
      </c>
      <c r="C45">
        <v>732900</v>
      </c>
      <c r="D45">
        <v>27</v>
      </c>
      <c r="E45">
        <v>803.65670623550284</v>
      </c>
      <c r="F45">
        <v>473.46159094010096</v>
      </c>
      <c r="H45">
        <v>99.604311638695592</v>
      </c>
      <c r="I45">
        <v>69030</v>
      </c>
    </row>
    <row r="46" spans="1:9" x14ac:dyDescent="0.25">
      <c r="A46">
        <v>1939</v>
      </c>
      <c r="B46">
        <v>227.7580071174377</v>
      </c>
      <c r="C46">
        <v>702500</v>
      </c>
      <c r="D46">
        <v>27</v>
      </c>
      <c r="E46">
        <v>585.05338078291823</v>
      </c>
      <c r="F46">
        <v>607.82918149466195</v>
      </c>
      <c r="I46">
        <v>61090</v>
      </c>
    </row>
    <row r="47" spans="1:9" x14ac:dyDescent="0.25">
      <c r="A47">
        <v>1940</v>
      </c>
      <c r="B47">
        <v>318.17451390004823</v>
      </c>
      <c r="C47">
        <v>622300</v>
      </c>
      <c r="E47">
        <v>885.42503615619478</v>
      </c>
      <c r="F47">
        <v>2784.8304676201187</v>
      </c>
      <c r="I47">
        <v>70180</v>
      </c>
    </row>
    <row r="48" spans="1:9" x14ac:dyDescent="0.25">
      <c r="A48">
        <v>1941</v>
      </c>
      <c r="B48">
        <v>174.46497407948956</v>
      </c>
      <c r="C48">
        <v>601840</v>
      </c>
      <c r="E48">
        <v>910.54100757676463</v>
      </c>
      <c r="F48">
        <v>1718.0646018875448</v>
      </c>
      <c r="I48">
        <v>84470</v>
      </c>
    </row>
    <row r="49" spans="1:9" x14ac:dyDescent="0.25">
      <c r="A49">
        <v>1942</v>
      </c>
      <c r="B49">
        <v>84.731683003821232</v>
      </c>
      <c r="C49">
        <v>601900</v>
      </c>
      <c r="D49">
        <v>22</v>
      </c>
      <c r="E49">
        <v>604.75161987041042</v>
      </c>
      <c r="F49">
        <v>1367.3367669048014</v>
      </c>
      <c r="H49">
        <v>162.81774381126434</v>
      </c>
      <c r="I49">
        <v>64519.999999999993</v>
      </c>
    </row>
    <row r="50" spans="1:9" x14ac:dyDescent="0.25">
      <c r="A50">
        <v>1943</v>
      </c>
      <c r="B50">
        <v>385.4496913065243</v>
      </c>
      <c r="C50">
        <v>599300</v>
      </c>
      <c r="D50">
        <v>22</v>
      </c>
      <c r="E50">
        <v>780.91106290672451</v>
      </c>
      <c r="F50">
        <v>1620.2235941932256</v>
      </c>
      <c r="H50">
        <v>238.6117136659436</v>
      </c>
      <c r="I50">
        <v>60880</v>
      </c>
    </row>
    <row r="51" spans="1:9" x14ac:dyDescent="0.25">
      <c r="A51">
        <v>1944</v>
      </c>
      <c r="B51">
        <v>81.332552540828942</v>
      </c>
      <c r="C51">
        <v>614760</v>
      </c>
      <c r="D51">
        <v>23</v>
      </c>
      <c r="E51">
        <v>580.71442514151863</v>
      </c>
      <c r="F51">
        <v>1286.680981195914</v>
      </c>
      <c r="H51">
        <v>169.17170928492419</v>
      </c>
      <c r="I51">
        <v>53590</v>
      </c>
    </row>
    <row r="52" spans="1:9" x14ac:dyDescent="0.25">
      <c r="A52">
        <v>1945</v>
      </c>
      <c r="B52">
        <v>70.571630204657737</v>
      </c>
      <c r="C52">
        <v>623480</v>
      </c>
      <c r="D52">
        <v>23</v>
      </c>
      <c r="E52">
        <v>585.4237505613653</v>
      </c>
      <c r="F52">
        <v>1578.2382754859818</v>
      </c>
      <c r="H52">
        <v>161.99396933341887</v>
      </c>
      <c r="I52">
        <v>55800</v>
      </c>
    </row>
    <row r="53" spans="1:9" x14ac:dyDescent="0.25">
      <c r="A53">
        <v>1946</v>
      </c>
      <c r="B53">
        <v>157.03047886818413</v>
      </c>
      <c r="C53">
        <v>668660</v>
      </c>
      <c r="D53">
        <v>25</v>
      </c>
      <c r="E53">
        <v>596.71581969909971</v>
      </c>
      <c r="F53">
        <v>1335.5068345646516</v>
      </c>
      <c r="H53">
        <v>157.03047886818413</v>
      </c>
      <c r="I53">
        <v>63710</v>
      </c>
    </row>
    <row r="54" spans="1:9" x14ac:dyDescent="0.25">
      <c r="A54">
        <v>1947</v>
      </c>
      <c r="B54">
        <v>52.511815158410641</v>
      </c>
      <c r="C54">
        <v>685560</v>
      </c>
      <c r="D54">
        <v>25</v>
      </c>
      <c r="E54">
        <v>659.31501254448915</v>
      </c>
      <c r="F54">
        <v>1283.6221483167044</v>
      </c>
      <c r="H54">
        <v>166.28741466830036</v>
      </c>
      <c r="I54">
        <v>59760</v>
      </c>
    </row>
    <row r="55" spans="1:9" x14ac:dyDescent="0.25">
      <c r="A55">
        <v>1948</v>
      </c>
      <c r="B55">
        <v>23.088023088023089</v>
      </c>
      <c r="C55">
        <v>693000</v>
      </c>
      <c r="D55">
        <v>25</v>
      </c>
      <c r="E55">
        <v>509.37950937950939</v>
      </c>
      <c r="F55">
        <v>1155.8441558441557</v>
      </c>
      <c r="H55">
        <v>129.87012987012986</v>
      </c>
      <c r="I55">
        <v>42120</v>
      </c>
    </row>
    <row r="56" spans="1:9" x14ac:dyDescent="0.25">
      <c r="A56">
        <v>1949</v>
      </c>
      <c r="B56">
        <v>154.37392795883363</v>
      </c>
      <c r="C56">
        <v>699600</v>
      </c>
      <c r="D56">
        <v>26</v>
      </c>
      <c r="E56">
        <v>566.03773584905662</v>
      </c>
      <c r="F56">
        <v>1347.9130931961122</v>
      </c>
      <c r="H56">
        <v>181.53230417381363</v>
      </c>
      <c r="I56">
        <v>38240</v>
      </c>
    </row>
    <row r="57" spans="1:9" x14ac:dyDescent="0.25">
      <c r="A57">
        <v>1950</v>
      </c>
      <c r="B57">
        <v>86.586231369765798</v>
      </c>
      <c r="C57">
        <v>704500</v>
      </c>
      <c r="D57">
        <v>26</v>
      </c>
      <c r="E57">
        <v>469.83676366217173</v>
      </c>
      <c r="F57">
        <v>1188.0766501064584</v>
      </c>
      <c r="H57">
        <v>117.81405251951739</v>
      </c>
      <c r="I57">
        <v>37870</v>
      </c>
    </row>
    <row r="58" spans="1:9" x14ac:dyDescent="0.25">
      <c r="A58">
        <v>1951</v>
      </c>
      <c r="B58">
        <v>365.4851210580581</v>
      </c>
      <c r="C58">
        <v>703175</v>
      </c>
    </row>
    <row r="59" spans="1:9" x14ac:dyDescent="0.25">
      <c r="A59">
        <v>1952</v>
      </c>
      <c r="B59">
        <v>34.023249220300542</v>
      </c>
      <c r="C59">
        <v>705400</v>
      </c>
    </row>
    <row r="60" spans="1:9" x14ac:dyDescent="0.25">
      <c r="A60">
        <v>1953</v>
      </c>
      <c r="C60">
        <v>701800</v>
      </c>
    </row>
    <row r="61" spans="1:9" x14ac:dyDescent="0.25">
      <c r="A61">
        <v>1954</v>
      </c>
      <c r="B61">
        <v>45.779685264663804</v>
      </c>
      <c r="C61">
        <v>699000</v>
      </c>
    </row>
    <row r="62" spans="1:9" x14ac:dyDescent="0.25">
      <c r="A62">
        <v>1955</v>
      </c>
      <c r="B62">
        <v>49.11875180583646</v>
      </c>
      <c r="C62">
        <v>692200</v>
      </c>
    </row>
    <row r="63" spans="1:9" x14ac:dyDescent="0.25">
      <c r="A63">
        <v>1956</v>
      </c>
      <c r="B63">
        <v>51.005537744097929</v>
      </c>
      <c r="C63">
        <v>686200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29"/>
  <sheetViews>
    <sheetView zoomScaleNormal="100" workbookViewId="0">
      <pane xSplit="1" topLeftCell="M1" activePane="topRight" state="frozen"/>
      <selection pane="topRight" activeCell="BF25" sqref="BF25:BK25"/>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838</v>
      </c>
    </row>
    <row r="3" spans="1:63" s="11" customFormat="1" thickTop="1" x14ac:dyDescent="0.25">
      <c r="A3" s="11" t="s">
        <v>560</v>
      </c>
      <c r="B3" s="11">
        <v>61</v>
      </c>
      <c r="C3" s="11">
        <v>7</v>
      </c>
      <c r="D3" s="11">
        <v>101</v>
      </c>
      <c r="E3" s="11">
        <v>51</v>
      </c>
      <c r="F3" s="11" t="s">
        <v>527</v>
      </c>
      <c r="G3" s="11" t="s">
        <v>527</v>
      </c>
      <c r="H3" s="11" t="s">
        <v>527</v>
      </c>
      <c r="I3" s="11">
        <v>58</v>
      </c>
      <c r="J3" s="11">
        <v>71</v>
      </c>
      <c r="K3" s="11">
        <v>54</v>
      </c>
      <c r="L3" s="11">
        <v>53</v>
      </c>
      <c r="M3" s="11">
        <v>35</v>
      </c>
      <c r="N3" s="11" t="s">
        <v>527</v>
      </c>
      <c r="O3" s="11">
        <v>28</v>
      </c>
      <c r="P3" s="11">
        <v>24</v>
      </c>
      <c r="Q3" s="11">
        <v>11</v>
      </c>
      <c r="R3" s="11">
        <v>47</v>
      </c>
      <c r="S3" s="11">
        <v>62</v>
      </c>
      <c r="T3" s="11">
        <v>70</v>
      </c>
      <c r="U3" s="11">
        <v>65</v>
      </c>
      <c r="V3" s="11">
        <v>73</v>
      </c>
      <c r="W3" s="11" t="s">
        <v>527</v>
      </c>
      <c r="X3" s="11" t="s">
        <v>527</v>
      </c>
      <c r="Y3" s="11">
        <f>(Y23*Y15)/1000000</f>
        <v>2116.7373499999999</v>
      </c>
      <c r="Z3" s="11">
        <f t="shared" ref="Z3:AB3" si="0">(Z23*Z15)/1000000</f>
        <v>521.06449999999995</v>
      </c>
      <c r="AA3" s="11">
        <f t="shared" si="0"/>
        <v>423.72199999999998</v>
      </c>
      <c r="AB3" s="11">
        <f t="shared" si="0"/>
        <v>244.04232999999999</v>
      </c>
      <c r="AC3" s="11">
        <v>118</v>
      </c>
      <c r="AD3" s="11">
        <v>266</v>
      </c>
      <c r="AE3" s="11">
        <v>176</v>
      </c>
      <c r="AF3" s="11">
        <v>121</v>
      </c>
      <c r="AG3" s="11">
        <v>127</v>
      </c>
      <c r="AH3" s="11">
        <v>228</v>
      </c>
      <c r="AI3" s="11">
        <v>85</v>
      </c>
      <c r="AJ3" s="11">
        <v>461</v>
      </c>
      <c r="AK3" s="11">
        <v>48</v>
      </c>
      <c r="AL3" s="11">
        <v>178</v>
      </c>
      <c r="AM3" s="11">
        <v>154</v>
      </c>
      <c r="AN3" s="11">
        <v>309</v>
      </c>
      <c r="AO3" s="11">
        <v>53</v>
      </c>
      <c r="AP3" s="11">
        <v>83</v>
      </c>
      <c r="AQ3" s="11">
        <f>(0.102*AQ23)/1000</f>
        <v>52.856399999999994</v>
      </c>
      <c r="AR3" s="11">
        <f>(0.519*AR23)/1000</f>
        <v>268.94579999999996</v>
      </c>
      <c r="AS3" s="11">
        <f>(0.085*AS23)/1000</f>
        <v>44.2</v>
      </c>
      <c r="AT3" s="11">
        <v>97</v>
      </c>
      <c r="AU3" s="11">
        <v>155</v>
      </c>
      <c r="AV3" s="11">
        <v>38</v>
      </c>
      <c r="AW3" s="11">
        <v>25</v>
      </c>
      <c r="AX3" s="11">
        <v>127</v>
      </c>
      <c r="AY3" s="11">
        <v>51</v>
      </c>
      <c r="AZ3" s="11">
        <v>30</v>
      </c>
      <c r="BA3" s="11">
        <v>50</v>
      </c>
      <c r="BB3" s="11">
        <v>19</v>
      </c>
      <c r="BC3" s="11">
        <v>6</v>
      </c>
      <c r="BD3" s="11">
        <v>102</v>
      </c>
      <c r="BE3" s="11">
        <v>23</v>
      </c>
      <c r="BF3" s="11">
        <v>121</v>
      </c>
      <c r="BG3" s="11">
        <v>21</v>
      </c>
      <c r="BH3" s="11">
        <v>40</v>
      </c>
      <c r="BI3" s="11">
        <v>15</v>
      </c>
      <c r="BJ3" s="11">
        <v>17</v>
      </c>
      <c r="BK3" s="11">
        <v>20</v>
      </c>
    </row>
    <row r="4" spans="1:63" s="12" customFormat="1" ht="15" x14ac:dyDescent="0.25">
      <c r="A4" s="12" t="s">
        <v>0</v>
      </c>
      <c r="B4" s="12" t="s">
        <v>266</v>
      </c>
      <c r="C4" s="12" t="s">
        <v>266</v>
      </c>
      <c r="D4" s="12" t="s">
        <v>266</v>
      </c>
      <c r="E4" s="12" t="s">
        <v>266</v>
      </c>
      <c r="I4" s="12" t="s">
        <v>267</v>
      </c>
      <c r="J4" s="12" t="s">
        <v>268</v>
      </c>
      <c r="K4" s="12" t="s">
        <v>269</v>
      </c>
      <c r="L4" s="12" t="s">
        <v>270</v>
      </c>
      <c r="M4" s="12" t="s">
        <v>271</v>
      </c>
      <c r="O4" s="12" t="s">
        <v>272</v>
      </c>
      <c r="P4" s="12" t="s">
        <v>273</v>
      </c>
      <c r="Q4" s="12" t="s">
        <v>274</v>
      </c>
      <c r="R4" s="12" t="s">
        <v>243</v>
      </c>
      <c r="S4" s="12" t="s">
        <v>244</v>
      </c>
      <c r="T4" s="12" t="s">
        <v>245</v>
      </c>
      <c r="U4" s="12" t="s">
        <v>246</v>
      </c>
      <c r="V4" s="12" t="s">
        <v>247</v>
      </c>
      <c r="Y4" s="12" t="s">
        <v>534</v>
      </c>
      <c r="Z4" s="12" t="s">
        <v>534</v>
      </c>
      <c r="AA4" s="12" t="s">
        <v>534</v>
      </c>
      <c r="AB4" s="12" t="s">
        <v>534</v>
      </c>
      <c r="AC4" s="12" t="s">
        <v>248</v>
      </c>
      <c r="AD4" s="12" t="s">
        <v>249</v>
      </c>
      <c r="AE4" s="12" t="s">
        <v>250</v>
      </c>
      <c r="AF4" s="12" t="s">
        <v>251</v>
      </c>
      <c r="AG4" s="12" t="s">
        <v>252</v>
      </c>
      <c r="AH4" s="12" t="s">
        <v>253</v>
      </c>
      <c r="AI4" s="12" t="s">
        <v>275</v>
      </c>
      <c r="AJ4" s="12" t="s">
        <v>276</v>
      </c>
      <c r="AK4" s="12" t="s">
        <v>277</v>
      </c>
      <c r="AL4" s="12" t="s">
        <v>278</v>
      </c>
      <c r="AM4" s="12" t="s">
        <v>279</v>
      </c>
      <c r="AN4" s="12" t="s">
        <v>280</v>
      </c>
      <c r="AO4" s="12" t="s">
        <v>281</v>
      </c>
      <c r="AP4" s="12" t="s">
        <v>282</v>
      </c>
      <c r="AQ4" s="12" t="s">
        <v>283</v>
      </c>
      <c r="AR4" s="12" t="s">
        <v>284</v>
      </c>
      <c r="AS4" s="12" t="s">
        <v>284</v>
      </c>
      <c r="AT4" s="12" t="s">
        <v>254</v>
      </c>
      <c r="AU4" s="12" t="s">
        <v>265</v>
      </c>
      <c r="AV4" s="12" t="s">
        <v>255</v>
      </c>
      <c r="AW4" s="12" t="s">
        <v>256</v>
      </c>
      <c r="AX4" s="12" t="s">
        <v>257</v>
      </c>
      <c r="AY4" s="12" t="s">
        <v>258</v>
      </c>
      <c r="AZ4" s="12" t="s">
        <v>259</v>
      </c>
      <c r="BA4" s="12" t="s">
        <v>260</v>
      </c>
      <c r="BB4" s="12" t="s">
        <v>261</v>
      </c>
      <c r="BC4" s="12" t="s">
        <v>262</v>
      </c>
      <c r="BD4" s="12" t="s">
        <v>263</v>
      </c>
      <c r="BE4" s="12" t="s">
        <v>264</v>
      </c>
      <c r="BF4" s="12" t="s">
        <v>605</v>
      </c>
      <c r="BG4" s="12" t="s">
        <v>603</v>
      </c>
      <c r="BH4" s="12" t="s">
        <v>601</v>
      </c>
      <c r="BI4" s="12" t="s">
        <v>599</v>
      </c>
      <c r="BJ4" s="12" t="s">
        <v>597</v>
      </c>
      <c r="BK4" s="12" t="s">
        <v>595</v>
      </c>
    </row>
    <row r="5" spans="1:63" s="11" customFormat="1" ht="15" x14ac:dyDescent="0.25">
      <c r="A5" s="11" t="s">
        <v>632</v>
      </c>
      <c r="B5" s="11">
        <v>653</v>
      </c>
      <c r="C5" s="11">
        <v>743</v>
      </c>
      <c r="D5" s="11">
        <v>787</v>
      </c>
      <c r="E5" s="11">
        <v>590</v>
      </c>
      <c r="F5" s="11" t="s">
        <v>527</v>
      </c>
      <c r="G5" s="11" t="s">
        <v>527</v>
      </c>
      <c r="H5" s="11" t="s">
        <v>527</v>
      </c>
      <c r="I5" s="11">
        <v>561</v>
      </c>
      <c r="J5" s="11">
        <v>619</v>
      </c>
      <c r="K5" s="11">
        <v>589</v>
      </c>
      <c r="L5" s="11">
        <v>614</v>
      </c>
      <c r="M5" s="11">
        <v>571</v>
      </c>
      <c r="N5" s="11" t="s">
        <v>527</v>
      </c>
      <c r="O5" s="11">
        <v>700</v>
      </c>
      <c r="P5" s="11">
        <v>689</v>
      </c>
      <c r="Q5" s="11">
        <v>686</v>
      </c>
      <c r="R5" s="11">
        <v>382</v>
      </c>
      <c r="S5" s="11">
        <v>356</v>
      </c>
      <c r="T5" s="11">
        <v>429</v>
      </c>
      <c r="U5" s="11">
        <v>440</v>
      </c>
      <c r="V5" s="11">
        <v>923</v>
      </c>
      <c r="W5" s="11">
        <v>806</v>
      </c>
      <c r="X5" s="11">
        <v>792</v>
      </c>
      <c r="Y5" s="11">
        <v>1503</v>
      </c>
      <c r="Z5" s="11">
        <v>702</v>
      </c>
      <c r="AA5" s="11">
        <v>784</v>
      </c>
      <c r="AB5" s="11" t="s">
        <v>527</v>
      </c>
      <c r="AC5" s="11">
        <v>503</v>
      </c>
      <c r="AD5" s="11">
        <v>274</v>
      </c>
      <c r="AE5" s="11">
        <v>320</v>
      </c>
      <c r="AF5" s="11">
        <v>326</v>
      </c>
      <c r="AG5" s="11">
        <v>293</v>
      </c>
      <c r="AH5" s="11">
        <v>375</v>
      </c>
      <c r="AI5" s="11">
        <v>329</v>
      </c>
      <c r="AJ5" s="11">
        <v>371</v>
      </c>
      <c r="AK5" s="11">
        <v>227</v>
      </c>
      <c r="AL5" s="11">
        <v>435</v>
      </c>
      <c r="AM5" s="11">
        <v>439</v>
      </c>
      <c r="AN5" s="11">
        <v>432</v>
      </c>
      <c r="AO5" s="11">
        <v>372</v>
      </c>
      <c r="AP5" s="11">
        <v>400</v>
      </c>
      <c r="AQ5" s="11">
        <v>427</v>
      </c>
      <c r="AR5" s="11">
        <v>529</v>
      </c>
      <c r="AS5" s="11">
        <v>434</v>
      </c>
      <c r="AT5" s="11">
        <v>379</v>
      </c>
      <c r="AU5" s="11">
        <v>520</v>
      </c>
      <c r="AV5" s="11">
        <v>409</v>
      </c>
      <c r="AW5" s="11">
        <v>288</v>
      </c>
      <c r="AX5" s="11">
        <v>414</v>
      </c>
      <c r="AY5" s="11">
        <v>287</v>
      </c>
      <c r="AZ5" s="11">
        <v>270</v>
      </c>
      <c r="BA5" s="11">
        <v>306</v>
      </c>
      <c r="BB5" s="11">
        <v>271</v>
      </c>
      <c r="BC5" s="11">
        <v>220</v>
      </c>
      <c r="BD5" s="11">
        <v>277</v>
      </c>
      <c r="BE5" s="11">
        <v>167</v>
      </c>
      <c r="BF5" s="11" t="s">
        <v>843</v>
      </c>
      <c r="BG5" s="11" t="s">
        <v>843</v>
      </c>
      <c r="BH5" s="11" t="s">
        <v>843</v>
      </c>
      <c r="BI5" s="11" t="s">
        <v>843</v>
      </c>
      <c r="BJ5" s="11" t="s">
        <v>843</v>
      </c>
      <c r="BK5" s="11" t="s">
        <v>843</v>
      </c>
    </row>
    <row r="6" spans="1:63" s="12" customFormat="1" ht="15" x14ac:dyDescent="0.25">
      <c r="A6" s="12" t="s">
        <v>0</v>
      </c>
      <c r="B6" s="12" t="s">
        <v>712</v>
      </c>
      <c r="C6" s="12" t="s">
        <v>712</v>
      </c>
      <c r="D6" s="12" t="s">
        <v>713</v>
      </c>
      <c r="E6" s="12" t="s">
        <v>714</v>
      </c>
      <c r="I6" s="12" t="s">
        <v>715</v>
      </c>
      <c r="J6" s="12" t="s">
        <v>716</v>
      </c>
      <c r="K6" s="12" t="s">
        <v>717</v>
      </c>
      <c r="L6" s="12" t="s">
        <v>718</v>
      </c>
      <c r="M6" s="12" t="s">
        <v>719</v>
      </c>
      <c r="O6" s="12" t="s">
        <v>720</v>
      </c>
      <c r="P6" s="12" t="s">
        <v>721</v>
      </c>
      <c r="Q6" s="12" t="s">
        <v>722</v>
      </c>
      <c r="R6" s="12" t="s">
        <v>723</v>
      </c>
      <c r="S6" s="12" t="s">
        <v>724</v>
      </c>
      <c r="T6" s="12" t="s">
        <v>725</v>
      </c>
      <c r="U6" s="12" t="s">
        <v>726</v>
      </c>
      <c r="V6" s="12" t="s">
        <v>727</v>
      </c>
      <c r="W6" s="12" t="s">
        <v>727</v>
      </c>
      <c r="X6" s="12" t="s">
        <v>727</v>
      </c>
      <c r="Y6" s="12" t="s">
        <v>727</v>
      </c>
      <c r="Z6" s="12" t="s">
        <v>727</v>
      </c>
      <c r="AA6" s="12" t="s">
        <v>727</v>
      </c>
      <c r="AC6" s="12" t="s">
        <v>248</v>
      </c>
      <c r="AD6" s="12" t="s">
        <v>728</v>
      </c>
      <c r="AE6" s="12" t="s">
        <v>729</v>
      </c>
      <c r="AF6" s="12" t="s">
        <v>730</v>
      </c>
      <c r="AG6" s="12" t="s">
        <v>731</v>
      </c>
      <c r="AH6" s="12" t="s">
        <v>732</v>
      </c>
      <c r="AI6" s="12" t="s">
        <v>733</v>
      </c>
      <c r="AJ6" s="12" t="s">
        <v>734</v>
      </c>
      <c r="AK6" s="12" t="s">
        <v>735</v>
      </c>
      <c r="AL6" s="12" t="s">
        <v>736</v>
      </c>
      <c r="AM6" s="12" t="s">
        <v>737</v>
      </c>
      <c r="AN6" s="12" t="s">
        <v>738</v>
      </c>
      <c r="AO6" s="12" t="s">
        <v>738</v>
      </c>
      <c r="AP6" s="12" t="s">
        <v>738</v>
      </c>
      <c r="AQ6" s="12" t="s">
        <v>738</v>
      </c>
      <c r="AR6" s="12" t="s">
        <v>738</v>
      </c>
      <c r="AS6" s="12" t="s">
        <v>738</v>
      </c>
      <c r="AT6" s="12" t="s">
        <v>254</v>
      </c>
      <c r="AU6" s="12" t="s">
        <v>265</v>
      </c>
      <c r="AV6" s="12" t="s">
        <v>255</v>
      </c>
      <c r="AW6" s="12" t="s">
        <v>256</v>
      </c>
      <c r="AX6" s="12" t="s">
        <v>257</v>
      </c>
      <c r="AY6" s="12" t="s">
        <v>258</v>
      </c>
      <c r="AZ6" s="12" t="s">
        <v>259</v>
      </c>
      <c r="BA6" s="12" t="s">
        <v>260</v>
      </c>
      <c r="BB6" s="12" t="s">
        <v>261</v>
      </c>
      <c r="BC6" s="12" t="s">
        <v>262</v>
      </c>
      <c r="BD6" s="12" t="s">
        <v>263</v>
      </c>
      <c r="BE6" s="12" t="s">
        <v>264</v>
      </c>
    </row>
    <row r="7" spans="1:63" s="11" customFormat="1" ht="15" x14ac:dyDescent="0.25">
      <c r="A7" s="11" t="s">
        <v>639</v>
      </c>
      <c r="B7" s="11" t="s">
        <v>527</v>
      </c>
      <c r="C7" s="11">
        <v>674</v>
      </c>
      <c r="D7" s="11">
        <v>691</v>
      </c>
      <c r="E7" s="11">
        <v>559</v>
      </c>
      <c r="F7" s="11" t="s">
        <v>527</v>
      </c>
      <c r="G7" s="11" t="s">
        <v>527</v>
      </c>
      <c r="H7" s="11" t="s">
        <v>527</v>
      </c>
      <c r="I7" s="11">
        <v>630</v>
      </c>
      <c r="J7" s="11">
        <v>720</v>
      </c>
      <c r="K7" s="11">
        <v>637</v>
      </c>
      <c r="L7" s="11">
        <v>666</v>
      </c>
      <c r="M7" s="11">
        <v>633</v>
      </c>
      <c r="N7" s="11" t="s">
        <v>527</v>
      </c>
      <c r="O7" s="11">
        <v>728</v>
      </c>
      <c r="P7" s="11">
        <v>590</v>
      </c>
      <c r="Q7" s="11">
        <v>569</v>
      </c>
      <c r="R7" s="11">
        <v>508</v>
      </c>
      <c r="S7" s="11">
        <v>588</v>
      </c>
      <c r="T7" s="11">
        <v>635</v>
      </c>
      <c r="U7" s="11">
        <v>573</v>
      </c>
      <c r="V7" s="11">
        <v>689</v>
      </c>
      <c r="W7" s="11">
        <v>730</v>
      </c>
      <c r="X7" s="11">
        <v>653</v>
      </c>
      <c r="Y7" s="11">
        <v>750</v>
      </c>
      <c r="Z7" s="11">
        <v>700</v>
      </c>
      <c r="AA7" s="11">
        <v>629</v>
      </c>
      <c r="AB7" s="11" t="s">
        <v>527</v>
      </c>
      <c r="AC7" s="11">
        <v>507</v>
      </c>
      <c r="AD7" s="11">
        <v>455</v>
      </c>
      <c r="AE7" s="11">
        <v>227</v>
      </c>
      <c r="AF7" s="11">
        <v>215</v>
      </c>
      <c r="AG7" s="11">
        <v>358</v>
      </c>
      <c r="AH7" s="11">
        <v>400</v>
      </c>
      <c r="AI7" s="11">
        <v>286</v>
      </c>
      <c r="AJ7" s="11">
        <v>364</v>
      </c>
      <c r="AK7" s="11">
        <v>173</v>
      </c>
      <c r="AL7" s="11">
        <v>237</v>
      </c>
      <c r="AM7" s="11">
        <v>217</v>
      </c>
      <c r="AN7" s="11">
        <v>209</v>
      </c>
      <c r="AO7" s="11">
        <v>141</v>
      </c>
      <c r="AP7" s="11">
        <v>147</v>
      </c>
      <c r="AQ7" s="11">
        <v>165</v>
      </c>
      <c r="AR7" s="11">
        <v>184</v>
      </c>
      <c r="AS7" s="11">
        <v>119</v>
      </c>
      <c r="AT7" s="11">
        <v>131</v>
      </c>
      <c r="AU7" s="11">
        <v>661</v>
      </c>
      <c r="AV7" s="11">
        <v>516</v>
      </c>
      <c r="AW7" s="11">
        <v>393</v>
      </c>
      <c r="AX7" s="11">
        <v>427</v>
      </c>
      <c r="AY7" s="11">
        <v>361</v>
      </c>
      <c r="AZ7" s="11">
        <v>402</v>
      </c>
      <c r="BA7" s="11">
        <v>487</v>
      </c>
      <c r="BB7" s="11">
        <v>429</v>
      </c>
      <c r="BC7" s="11">
        <v>327</v>
      </c>
      <c r="BD7" s="11">
        <v>440</v>
      </c>
      <c r="BE7" s="11">
        <v>364</v>
      </c>
      <c r="BF7" s="11" t="s">
        <v>843</v>
      </c>
      <c r="BG7" s="11" t="s">
        <v>843</v>
      </c>
      <c r="BH7" s="11" t="s">
        <v>843</v>
      </c>
      <c r="BI7" s="11" t="s">
        <v>843</v>
      </c>
      <c r="BJ7" s="11" t="s">
        <v>843</v>
      </c>
      <c r="BK7" s="11" t="s">
        <v>843</v>
      </c>
    </row>
    <row r="8" spans="1:63" s="12" customFormat="1" ht="15" x14ac:dyDescent="0.25">
      <c r="A8" s="12" t="s">
        <v>0</v>
      </c>
      <c r="C8" s="12" t="s">
        <v>712</v>
      </c>
      <c r="D8" s="12" t="s">
        <v>713</v>
      </c>
      <c r="E8" s="12" t="s">
        <v>714</v>
      </c>
      <c r="I8" s="12" t="s">
        <v>739</v>
      </c>
      <c r="J8" s="12" t="s">
        <v>740</v>
      </c>
      <c r="K8" s="12" t="s">
        <v>741</v>
      </c>
      <c r="L8" s="12" t="s">
        <v>742</v>
      </c>
      <c r="M8" s="12" t="s">
        <v>743</v>
      </c>
      <c r="O8" s="12" t="s">
        <v>744</v>
      </c>
      <c r="P8" s="12" t="s">
        <v>745</v>
      </c>
      <c r="Q8" s="12" t="s">
        <v>722</v>
      </c>
      <c r="R8" s="12" t="s">
        <v>723</v>
      </c>
      <c r="S8" s="12" t="s">
        <v>724</v>
      </c>
      <c r="T8" s="12" t="s">
        <v>725</v>
      </c>
      <c r="U8" s="12" t="s">
        <v>726</v>
      </c>
      <c r="V8" s="12" t="s">
        <v>727</v>
      </c>
      <c r="W8" s="12" t="s">
        <v>727</v>
      </c>
      <c r="X8" s="12" t="s">
        <v>727</v>
      </c>
      <c r="Y8" s="12" t="s">
        <v>727</v>
      </c>
      <c r="Z8" s="12" t="s">
        <v>727</v>
      </c>
      <c r="AA8" s="12" t="s">
        <v>727</v>
      </c>
      <c r="AC8" s="12" t="s">
        <v>248</v>
      </c>
      <c r="AD8" s="12" t="s">
        <v>728</v>
      </c>
      <c r="AE8" s="12" t="s">
        <v>746</v>
      </c>
      <c r="AF8" s="12" t="s">
        <v>730</v>
      </c>
      <c r="AG8" s="12" t="s">
        <v>731</v>
      </c>
      <c r="AH8" s="12" t="s">
        <v>732</v>
      </c>
      <c r="AI8" s="12" t="s">
        <v>733</v>
      </c>
      <c r="AJ8" s="12" t="s">
        <v>734</v>
      </c>
      <c r="AK8" s="12" t="s">
        <v>747</v>
      </c>
      <c r="AL8" s="12" t="s">
        <v>747</v>
      </c>
      <c r="AM8" s="12" t="s">
        <v>737</v>
      </c>
      <c r="AN8" s="12" t="s">
        <v>738</v>
      </c>
      <c r="AO8" s="12" t="s">
        <v>738</v>
      </c>
      <c r="AP8" s="12" t="s">
        <v>738</v>
      </c>
      <c r="AQ8" s="12" t="s">
        <v>738</v>
      </c>
      <c r="AR8" s="12" t="s">
        <v>738</v>
      </c>
      <c r="AS8" s="12" t="s">
        <v>738</v>
      </c>
      <c r="AT8" s="12" t="s">
        <v>254</v>
      </c>
      <c r="AU8" s="12" t="s">
        <v>265</v>
      </c>
      <c r="AV8" s="12" t="s">
        <v>255</v>
      </c>
      <c r="AW8" s="12" t="s">
        <v>256</v>
      </c>
      <c r="AX8" s="12" t="s">
        <v>257</v>
      </c>
      <c r="AY8" s="12" t="s">
        <v>258</v>
      </c>
      <c r="AZ8" s="12" t="s">
        <v>259</v>
      </c>
      <c r="BA8" s="12" t="s">
        <v>260</v>
      </c>
      <c r="BB8" s="12" t="s">
        <v>261</v>
      </c>
      <c r="BC8" s="12" t="s">
        <v>262</v>
      </c>
      <c r="BD8" s="12" t="s">
        <v>263</v>
      </c>
      <c r="BE8" s="12" t="s">
        <v>264</v>
      </c>
    </row>
    <row r="9" spans="1:63" s="11" customFormat="1" ht="15" x14ac:dyDescent="0.25">
      <c r="A9" s="11" t="s">
        <v>652</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255</v>
      </c>
      <c r="S9" s="11">
        <v>274</v>
      </c>
      <c r="T9" s="11">
        <v>332</v>
      </c>
      <c r="U9" s="11">
        <v>392</v>
      </c>
      <c r="V9" s="11">
        <v>398</v>
      </c>
      <c r="W9" s="11" t="s">
        <v>527</v>
      </c>
      <c r="X9" s="11" t="s">
        <v>527</v>
      </c>
      <c r="Y9" s="11" t="s">
        <v>527</v>
      </c>
      <c r="Z9" s="11" t="s">
        <v>527</v>
      </c>
      <c r="AA9" s="11" t="s">
        <v>527</v>
      </c>
      <c r="AB9" s="11" t="s">
        <v>527</v>
      </c>
      <c r="AC9" s="11" t="s">
        <v>527</v>
      </c>
      <c r="AD9" s="11">
        <v>260</v>
      </c>
      <c r="AE9" s="11">
        <v>259</v>
      </c>
      <c r="AF9" s="11">
        <v>257</v>
      </c>
      <c r="AG9" s="11">
        <v>252</v>
      </c>
      <c r="AH9" s="11">
        <v>290</v>
      </c>
      <c r="AI9" s="11">
        <v>210</v>
      </c>
      <c r="AJ9" s="11">
        <v>356</v>
      </c>
      <c r="AK9" s="11">
        <v>151</v>
      </c>
      <c r="AL9" s="11">
        <v>201</v>
      </c>
      <c r="AM9" s="11">
        <v>190</v>
      </c>
      <c r="AN9" s="11">
        <v>198</v>
      </c>
      <c r="AO9" s="11">
        <v>123</v>
      </c>
      <c r="AP9" s="11">
        <v>157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843</v>
      </c>
      <c r="BG9" s="11" t="s">
        <v>843</v>
      </c>
      <c r="BH9" s="11" t="s">
        <v>843</v>
      </c>
      <c r="BI9" s="11" t="s">
        <v>843</v>
      </c>
      <c r="BJ9" s="11" t="s">
        <v>843</v>
      </c>
      <c r="BK9" s="11" t="s">
        <v>843</v>
      </c>
    </row>
    <row r="10" spans="1:63" s="12" customFormat="1" ht="15" x14ac:dyDescent="0.25">
      <c r="A10" s="12" t="s">
        <v>0</v>
      </c>
      <c r="R10" s="12" t="s">
        <v>723</v>
      </c>
      <c r="S10" s="12" t="s">
        <v>724</v>
      </c>
      <c r="T10" s="12" t="s">
        <v>725</v>
      </c>
      <c r="U10" s="12" t="s">
        <v>726</v>
      </c>
      <c r="V10" s="12" t="s">
        <v>748</v>
      </c>
      <c r="AD10" s="12" t="s">
        <v>728</v>
      </c>
      <c r="AE10" s="12" t="s">
        <v>746</v>
      </c>
      <c r="AF10" s="12" t="s">
        <v>730</v>
      </c>
      <c r="AG10" s="12" t="s">
        <v>731</v>
      </c>
      <c r="AH10" s="12" t="s">
        <v>732</v>
      </c>
      <c r="AI10" s="12" t="s">
        <v>733</v>
      </c>
      <c r="AJ10" s="12" t="s">
        <v>734</v>
      </c>
      <c r="AK10" s="12" t="s">
        <v>735</v>
      </c>
      <c r="AL10" s="12" t="s">
        <v>736</v>
      </c>
      <c r="AM10" s="12" t="s">
        <v>749</v>
      </c>
      <c r="AN10" s="12" t="s">
        <v>750</v>
      </c>
      <c r="AO10" s="12" t="s">
        <v>751</v>
      </c>
      <c r="AP10" s="12" t="s">
        <v>752</v>
      </c>
    </row>
    <row r="11" spans="1:63" s="11" customFormat="1" ht="15" x14ac:dyDescent="0.25">
      <c r="A11" s="11" t="s">
        <v>767</v>
      </c>
      <c r="B11" s="11" t="s">
        <v>527</v>
      </c>
      <c r="C11" s="11" t="s">
        <v>527</v>
      </c>
      <c r="D11" s="11">
        <v>48</v>
      </c>
      <c r="E11" s="11">
        <v>30</v>
      </c>
      <c r="F11" s="11" t="s">
        <v>527</v>
      </c>
      <c r="G11" s="11" t="s">
        <v>527</v>
      </c>
      <c r="H11" s="11" t="s">
        <v>527</v>
      </c>
      <c r="I11" s="11">
        <v>131</v>
      </c>
      <c r="J11" s="11">
        <v>141</v>
      </c>
      <c r="K11" s="11">
        <v>151</v>
      </c>
      <c r="L11" s="11">
        <v>113</v>
      </c>
      <c r="M11" s="11">
        <v>116</v>
      </c>
      <c r="N11" s="11" t="s">
        <v>527</v>
      </c>
      <c r="O11" s="11">
        <v>98</v>
      </c>
      <c r="P11" s="11">
        <v>112</v>
      </c>
      <c r="Q11" s="11">
        <v>93</v>
      </c>
      <c r="R11" s="11">
        <v>96</v>
      </c>
      <c r="S11" s="11">
        <v>104</v>
      </c>
      <c r="T11" s="11">
        <v>104</v>
      </c>
      <c r="U11" s="11">
        <v>84</v>
      </c>
      <c r="V11" s="11">
        <v>106</v>
      </c>
      <c r="W11" s="11" t="s">
        <v>527</v>
      </c>
      <c r="X11" s="11" t="s">
        <v>527</v>
      </c>
      <c r="Y11" s="11" t="s">
        <v>527</v>
      </c>
      <c r="Z11" s="11" t="s">
        <v>527</v>
      </c>
      <c r="AA11" s="11" t="s">
        <v>527</v>
      </c>
      <c r="AB11" s="11" t="s">
        <v>527</v>
      </c>
      <c r="AC11" s="11" t="s">
        <v>527</v>
      </c>
      <c r="AD11" s="11">
        <v>55</v>
      </c>
      <c r="AE11" s="11">
        <v>48</v>
      </c>
      <c r="AF11" s="11">
        <v>55</v>
      </c>
      <c r="AG11" s="11">
        <v>66</v>
      </c>
      <c r="AH11" s="11">
        <v>60</v>
      </c>
      <c r="AI11" s="11">
        <v>58</v>
      </c>
      <c r="AJ11" s="11">
        <v>57</v>
      </c>
      <c r="AK11" s="11">
        <v>48</v>
      </c>
      <c r="AL11" s="11">
        <v>40</v>
      </c>
      <c r="AM11" s="11">
        <v>31</v>
      </c>
      <c r="AN11" s="11">
        <v>46</v>
      </c>
      <c r="AO11" s="11">
        <v>35</v>
      </c>
      <c r="AP11" s="11">
        <v>36</v>
      </c>
      <c r="AQ11" s="11" t="s">
        <v>527</v>
      </c>
      <c r="AR11" s="11" t="s">
        <v>527</v>
      </c>
      <c r="AS11" s="11" t="s">
        <v>527</v>
      </c>
      <c r="AT11" s="11">
        <v>32</v>
      </c>
      <c r="AU11" s="11">
        <v>79</v>
      </c>
      <c r="AV11" s="11">
        <v>65</v>
      </c>
      <c r="AW11" s="11">
        <v>53</v>
      </c>
      <c r="AX11" s="11">
        <v>52</v>
      </c>
      <c r="AY11" s="11">
        <v>61</v>
      </c>
      <c r="AZ11" s="11">
        <v>51</v>
      </c>
      <c r="BA11" s="11">
        <v>70</v>
      </c>
      <c r="BB11" s="11">
        <v>93</v>
      </c>
      <c r="BC11" s="11">
        <v>68</v>
      </c>
      <c r="BD11" s="11">
        <v>88</v>
      </c>
      <c r="BE11" s="11">
        <v>63</v>
      </c>
      <c r="BF11" s="11" t="s">
        <v>843</v>
      </c>
      <c r="BG11" s="11" t="s">
        <v>843</v>
      </c>
      <c r="BH11" s="11" t="s">
        <v>843</v>
      </c>
      <c r="BI11" s="11" t="s">
        <v>843</v>
      </c>
      <c r="BJ11" s="11" t="s">
        <v>843</v>
      </c>
      <c r="BK11" s="11" t="s">
        <v>843</v>
      </c>
    </row>
    <row r="12" spans="1:63" s="12" customFormat="1" ht="30" x14ac:dyDescent="0.25">
      <c r="A12" s="12" t="s">
        <v>0</v>
      </c>
      <c r="D12" s="12" t="s">
        <v>713</v>
      </c>
      <c r="E12" s="12" t="s">
        <v>714</v>
      </c>
      <c r="I12" s="12" t="s">
        <v>753</v>
      </c>
      <c r="J12" s="12" t="s">
        <v>754</v>
      </c>
      <c r="K12" s="12" t="s">
        <v>755</v>
      </c>
      <c r="L12" s="12" t="s">
        <v>756</v>
      </c>
      <c r="M12" s="12" t="s">
        <v>743</v>
      </c>
      <c r="O12" s="12" t="s">
        <v>757</v>
      </c>
      <c r="P12" s="12" t="s">
        <v>758</v>
      </c>
      <c r="Q12" s="12" t="s">
        <v>759</v>
      </c>
      <c r="R12" s="12" t="s">
        <v>760</v>
      </c>
      <c r="S12" s="12" t="s">
        <v>761</v>
      </c>
      <c r="T12" s="12" t="s">
        <v>762</v>
      </c>
      <c r="U12" s="12" t="s">
        <v>763</v>
      </c>
      <c r="V12" s="12" t="s">
        <v>764</v>
      </c>
      <c r="Y12" s="12" t="s">
        <v>854</v>
      </c>
      <c r="Z12" s="12" t="s">
        <v>854</v>
      </c>
      <c r="AA12" s="12" t="s">
        <v>854</v>
      </c>
      <c r="AB12" s="12" t="s">
        <v>854</v>
      </c>
      <c r="AD12" s="12" t="s">
        <v>728</v>
      </c>
      <c r="AE12" s="12" t="s">
        <v>729</v>
      </c>
      <c r="AF12" s="12" t="s">
        <v>730</v>
      </c>
      <c r="AG12" s="12" t="s">
        <v>731</v>
      </c>
      <c r="AH12" s="12" t="s">
        <v>765</v>
      </c>
      <c r="AI12" s="12" t="s">
        <v>733</v>
      </c>
      <c r="AJ12" s="12" t="s">
        <v>734</v>
      </c>
      <c r="AK12" s="12" t="s">
        <v>735</v>
      </c>
      <c r="AL12" s="12" t="s">
        <v>736</v>
      </c>
      <c r="AM12" s="12" t="s">
        <v>749</v>
      </c>
      <c r="AN12" s="12" t="s">
        <v>750</v>
      </c>
      <c r="AO12" s="12" t="s">
        <v>751</v>
      </c>
      <c r="AP12" s="12" t="s">
        <v>752</v>
      </c>
      <c r="AT12" s="12" t="s">
        <v>254</v>
      </c>
      <c r="AU12" s="12" t="s">
        <v>265</v>
      </c>
      <c r="AV12" s="12" t="s">
        <v>255</v>
      </c>
      <c r="AW12" s="12" t="s">
        <v>256</v>
      </c>
      <c r="AX12" s="12" t="s">
        <v>257</v>
      </c>
      <c r="AY12" s="12" t="s">
        <v>258</v>
      </c>
      <c r="AZ12" s="12" t="s">
        <v>259</v>
      </c>
      <c r="BA12" s="12" t="s">
        <v>260</v>
      </c>
      <c r="BB12" s="12" t="s">
        <v>261</v>
      </c>
      <c r="BC12" s="12" t="s">
        <v>766</v>
      </c>
      <c r="BD12" s="12" t="s">
        <v>263</v>
      </c>
      <c r="BE12" s="12" t="s">
        <v>264</v>
      </c>
    </row>
    <row r="14" spans="1:63" ht="35.25" thickBot="1" x14ac:dyDescent="0.35">
      <c r="A14" s="9" t="s">
        <v>840</v>
      </c>
    </row>
    <row r="15" spans="1:63" s="11" customFormat="1" thickTop="1" x14ac:dyDescent="0.25">
      <c r="A15" s="11" t="s">
        <v>13</v>
      </c>
      <c r="B15" s="11">
        <f>B3/B$23*1000000</f>
        <v>177.96293703029454</v>
      </c>
      <c r="C15" s="11">
        <f>C3/C$23*1000000</f>
        <v>20.156762017749468</v>
      </c>
      <c r="D15" s="11">
        <f>D3/D$23*1000000</f>
        <v>287.0557740842637</v>
      </c>
      <c r="E15" s="11">
        <f>E3/E$23*1000000</f>
        <v>143.06633228418022</v>
      </c>
      <c r="F15" s="11" t="s">
        <v>842</v>
      </c>
      <c r="G15" s="11" t="s">
        <v>842</v>
      </c>
      <c r="H15" s="11" t="s">
        <v>842</v>
      </c>
      <c r="I15" s="11">
        <f>I3/I$23*1000000</f>
        <v>139.92559818193223</v>
      </c>
      <c r="J15" s="11">
        <f>J3/J$23*1000000</f>
        <v>169.48909779282226</v>
      </c>
      <c r="K15" s="11">
        <f>K3/K$23*1000000</f>
        <v>127.55252683917752</v>
      </c>
      <c r="L15" s="11">
        <f>L3/L$23*1000000</f>
        <v>123.87518990300339</v>
      </c>
      <c r="M15" s="11">
        <f>M3/M$23*1000000</f>
        <v>80.944506758866325</v>
      </c>
      <c r="N15" s="11" t="s">
        <v>842</v>
      </c>
      <c r="O15" s="11">
        <f t="shared" ref="O15:V15" si="1">O3/O$23*1000000</f>
        <v>63.401489935013473</v>
      </c>
      <c r="P15" s="11">
        <f t="shared" si="1"/>
        <v>53.772957131750466</v>
      </c>
      <c r="Q15" s="11">
        <f t="shared" si="1"/>
        <v>24.386729185372396</v>
      </c>
      <c r="R15" s="11">
        <f t="shared" si="1"/>
        <v>103.11155573398973</v>
      </c>
      <c r="S15" s="11">
        <f t="shared" si="1"/>
        <v>132.93082451415927</v>
      </c>
      <c r="T15" s="11">
        <f t="shared" si="1"/>
        <v>148.41136237390336</v>
      </c>
      <c r="U15" s="11">
        <f t="shared" si="1"/>
        <v>136.27662897744307</v>
      </c>
      <c r="V15" s="11">
        <f t="shared" si="1"/>
        <v>153.35747838289791</v>
      </c>
      <c r="W15" s="11" t="s">
        <v>842</v>
      </c>
      <c r="X15" s="11" t="s">
        <v>842</v>
      </c>
      <c r="Y15" s="14">
        <v>4550</v>
      </c>
      <c r="Z15" s="14">
        <v>1100</v>
      </c>
      <c r="AA15" s="14">
        <v>860</v>
      </c>
      <c r="AB15" s="14">
        <v>470</v>
      </c>
      <c r="AC15" s="11">
        <f t="shared" ref="AC15:BK15" si="2">AC3/AC$23*1000000</f>
        <v>225.79410639112132</v>
      </c>
      <c r="AD15" s="11">
        <f t="shared" si="2"/>
        <v>507.43990843189624</v>
      </c>
      <c r="AE15" s="11">
        <f t="shared" si="2"/>
        <v>335.23809523809524</v>
      </c>
      <c r="AF15" s="11">
        <f t="shared" si="2"/>
        <v>229.64509394572028</v>
      </c>
      <c r="AG15" s="11">
        <f t="shared" si="2"/>
        <v>242.69061723676668</v>
      </c>
      <c r="AH15" s="11">
        <f t="shared" si="2"/>
        <v>434.36845113354929</v>
      </c>
      <c r="AI15" s="11">
        <f t="shared" si="2"/>
        <v>164.92045013581685</v>
      </c>
      <c r="AJ15" s="11">
        <f t="shared" si="2"/>
        <v>889.96138996138995</v>
      </c>
      <c r="AK15" s="11">
        <f t="shared" si="2"/>
        <v>92.717790225999607</v>
      </c>
      <c r="AL15" s="11">
        <f t="shared" si="2"/>
        <v>344.09433597525617</v>
      </c>
      <c r="AM15" s="11">
        <f t="shared" si="2"/>
        <v>300.19493177387915</v>
      </c>
      <c r="AN15" s="11">
        <f t="shared" si="2"/>
        <v>603.72787308037982</v>
      </c>
      <c r="AO15" s="11">
        <f t="shared" si="2"/>
        <v>101.73721086476628</v>
      </c>
      <c r="AP15" s="11">
        <f t="shared" si="2"/>
        <v>159.46205571565801</v>
      </c>
      <c r="AQ15" s="11">
        <f t="shared" si="2"/>
        <v>101.99999999999999</v>
      </c>
      <c r="AR15" s="11">
        <f t="shared" si="2"/>
        <v>518.99999999999989</v>
      </c>
      <c r="AS15" s="11">
        <f t="shared" si="2"/>
        <v>85</v>
      </c>
      <c r="AT15" s="11">
        <f t="shared" si="2"/>
        <v>185.82375478927202</v>
      </c>
      <c r="AU15" s="11">
        <f t="shared" si="2"/>
        <v>312.0595933158848</v>
      </c>
      <c r="AV15" s="11">
        <f t="shared" si="2"/>
        <v>78.622858561615487</v>
      </c>
      <c r="AW15" s="11">
        <f t="shared" si="2"/>
        <v>52.148518982060907</v>
      </c>
      <c r="AX15" s="11">
        <f t="shared" si="2"/>
        <v>267.87597553258809</v>
      </c>
      <c r="AY15" s="11">
        <f t="shared" si="2"/>
        <v>107.55409338225989</v>
      </c>
      <c r="AZ15" s="11">
        <f t="shared" si="2"/>
        <v>62.977579981526581</v>
      </c>
      <c r="BA15" s="11">
        <f t="shared" si="2"/>
        <v>99.920063948840919</v>
      </c>
      <c r="BB15" s="11">
        <f t="shared" si="2"/>
        <v>37.374353325333907</v>
      </c>
      <c r="BC15" s="11">
        <f t="shared" si="2"/>
        <v>11.664074650077762</v>
      </c>
      <c r="BD15" s="11">
        <f t="shared" si="2"/>
        <v>198.55947050807862</v>
      </c>
      <c r="BE15" s="11">
        <f t="shared" si="2"/>
        <v>44.660194174757279</v>
      </c>
      <c r="BF15" s="11">
        <f t="shared" si="2"/>
        <v>237.25490196078431</v>
      </c>
      <c r="BG15" s="11">
        <f t="shared" si="2"/>
        <v>41.103934233705225</v>
      </c>
      <c r="BH15" s="11">
        <f t="shared" si="2"/>
        <v>78.802206461780941</v>
      </c>
      <c r="BI15" s="11">
        <f t="shared" si="2"/>
        <v>29.797377830750893</v>
      </c>
      <c r="BJ15" s="11">
        <f t="shared" si="2"/>
        <v>33.925364198762722</v>
      </c>
      <c r="BK15" s="11">
        <f t="shared" si="2"/>
        <v>40.080160320641276</v>
      </c>
    </row>
    <row r="16" spans="1:63" s="11" customFormat="1" ht="15" x14ac:dyDescent="0.25">
      <c r="A16" s="11" t="s">
        <v>632</v>
      </c>
      <c r="B16" s="11">
        <f>B5/B$23*1000000</f>
        <v>1905.0786537833169</v>
      </c>
      <c r="C16" s="11">
        <f>C5/C$23*1000000</f>
        <v>2139.4963113125505</v>
      </c>
      <c r="D16" s="11">
        <f>D5/D$23*1000000</f>
        <v>2236.7613287555992</v>
      </c>
      <c r="E16" s="11">
        <f>E5/E$23*1000000</f>
        <v>1655.0810989738497</v>
      </c>
      <c r="F16" s="11" t="s">
        <v>842</v>
      </c>
      <c r="G16" s="11" t="s">
        <v>842</v>
      </c>
      <c r="H16" s="11" t="s">
        <v>842</v>
      </c>
      <c r="I16" s="11">
        <f>I5/I$23*1000000</f>
        <v>1353.4182858631721</v>
      </c>
      <c r="J16" s="11">
        <f>J5/J$23*1000000</f>
        <v>1477.6584723064364</v>
      </c>
      <c r="K16" s="11">
        <f>K5/K$23*1000000</f>
        <v>1391.267376079177</v>
      </c>
      <c r="L16" s="11">
        <f>L5/L$23*1000000</f>
        <v>1435.0823886876242</v>
      </c>
      <c r="M16" s="11">
        <f>M5/M$23*1000000</f>
        <v>1320.551810266076</v>
      </c>
      <c r="N16" s="11" t="s">
        <v>842</v>
      </c>
      <c r="O16" s="11">
        <f t="shared" ref="O16:AA16" si="3">O5/O$23*1000000</f>
        <v>1585.037248375337</v>
      </c>
      <c r="P16" s="11">
        <f t="shared" si="3"/>
        <v>1543.7319776573363</v>
      </c>
      <c r="Q16" s="11">
        <f t="shared" si="3"/>
        <v>1520.8451110150422</v>
      </c>
      <c r="R16" s="11">
        <f t="shared" si="3"/>
        <v>838.05562319966123</v>
      </c>
      <c r="S16" s="11">
        <f t="shared" si="3"/>
        <v>763.28021817807587</v>
      </c>
      <c r="T16" s="11">
        <f t="shared" si="3"/>
        <v>909.54963512006475</v>
      </c>
      <c r="U16" s="11">
        <f t="shared" si="3"/>
        <v>922.48795000115308</v>
      </c>
      <c r="V16" s="11">
        <f t="shared" si="3"/>
        <v>1939.0267472248599</v>
      </c>
      <c r="W16" s="11">
        <f t="shared" si="3"/>
        <v>1731.4938538412955</v>
      </c>
      <c r="X16" s="11">
        <f t="shared" si="3"/>
        <v>1687.645031994937</v>
      </c>
      <c r="Y16" s="11">
        <f t="shared" si="3"/>
        <v>3230.7503810049934</v>
      </c>
      <c r="Z16" s="11">
        <f t="shared" si="3"/>
        <v>1481.9662441022178</v>
      </c>
      <c r="AA16" s="11">
        <f t="shared" si="3"/>
        <v>1591.2319870103511</v>
      </c>
      <c r="AB16" s="11" t="s">
        <v>842</v>
      </c>
      <c r="AC16" s="11">
        <f t="shared" ref="AC16:BE16" si="4">AC5/AC$23*1000000</f>
        <v>962.49521622655948</v>
      </c>
      <c r="AD16" s="11">
        <f t="shared" si="4"/>
        <v>522.70125906142687</v>
      </c>
      <c r="AE16" s="11">
        <f t="shared" si="4"/>
        <v>609.52380952380952</v>
      </c>
      <c r="AF16" s="11">
        <f t="shared" si="4"/>
        <v>618.71322831656857</v>
      </c>
      <c r="AG16" s="11">
        <f t="shared" si="4"/>
        <v>559.90827441238287</v>
      </c>
      <c r="AH16" s="11">
        <f t="shared" si="4"/>
        <v>714.42179462754814</v>
      </c>
      <c r="AI16" s="11">
        <f t="shared" si="4"/>
        <v>638.33915405510277</v>
      </c>
      <c r="AJ16" s="11">
        <f t="shared" si="4"/>
        <v>716.21621621621625</v>
      </c>
      <c r="AK16" s="11">
        <f t="shared" si="4"/>
        <v>438.47788294378984</v>
      </c>
      <c r="AL16" s="11">
        <f t="shared" si="4"/>
        <v>840.90469746762028</v>
      </c>
      <c r="AM16" s="11">
        <f t="shared" si="4"/>
        <v>855.75048732943469</v>
      </c>
      <c r="AN16" s="11">
        <f t="shared" si="4"/>
        <v>844.0467351803369</v>
      </c>
      <c r="AO16" s="11">
        <f t="shared" si="4"/>
        <v>714.08004606968041</v>
      </c>
      <c r="AP16" s="11">
        <f t="shared" si="4"/>
        <v>768.49183477425549</v>
      </c>
      <c r="AQ16" s="11">
        <f t="shared" si="4"/>
        <v>824.00617522192204</v>
      </c>
      <c r="AR16" s="11">
        <f t="shared" si="4"/>
        <v>1020.8413739868777</v>
      </c>
      <c r="AS16" s="11">
        <f t="shared" si="4"/>
        <v>834.61538461538464</v>
      </c>
      <c r="AT16" s="11">
        <f t="shared" si="4"/>
        <v>726.05363984674329</v>
      </c>
      <c r="AU16" s="11">
        <f t="shared" si="4"/>
        <v>1046.9096033823234</v>
      </c>
      <c r="AV16" s="11">
        <f t="shared" si="4"/>
        <v>846.2302408342299</v>
      </c>
      <c r="AW16" s="11">
        <f t="shared" si="4"/>
        <v>600.75093867334169</v>
      </c>
      <c r="AX16" s="11">
        <f t="shared" si="4"/>
        <v>873.23349504323983</v>
      </c>
      <c r="AY16" s="11">
        <f t="shared" si="4"/>
        <v>605.25538824918806</v>
      </c>
      <c r="AZ16" s="11">
        <f t="shared" si="4"/>
        <v>566.79821983373915</v>
      </c>
      <c r="BA16" s="11">
        <f t="shared" si="4"/>
        <v>611.51079136690646</v>
      </c>
      <c r="BB16" s="11">
        <f t="shared" si="4"/>
        <v>533.07630269292054</v>
      </c>
      <c r="BC16" s="11">
        <f t="shared" si="4"/>
        <v>427.68273716951791</v>
      </c>
      <c r="BD16" s="11">
        <f t="shared" si="4"/>
        <v>539.22522873272339</v>
      </c>
      <c r="BE16" s="11">
        <f t="shared" si="4"/>
        <v>324.27184466019418</v>
      </c>
      <c r="BF16" s="11" t="s">
        <v>842</v>
      </c>
      <c r="BG16" s="11" t="s">
        <v>842</v>
      </c>
      <c r="BH16" s="11" t="s">
        <v>842</v>
      </c>
      <c r="BI16" s="11" t="s">
        <v>842</v>
      </c>
      <c r="BJ16" s="11" t="s">
        <v>842</v>
      </c>
      <c r="BK16" s="11" t="s">
        <v>842</v>
      </c>
    </row>
    <row r="17" spans="1:63" s="11" customFormat="1" ht="15" x14ac:dyDescent="0.25">
      <c r="A17" s="11" t="s">
        <v>639</v>
      </c>
      <c r="B17" s="11" t="s">
        <v>842</v>
      </c>
      <c r="C17" s="11">
        <f>C7/C$23*1000000</f>
        <v>1940.8082285661633</v>
      </c>
      <c r="D17" s="11">
        <f>D7/D$23*1000000</f>
        <v>1963.9162365566949</v>
      </c>
      <c r="E17" s="11">
        <f>E7/E$23*1000000</f>
        <v>1568.1192107226811</v>
      </c>
      <c r="F17" s="11" t="s">
        <v>842</v>
      </c>
      <c r="G17" s="11" t="s">
        <v>842</v>
      </c>
      <c r="H17" s="11" t="s">
        <v>842</v>
      </c>
      <c r="I17" s="11">
        <f>I7/I$23*1000000</f>
        <v>1519.8814974934019</v>
      </c>
      <c r="J17" s="11">
        <f>J7/J$23*1000000</f>
        <v>1718.7626818427048</v>
      </c>
      <c r="K17" s="11">
        <f>K7/K$23*1000000</f>
        <v>1504.6473999362238</v>
      </c>
      <c r="L17" s="11">
        <f>L7/L$23*1000000</f>
        <v>1556.6203108566085</v>
      </c>
      <c r="M17" s="11">
        <f>M7/M$23*1000000</f>
        <v>1463.9392222389249</v>
      </c>
      <c r="N17" s="11" t="s">
        <v>842</v>
      </c>
      <c r="O17" s="11">
        <f t="shared" ref="O17:AA17" si="5">O7/O$23*1000000</f>
        <v>1648.4387383103503</v>
      </c>
      <c r="P17" s="11">
        <f t="shared" si="5"/>
        <v>1321.9185294888655</v>
      </c>
      <c r="Q17" s="11">
        <f t="shared" si="5"/>
        <v>1261.4589914978994</v>
      </c>
      <c r="R17" s="11">
        <f t="shared" si="5"/>
        <v>1114.4823470822719</v>
      </c>
      <c r="S17" s="11">
        <f t="shared" si="5"/>
        <v>1260.6987873278331</v>
      </c>
      <c r="T17" s="11">
        <f t="shared" si="5"/>
        <v>1346.3030729632662</v>
      </c>
      <c r="U17" s="11">
        <f t="shared" si="5"/>
        <v>1201.330898524229</v>
      </c>
      <c r="V17" s="11">
        <f t="shared" si="5"/>
        <v>1447.4425014495432</v>
      </c>
      <c r="W17" s="11">
        <f t="shared" si="5"/>
        <v>1568.2264433053917</v>
      </c>
      <c r="X17" s="11">
        <f t="shared" si="5"/>
        <v>1391.4548054200679</v>
      </c>
      <c r="Y17" s="11">
        <f t="shared" si="5"/>
        <v>1612.1508887250466</v>
      </c>
      <c r="Z17" s="11">
        <f t="shared" si="5"/>
        <v>1477.7441180506444</v>
      </c>
      <c r="AA17" s="11">
        <f t="shared" si="5"/>
        <v>1276.6389283539679</v>
      </c>
      <c r="AB17" s="11" t="s">
        <v>842</v>
      </c>
      <c r="AC17" s="11">
        <f t="shared" ref="AC17:BE17" si="6">AC7/AC$23*1000000</f>
        <v>970.14925373134326</v>
      </c>
      <c r="AD17" s="11">
        <f t="shared" si="6"/>
        <v>867.98931705455936</v>
      </c>
      <c r="AE17" s="11">
        <f t="shared" si="6"/>
        <v>432.38095238095235</v>
      </c>
      <c r="AF17" s="11">
        <f t="shared" si="6"/>
        <v>408.04706775479218</v>
      </c>
      <c r="AG17" s="11">
        <f t="shared" si="6"/>
        <v>684.120007643799</v>
      </c>
      <c r="AH17" s="11">
        <f t="shared" si="6"/>
        <v>762.04991426938466</v>
      </c>
      <c r="AI17" s="11">
        <f t="shared" si="6"/>
        <v>554.90880869227783</v>
      </c>
      <c r="AJ17" s="11">
        <f t="shared" si="6"/>
        <v>702.70270270270271</v>
      </c>
      <c r="AK17" s="11">
        <f t="shared" si="6"/>
        <v>334.17036893954025</v>
      </c>
      <c r="AL17" s="11">
        <f t="shared" si="6"/>
        <v>458.14807655132415</v>
      </c>
      <c r="AM17" s="11">
        <f t="shared" si="6"/>
        <v>423.00194931773876</v>
      </c>
      <c r="AN17" s="11">
        <f t="shared" si="6"/>
        <v>408.34668438122776</v>
      </c>
      <c r="AO17" s="11">
        <f t="shared" si="6"/>
        <v>270.65937230060467</v>
      </c>
      <c r="AP17" s="11">
        <f t="shared" si="6"/>
        <v>282.42074927953888</v>
      </c>
      <c r="AQ17" s="11">
        <f t="shared" si="6"/>
        <v>318.40988035507525</v>
      </c>
      <c r="AR17" s="11">
        <f t="shared" si="6"/>
        <v>355.07526051717485</v>
      </c>
      <c r="AS17" s="11">
        <f t="shared" si="6"/>
        <v>228.84615384615387</v>
      </c>
      <c r="AT17" s="11">
        <f t="shared" si="6"/>
        <v>250.95785440613028</v>
      </c>
      <c r="AU17" s="11">
        <f t="shared" si="6"/>
        <v>1330.7831689148379</v>
      </c>
      <c r="AV17" s="11">
        <f t="shared" si="6"/>
        <v>1067.6156583629895</v>
      </c>
      <c r="AW17" s="11">
        <f t="shared" si="6"/>
        <v>819.7747183979975</v>
      </c>
      <c r="AX17" s="11">
        <f t="shared" si="6"/>
        <v>900.6538704914575</v>
      </c>
      <c r="AY17" s="11">
        <f t="shared" si="6"/>
        <v>761.3142688430554</v>
      </c>
      <c r="AZ17" s="11">
        <f t="shared" si="6"/>
        <v>843.89957175245604</v>
      </c>
      <c r="BA17" s="11">
        <f t="shared" si="6"/>
        <v>973.22142286171061</v>
      </c>
      <c r="BB17" s="11">
        <f t="shared" si="6"/>
        <v>843.87355666148676</v>
      </c>
      <c r="BC17" s="11">
        <f t="shared" si="6"/>
        <v>635.69206842923791</v>
      </c>
      <c r="BD17" s="11">
        <f t="shared" si="6"/>
        <v>856.53104925053526</v>
      </c>
      <c r="BE17" s="11">
        <f t="shared" si="6"/>
        <v>706.79611650485435</v>
      </c>
      <c r="BF17" s="11" t="s">
        <v>842</v>
      </c>
      <c r="BG17" s="11" t="s">
        <v>842</v>
      </c>
      <c r="BH17" s="11" t="s">
        <v>842</v>
      </c>
      <c r="BI17" s="11" t="s">
        <v>842</v>
      </c>
      <c r="BJ17" s="11" t="s">
        <v>842</v>
      </c>
      <c r="BK17" s="11" t="s">
        <v>842</v>
      </c>
    </row>
    <row r="18" spans="1:63" s="11" customFormat="1" ht="15" x14ac:dyDescent="0.25">
      <c r="A18" s="11" t="s">
        <v>652</v>
      </c>
      <c r="B18" s="11" t="s">
        <v>842</v>
      </c>
      <c r="C18" s="11" t="s">
        <v>842</v>
      </c>
      <c r="D18" s="11" t="s">
        <v>842</v>
      </c>
      <c r="E18" s="11" t="s">
        <v>842</v>
      </c>
      <c r="F18" s="11" t="s">
        <v>842</v>
      </c>
      <c r="G18" s="11" t="s">
        <v>842</v>
      </c>
      <c r="H18" s="11" t="s">
        <v>842</v>
      </c>
      <c r="I18" s="11" t="s">
        <v>842</v>
      </c>
      <c r="J18" s="11" t="s">
        <v>842</v>
      </c>
      <c r="K18" s="11" t="s">
        <v>842</v>
      </c>
      <c r="L18" s="11" t="s">
        <v>842</v>
      </c>
      <c r="M18" s="11" t="s">
        <v>842</v>
      </c>
      <c r="N18" s="11" t="s">
        <v>842</v>
      </c>
      <c r="O18" s="11" t="s">
        <v>842</v>
      </c>
      <c r="P18" s="11" t="s">
        <v>842</v>
      </c>
      <c r="Q18" s="11" t="s">
        <v>842</v>
      </c>
      <c r="R18" s="11">
        <f>R9/R$23*1000000</f>
        <v>559.43503642909332</v>
      </c>
      <c r="S18" s="11">
        <f>S9/S$23*1000000</f>
        <v>587.46848253031681</v>
      </c>
      <c r="T18" s="11">
        <f>T9/T$23*1000000</f>
        <v>703.89389011622734</v>
      </c>
      <c r="U18" s="11">
        <f>U9/U$23*1000000</f>
        <v>821.85290091011814</v>
      </c>
      <c r="V18" s="11">
        <f>V9/V$23*1000000</f>
        <v>836.1133752930599</v>
      </c>
      <c r="W18" s="11" t="s">
        <v>842</v>
      </c>
      <c r="X18" s="11" t="s">
        <v>842</v>
      </c>
      <c r="Y18" s="11" t="s">
        <v>842</v>
      </c>
      <c r="Z18" s="11" t="s">
        <v>842</v>
      </c>
      <c r="AA18" s="11" t="s">
        <v>842</v>
      </c>
      <c r="AB18" s="11" t="s">
        <v>842</v>
      </c>
      <c r="AC18" s="11" t="s">
        <v>842</v>
      </c>
      <c r="AD18" s="11">
        <f t="shared" ref="AD18:AP18" si="7">AD9/AD$23*1000000</f>
        <v>495.99389545974816</v>
      </c>
      <c r="AE18" s="11">
        <f t="shared" si="7"/>
        <v>493.33333333333337</v>
      </c>
      <c r="AF18" s="11">
        <f t="shared" si="7"/>
        <v>487.75858796735628</v>
      </c>
      <c r="AG18" s="11">
        <f t="shared" si="7"/>
        <v>481.55933498948974</v>
      </c>
      <c r="AH18" s="11">
        <f t="shared" si="7"/>
        <v>552.4861878453039</v>
      </c>
      <c r="AI18" s="11">
        <f t="shared" si="7"/>
        <v>407.45052386495922</v>
      </c>
      <c r="AJ18" s="11">
        <f t="shared" si="7"/>
        <v>687.25868725868725</v>
      </c>
      <c r="AK18" s="11">
        <f t="shared" si="7"/>
        <v>291.67471508595708</v>
      </c>
      <c r="AL18" s="11">
        <f t="shared" si="7"/>
        <v>388.55596365745214</v>
      </c>
      <c r="AM18" s="11">
        <f t="shared" si="7"/>
        <v>370.37037037037032</v>
      </c>
      <c r="AN18" s="11">
        <f t="shared" si="7"/>
        <v>386.85475362432106</v>
      </c>
      <c r="AO18" s="11">
        <f t="shared" si="7"/>
        <v>236.10711200691046</v>
      </c>
      <c r="AP18" s="11">
        <f t="shared" si="7"/>
        <v>301.63304514889529</v>
      </c>
      <c r="AQ18" s="11" t="s">
        <v>842</v>
      </c>
      <c r="AR18" s="11" t="s">
        <v>842</v>
      </c>
      <c r="AS18" s="11" t="s">
        <v>842</v>
      </c>
      <c r="AT18" s="11" t="s">
        <v>842</v>
      </c>
      <c r="AU18" s="11" t="s">
        <v>842</v>
      </c>
      <c r="AV18" s="11" t="s">
        <v>842</v>
      </c>
      <c r="AW18" s="11" t="s">
        <v>842</v>
      </c>
      <c r="AX18" s="11" t="s">
        <v>842</v>
      </c>
      <c r="AY18" s="11" t="s">
        <v>842</v>
      </c>
      <c r="AZ18" s="11" t="s">
        <v>842</v>
      </c>
      <c r="BA18" s="11" t="s">
        <v>842</v>
      </c>
      <c r="BB18" s="11" t="s">
        <v>842</v>
      </c>
      <c r="BC18" s="11" t="s">
        <v>842</v>
      </c>
      <c r="BD18" s="11" t="s">
        <v>842</v>
      </c>
      <c r="BE18" s="11" t="s">
        <v>842</v>
      </c>
      <c r="BF18" s="11" t="s">
        <v>842</v>
      </c>
      <c r="BG18" s="11" t="s">
        <v>842</v>
      </c>
      <c r="BH18" s="11" t="s">
        <v>842</v>
      </c>
      <c r="BI18" s="11" t="s">
        <v>842</v>
      </c>
      <c r="BJ18" s="11" t="s">
        <v>842</v>
      </c>
      <c r="BK18" s="11" t="s">
        <v>842</v>
      </c>
    </row>
    <row r="19" spans="1:63" s="11" customFormat="1" ht="15" x14ac:dyDescent="0.25">
      <c r="A19" s="11" t="s">
        <v>711</v>
      </c>
      <c r="B19" s="11" t="s">
        <v>842</v>
      </c>
      <c r="C19" s="11" t="s">
        <v>842</v>
      </c>
      <c r="D19" s="11">
        <f>D11/D$23*1000000</f>
        <v>136.42254609945203</v>
      </c>
      <c r="E19" s="11">
        <f>E11/E$23*1000000</f>
        <v>84.156666049517781</v>
      </c>
      <c r="F19" s="11" t="s">
        <v>842</v>
      </c>
      <c r="G19" s="11" t="s">
        <v>842</v>
      </c>
      <c r="H19" s="11" t="s">
        <v>842</v>
      </c>
      <c r="I19" s="11">
        <f>I11/I$23*1000000</f>
        <v>316.03885106608828</v>
      </c>
      <c r="J19" s="11">
        <f>J11/J$23*1000000</f>
        <v>336.59102519419628</v>
      </c>
      <c r="K19" s="11">
        <f>K11/K$23*1000000</f>
        <v>356.67465838362602</v>
      </c>
      <c r="L19" s="11">
        <f>L11/L$23*1000000</f>
        <v>264.11125394413932</v>
      </c>
      <c r="M19" s="11">
        <f>M11/M$23*1000000</f>
        <v>268.27322240081406</v>
      </c>
      <c r="N19" s="11" t="s">
        <v>842</v>
      </c>
      <c r="O19" s="11">
        <f t="shared" ref="O19:V19" si="8">O11/O$23*1000000</f>
        <v>221.90521477254717</v>
      </c>
      <c r="P19" s="11">
        <f t="shared" si="8"/>
        <v>250.94046661483554</v>
      </c>
      <c r="Q19" s="11">
        <f t="shared" si="8"/>
        <v>206.17871038542117</v>
      </c>
      <c r="R19" s="11">
        <f t="shared" si="8"/>
        <v>210.61083724389394</v>
      </c>
      <c r="S19" s="11">
        <f t="shared" si="8"/>
        <v>222.98073789471877</v>
      </c>
      <c r="T19" s="11">
        <f t="shared" si="8"/>
        <v>220.49688124122781</v>
      </c>
      <c r="U19" s="11">
        <f t="shared" si="8"/>
        <v>176.11133590931104</v>
      </c>
      <c r="V19" s="11">
        <f t="shared" si="8"/>
        <v>222.68346176146821</v>
      </c>
      <c r="W19" s="11" t="s">
        <v>842</v>
      </c>
      <c r="X19" s="11" t="s">
        <v>842</v>
      </c>
      <c r="Y19" s="11" t="s">
        <v>842</v>
      </c>
      <c r="Z19" s="11" t="s">
        <v>842</v>
      </c>
      <c r="AA19" s="11" t="s">
        <v>842</v>
      </c>
      <c r="AB19" s="11" t="s">
        <v>842</v>
      </c>
      <c r="AC19" s="11" t="s">
        <v>842</v>
      </c>
      <c r="AD19" s="11">
        <f t="shared" ref="AD19:AP19" si="9">AD11/AD$23*1000000</f>
        <v>104.92178557802366</v>
      </c>
      <c r="AE19" s="11">
        <f t="shared" si="9"/>
        <v>91.428571428571431</v>
      </c>
      <c r="AF19" s="11">
        <f t="shared" si="9"/>
        <v>104.38413361169103</v>
      </c>
      <c r="AG19" s="11">
        <f t="shared" si="9"/>
        <v>126.1226829734378</v>
      </c>
      <c r="AH19" s="11">
        <f t="shared" si="9"/>
        <v>114.3074871404077</v>
      </c>
      <c r="AI19" s="11">
        <f t="shared" si="9"/>
        <v>112.53395421032208</v>
      </c>
      <c r="AJ19" s="11">
        <f t="shared" si="9"/>
        <v>110.03861003861003</v>
      </c>
      <c r="AK19" s="11">
        <f t="shared" si="9"/>
        <v>92.717790225999607</v>
      </c>
      <c r="AL19" s="11">
        <f t="shared" si="9"/>
        <v>77.324569882080041</v>
      </c>
      <c r="AM19" s="11">
        <f t="shared" si="9"/>
        <v>60.428849902534111</v>
      </c>
      <c r="AN19" s="11">
        <f t="shared" si="9"/>
        <v>89.87534680160995</v>
      </c>
      <c r="AO19" s="11">
        <f t="shared" si="9"/>
        <v>67.184950571072079</v>
      </c>
      <c r="AP19" s="11">
        <f t="shared" si="9"/>
        <v>69.164265129683002</v>
      </c>
      <c r="AQ19" s="11" t="s">
        <v>842</v>
      </c>
      <c r="AR19" s="11" t="s">
        <v>842</v>
      </c>
      <c r="AS19" s="11" t="s">
        <v>842</v>
      </c>
      <c r="AT19" s="11">
        <f t="shared" ref="AT19:BE19" si="10">AT11/AT$23*1000000</f>
        <v>61.302681992337156</v>
      </c>
      <c r="AU19" s="11">
        <f t="shared" si="10"/>
        <v>159.04972820616067</v>
      </c>
      <c r="AV19" s="11">
        <f t="shared" si="10"/>
        <v>134.48646859223703</v>
      </c>
      <c r="AW19" s="11">
        <f t="shared" si="10"/>
        <v>110.55486024196912</v>
      </c>
      <c r="AX19" s="11">
        <f t="shared" si="10"/>
        <v>109.68150179287071</v>
      </c>
      <c r="AY19" s="11">
        <f t="shared" si="10"/>
        <v>128.64313130035006</v>
      </c>
      <c r="AZ19" s="11">
        <f t="shared" si="10"/>
        <v>107.06188596859518</v>
      </c>
      <c r="BA19" s="11">
        <f t="shared" si="10"/>
        <v>139.88808952837729</v>
      </c>
      <c r="BB19" s="11">
        <f t="shared" si="10"/>
        <v>182.93762417137123</v>
      </c>
      <c r="BC19" s="11">
        <f t="shared" si="10"/>
        <v>132.1928460342146</v>
      </c>
      <c r="BD19" s="11">
        <f t="shared" si="10"/>
        <v>171.30620985010708</v>
      </c>
      <c r="BE19" s="11">
        <f t="shared" si="10"/>
        <v>122.33009708737863</v>
      </c>
      <c r="BF19" s="11" t="s">
        <v>842</v>
      </c>
      <c r="BG19" s="11" t="s">
        <v>842</v>
      </c>
      <c r="BH19" s="11" t="s">
        <v>842</v>
      </c>
      <c r="BI19" s="11" t="s">
        <v>842</v>
      </c>
      <c r="BJ19" s="11" t="s">
        <v>842</v>
      </c>
      <c r="BK19" s="11" t="s">
        <v>842</v>
      </c>
    </row>
    <row r="20" spans="1:63" s="13" customFormat="1" ht="15" x14ac:dyDescent="0.25">
      <c r="A20" s="13" t="s">
        <v>32</v>
      </c>
    </row>
    <row r="21" spans="1:63" s="13" customFormat="1" ht="15" x14ac:dyDescent="0.25"/>
    <row r="22" spans="1:63" s="9" customFormat="1" ht="35.25" thickBot="1" x14ac:dyDescent="0.35">
      <c r="A22" s="9" t="s">
        <v>845</v>
      </c>
    </row>
    <row r="23" spans="1:63" s="11" customFormat="1" thickTop="1" x14ac:dyDescent="0.25">
      <c r="A23" s="11" t="s">
        <v>30</v>
      </c>
      <c r="B23" s="11">
        <v>342768</v>
      </c>
      <c r="C23" s="11">
        <v>347278</v>
      </c>
      <c r="D23" s="11">
        <v>351848</v>
      </c>
      <c r="E23" s="11">
        <v>356478</v>
      </c>
      <c r="F23" s="11">
        <v>370168</v>
      </c>
      <c r="G23" s="11">
        <v>376160</v>
      </c>
      <c r="H23" s="11">
        <v>410151</v>
      </c>
      <c r="I23" s="11">
        <v>414506</v>
      </c>
      <c r="J23" s="11">
        <v>418906</v>
      </c>
      <c r="K23" s="11">
        <v>423355</v>
      </c>
      <c r="L23" s="11">
        <v>427850</v>
      </c>
      <c r="M23" s="11">
        <v>432395</v>
      </c>
      <c r="N23" s="11">
        <v>436986</v>
      </c>
      <c r="O23" s="11">
        <v>441630</v>
      </c>
      <c r="P23" s="11">
        <v>446321</v>
      </c>
      <c r="Q23" s="11">
        <v>451065</v>
      </c>
      <c r="R23" s="11">
        <v>455817</v>
      </c>
      <c r="S23" s="11">
        <v>466408</v>
      </c>
      <c r="T23" s="11">
        <v>471662</v>
      </c>
      <c r="U23" s="11">
        <v>476971</v>
      </c>
      <c r="V23" s="11">
        <v>476012</v>
      </c>
      <c r="W23" s="11">
        <v>465494</v>
      </c>
      <c r="X23" s="11">
        <v>469293</v>
      </c>
      <c r="Y23" s="11">
        <v>465217</v>
      </c>
      <c r="Z23" s="11">
        <v>473695</v>
      </c>
      <c r="AA23" s="11">
        <v>492700</v>
      </c>
      <c r="AB23" s="11">
        <v>519239</v>
      </c>
      <c r="AC23" s="11">
        <v>522600</v>
      </c>
      <c r="AD23" s="11">
        <v>524200</v>
      </c>
      <c r="AE23" s="11">
        <v>525000</v>
      </c>
      <c r="AF23" s="11">
        <v>526900</v>
      </c>
      <c r="AG23" s="11">
        <v>523300</v>
      </c>
      <c r="AH23" s="11">
        <v>524900</v>
      </c>
      <c r="AI23" s="11">
        <v>515400</v>
      </c>
      <c r="AJ23" s="11">
        <v>518000</v>
      </c>
      <c r="AK23" s="11">
        <v>517700</v>
      </c>
      <c r="AL23" s="11">
        <v>517300</v>
      </c>
      <c r="AM23" s="11">
        <v>513000</v>
      </c>
      <c r="AN23" s="11">
        <v>511820</v>
      </c>
      <c r="AO23" s="11">
        <v>520950</v>
      </c>
      <c r="AP23" s="11">
        <v>520500</v>
      </c>
      <c r="AQ23" s="11">
        <v>518200</v>
      </c>
      <c r="AR23" s="11">
        <v>518200</v>
      </c>
      <c r="AS23" s="11">
        <v>520000</v>
      </c>
      <c r="AT23" s="11">
        <v>522000</v>
      </c>
      <c r="AU23" s="11">
        <v>496700</v>
      </c>
      <c r="AV23" s="11">
        <v>483320</v>
      </c>
      <c r="AW23" s="11">
        <v>479400</v>
      </c>
      <c r="AX23" s="11">
        <v>474100</v>
      </c>
      <c r="AY23" s="11">
        <v>474180</v>
      </c>
      <c r="AZ23" s="11">
        <v>476360</v>
      </c>
      <c r="BA23" s="11">
        <v>500400</v>
      </c>
      <c r="BB23" s="11">
        <v>508370</v>
      </c>
      <c r="BC23" s="11">
        <v>514400</v>
      </c>
      <c r="BD23" s="11">
        <v>513700</v>
      </c>
      <c r="BE23" s="11">
        <v>515000</v>
      </c>
      <c r="BF23" s="11">
        <v>510000</v>
      </c>
      <c r="BG23" s="11">
        <v>510900</v>
      </c>
      <c r="BH23" s="11">
        <v>507600</v>
      </c>
      <c r="BI23" s="11">
        <v>503400</v>
      </c>
      <c r="BJ23" s="11">
        <v>501100</v>
      </c>
      <c r="BK23" s="11">
        <v>499000</v>
      </c>
    </row>
    <row r="24" spans="1:63" s="12" customFormat="1" ht="15" x14ac:dyDescent="0.25">
      <c r="A24" s="12" t="s">
        <v>0</v>
      </c>
      <c r="B24" s="12" t="s">
        <v>285</v>
      </c>
      <c r="C24" s="12" t="s">
        <v>285</v>
      </c>
      <c r="D24" s="12" t="s">
        <v>242</v>
      </c>
      <c r="E24" s="12" t="s">
        <v>287</v>
      </c>
      <c r="F24" s="12" t="s">
        <v>288</v>
      </c>
      <c r="G24" s="12" t="s">
        <v>288</v>
      </c>
      <c r="H24" s="12" t="s">
        <v>286</v>
      </c>
      <c r="I24" s="12" t="s">
        <v>286</v>
      </c>
      <c r="J24" s="12" t="s">
        <v>286</v>
      </c>
      <c r="K24" s="12" t="s">
        <v>286</v>
      </c>
      <c r="L24" s="12" t="s">
        <v>286</v>
      </c>
      <c r="M24" s="12" t="s">
        <v>286</v>
      </c>
      <c r="N24" s="12" t="s">
        <v>286</v>
      </c>
      <c r="O24" s="12" t="s">
        <v>286</v>
      </c>
      <c r="P24" s="12" t="s">
        <v>286</v>
      </c>
      <c r="Q24" s="12" t="s">
        <v>286</v>
      </c>
      <c r="R24" s="12" t="s">
        <v>286</v>
      </c>
      <c r="S24" s="12" t="s">
        <v>286</v>
      </c>
      <c r="T24" s="12" t="s">
        <v>286</v>
      </c>
      <c r="U24" s="12" t="s">
        <v>286</v>
      </c>
      <c r="V24" s="12" t="s">
        <v>286</v>
      </c>
      <c r="W24" s="12" t="s">
        <v>286</v>
      </c>
      <c r="X24" s="12" t="s">
        <v>286</v>
      </c>
      <c r="Y24" s="12" t="s">
        <v>286</v>
      </c>
      <c r="Z24" s="12" t="s">
        <v>286</v>
      </c>
      <c r="AA24" s="12" t="s">
        <v>286</v>
      </c>
      <c r="AB24" s="12" t="s">
        <v>286</v>
      </c>
      <c r="AC24" s="12" t="s">
        <v>286</v>
      </c>
      <c r="AD24" s="12" t="s">
        <v>286</v>
      </c>
      <c r="AE24" s="12" t="s">
        <v>286</v>
      </c>
      <c r="AF24" s="12" t="s">
        <v>286</v>
      </c>
      <c r="AG24" s="12" t="s">
        <v>286</v>
      </c>
      <c r="AH24" s="12" t="s">
        <v>286</v>
      </c>
      <c r="AI24" s="12" t="s">
        <v>286</v>
      </c>
      <c r="AJ24" s="12" t="s">
        <v>286</v>
      </c>
      <c r="AK24" s="12" t="s">
        <v>286</v>
      </c>
      <c r="AL24" s="12" t="s">
        <v>286</v>
      </c>
      <c r="AM24" s="12" t="s">
        <v>286</v>
      </c>
      <c r="AN24" s="12" t="s">
        <v>286</v>
      </c>
      <c r="AO24" s="12" t="s">
        <v>286</v>
      </c>
      <c r="AP24" s="12" t="s">
        <v>286</v>
      </c>
      <c r="AQ24" s="12" t="s">
        <v>286</v>
      </c>
      <c r="AR24" s="12" t="s">
        <v>286</v>
      </c>
      <c r="AS24" s="12" t="s">
        <v>286</v>
      </c>
      <c r="AT24" s="12" t="s">
        <v>286</v>
      </c>
      <c r="AU24" s="12" t="s">
        <v>286</v>
      </c>
      <c r="AV24" s="12" t="s">
        <v>286</v>
      </c>
      <c r="AW24" s="12" t="s">
        <v>286</v>
      </c>
      <c r="AX24" s="12" t="s">
        <v>286</v>
      </c>
      <c r="AY24" s="12" t="s">
        <v>286</v>
      </c>
      <c r="AZ24" s="12" t="s">
        <v>286</v>
      </c>
      <c r="BA24" s="12" t="s">
        <v>286</v>
      </c>
      <c r="BB24" s="12" t="s">
        <v>286</v>
      </c>
      <c r="BC24" s="12" t="s">
        <v>286</v>
      </c>
      <c r="BD24" s="12" t="s">
        <v>286</v>
      </c>
      <c r="BE24" s="12" t="s">
        <v>286</v>
      </c>
      <c r="BF24" s="12" t="s">
        <v>604</v>
      </c>
      <c r="BG24" s="12" t="s">
        <v>602</v>
      </c>
      <c r="BH24" s="12" t="s">
        <v>600</v>
      </c>
      <c r="BI24" s="12" t="s">
        <v>598</v>
      </c>
      <c r="BJ24" s="12" t="s">
        <v>596</v>
      </c>
      <c r="BK24" s="12" t="s">
        <v>594</v>
      </c>
    </row>
    <row r="25" spans="1:63" s="11" customFormat="1" ht="30" x14ac:dyDescent="0.25">
      <c r="A25" s="11" t="s">
        <v>562</v>
      </c>
      <c r="B25" s="11" t="s">
        <v>527</v>
      </c>
      <c r="C25" s="11">
        <v>18</v>
      </c>
      <c r="D25" s="11">
        <v>18</v>
      </c>
      <c r="E25" s="11">
        <v>18</v>
      </c>
      <c r="F25" s="11" t="s">
        <v>527</v>
      </c>
      <c r="G25" s="11" t="s">
        <v>527</v>
      </c>
      <c r="H25" s="11" t="s">
        <v>527</v>
      </c>
      <c r="I25" s="11">
        <v>17.7</v>
      </c>
      <c r="J25" s="11">
        <v>18</v>
      </c>
      <c r="K25" s="11">
        <v>18.3</v>
      </c>
      <c r="L25" s="11">
        <v>18.600000000000001</v>
      </c>
      <c r="M25" s="11">
        <v>18.899999999999999</v>
      </c>
      <c r="N25" s="11" t="s">
        <v>527</v>
      </c>
      <c r="O25" s="11">
        <v>19.600000000000001</v>
      </c>
      <c r="P25" s="11">
        <v>19.899999999999999</v>
      </c>
      <c r="Q25" s="11">
        <v>19.100000000000001</v>
      </c>
      <c r="R25" s="11">
        <v>19.3</v>
      </c>
      <c r="S25" s="11">
        <v>19.2</v>
      </c>
      <c r="T25" s="11">
        <v>19.399999999999999</v>
      </c>
      <c r="U25" s="11">
        <v>20</v>
      </c>
      <c r="V25" s="11">
        <v>19</v>
      </c>
      <c r="W25" s="11" t="s">
        <v>527</v>
      </c>
      <c r="X25" s="11" t="s">
        <v>527</v>
      </c>
      <c r="Y25" s="11" t="s">
        <v>527</v>
      </c>
      <c r="Z25" s="11" t="s">
        <v>527</v>
      </c>
      <c r="AA25" s="11" t="s">
        <v>527</v>
      </c>
      <c r="AB25" s="11" t="s">
        <v>527</v>
      </c>
      <c r="AC25" s="11">
        <v>17</v>
      </c>
      <c r="AD25" s="11">
        <v>17</v>
      </c>
      <c r="AE25" s="11">
        <v>17</v>
      </c>
      <c r="AF25" s="11">
        <v>17</v>
      </c>
      <c r="AG25" s="11">
        <v>17</v>
      </c>
      <c r="AH25" s="11">
        <v>17</v>
      </c>
      <c r="AI25" s="11">
        <v>16</v>
      </c>
      <c r="AJ25" s="11">
        <v>15</v>
      </c>
      <c r="AK25" s="11">
        <v>15</v>
      </c>
      <c r="AL25" s="11">
        <v>15</v>
      </c>
      <c r="AM25" s="11">
        <v>15</v>
      </c>
      <c r="AN25" s="11">
        <v>15</v>
      </c>
      <c r="AO25" s="11">
        <v>13</v>
      </c>
      <c r="AP25" s="11">
        <v>13</v>
      </c>
      <c r="AQ25" s="11">
        <v>13</v>
      </c>
      <c r="AR25" s="11">
        <v>13</v>
      </c>
      <c r="AS25" s="11">
        <v>13</v>
      </c>
      <c r="AT25" s="11">
        <v>13</v>
      </c>
      <c r="AU25" s="11">
        <v>13</v>
      </c>
      <c r="AV25" s="11">
        <v>12</v>
      </c>
      <c r="AW25" s="11">
        <v>12</v>
      </c>
      <c r="AX25" s="11">
        <v>12</v>
      </c>
      <c r="AY25" s="11">
        <v>12</v>
      </c>
      <c r="AZ25" s="11">
        <v>12</v>
      </c>
      <c r="BA25" s="11">
        <v>13</v>
      </c>
      <c r="BB25" s="11">
        <v>13</v>
      </c>
      <c r="BC25" s="11">
        <v>13</v>
      </c>
      <c r="BD25" s="11">
        <v>13</v>
      </c>
      <c r="BE25" s="11" t="s">
        <v>527</v>
      </c>
      <c r="BF25" s="19" t="s">
        <v>843</v>
      </c>
      <c r="BG25" s="19" t="s">
        <v>843</v>
      </c>
      <c r="BH25" s="19" t="s">
        <v>843</v>
      </c>
      <c r="BI25" s="19" t="s">
        <v>843</v>
      </c>
      <c r="BJ25" s="19" t="s">
        <v>843</v>
      </c>
      <c r="BK25" s="19" t="s">
        <v>843</v>
      </c>
    </row>
    <row r="26" spans="1:63" s="12" customFormat="1" ht="15" x14ac:dyDescent="0.25">
      <c r="A26" s="12" t="s">
        <v>0</v>
      </c>
      <c r="C26" s="12" t="s">
        <v>290</v>
      </c>
      <c r="D26" s="12" t="s">
        <v>289</v>
      </c>
      <c r="E26" s="12" t="s">
        <v>287</v>
      </c>
      <c r="I26" s="12" t="s">
        <v>291</v>
      </c>
      <c r="J26" s="12" t="s">
        <v>292</v>
      </c>
      <c r="K26" s="12" t="s">
        <v>293</v>
      </c>
      <c r="L26" s="12" t="s">
        <v>294</v>
      </c>
      <c r="M26" s="12" t="s">
        <v>295</v>
      </c>
      <c r="O26" s="12" t="s">
        <v>296</v>
      </c>
      <c r="P26" s="12" t="s">
        <v>297</v>
      </c>
      <c r="Q26" s="12" t="s">
        <v>298</v>
      </c>
      <c r="R26" s="12" t="s">
        <v>299</v>
      </c>
      <c r="S26" s="12" t="s">
        <v>300</v>
      </c>
      <c r="T26" s="12" t="s">
        <v>301</v>
      </c>
      <c r="U26" s="12" t="s">
        <v>302</v>
      </c>
      <c r="V26" s="12" t="s">
        <v>303</v>
      </c>
      <c r="AC26" s="12" t="s">
        <v>304</v>
      </c>
      <c r="AD26" s="12" t="s">
        <v>305</v>
      </c>
      <c r="AE26" s="12" t="s">
        <v>306</v>
      </c>
      <c r="AF26" s="12" t="s">
        <v>307</v>
      </c>
      <c r="AG26" s="12" t="s">
        <v>308</v>
      </c>
      <c r="AH26" s="12" t="s">
        <v>309</v>
      </c>
      <c r="AI26" s="12" t="s">
        <v>310</v>
      </c>
      <c r="AJ26" s="12" t="s">
        <v>311</v>
      </c>
      <c r="AK26" s="12" t="s">
        <v>312</v>
      </c>
      <c r="AL26" s="12" t="s">
        <v>313</v>
      </c>
      <c r="AM26" s="12" t="s">
        <v>314</v>
      </c>
      <c r="AN26" s="12" t="s">
        <v>315</v>
      </c>
      <c r="AO26" s="12" t="s">
        <v>316</v>
      </c>
      <c r="AP26" s="12" t="s">
        <v>317</v>
      </c>
      <c r="AQ26" s="12" t="s">
        <v>283</v>
      </c>
      <c r="AR26" s="12" t="s">
        <v>318</v>
      </c>
      <c r="AS26" s="12" t="s">
        <v>319</v>
      </c>
      <c r="AT26" s="12" t="s">
        <v>320</v>
      </c>
      <c r="AU26" s="12" t="s">
        <v>321</v>
      </c>
      <c r="AV26" s="12" t="s">
        <v>322</v>
      </c>
      <c r="AW26" s="12" t="s">
        <v>323</v>
      </c>
      <c r="AX26" s="12" t="s">
        <v>324</v>
      </c>
      <c r="AY26" s="12" t="s">
        <v>325</v>
      </c>
      <c r="AZ26" s="12" t="s">
        <v>326</v>
      </c>
      <c r="BA26" s="12" t="s">
        <v>327</v>
      </c>
      <c r="BB26" s="12" t="s">
        <v>328</v>
      </c>
      <c r="BC26" s="12" t="s">
        <v>329</v>
      </c>
      <c r="BD26" s="12" t="s">
        <v>330</v>
      </c>
    </row>
    <row r="27" spans="1:63" s="11" customFormat="1" ht="15" x14ac:dyDescent="0.25">
      <c r="A27" s="11" t="s">
        <v>1009</v>
      </c>
      <c r="B27" s="11" t="s">
        <v>527</v>
      </c>
      <c r="C27" s="11">
        <v>171</v>
      </c>
      <c r="D27" s="11">
        <v>196</v>
      </c>
      <c r="E27" s="11">
        <v>195</v>
      </c>
      <c r="F27" s="11" t="s">
        <v>527</v>
      </c>
      <c r="G27" s="11" t="s">
        <v>527</v>
      </c>
      <c r="H27" s="11">
        <v>202</v>
      </c>
      <c r="I27" s="11">
        <v>150</v>
      </c>
      <c r="J27" s="11">
        <v>181</v>
      </c>
      <c r="K27" s="11">
        <v>158</v>
      </c>
      <c r="L27" s="11">
        <v>166</v>
      </c>
      <c r="M27" s="11">
        <v>158</v>
      </c>
      <c r="N27" s="11">
        <v>145</v>
      </c>
      <c r="O27" s="11">
        <v>141</v>
      </c>
      <c r="P27" s="11">
        <v>119</v>
      </c>
      <c r="Q27" s="11">
        <v>127</v>
      </c>
      <c r="R27" s="11">
        <v>141</v>
      </c>
      <c r="S27" s="11">
        <v>107</v>
      </c>
      <c r="T27" s="11">
        <v>128</v>
      </c>
      <c r="U27" s="11">
        <v>132</v>
      </c>
      <c r="V27" s="11">
        <v>133</v>
      </c>
      <c r="W27" s="11">
        <v>109</v>
      </c>
      <c r="X27" s="11">
        <v>104</v>
      </c>
      <c r="Y27" s="11">
        <v>128</v>
      </c>
      <c r="Z27" s="11">
        <v>96</v>
      </c>
      <c r="AA27" s="11">
        <v>104</v>
      </c>
      <c r="AB27" s="11">
        <v>99</v>
      </c>
      <c r="AC27" s="11">
        <v>82</v>
      </c>
      <c r="AD27" s="11">
        <v>90</v>
      </c>
      <c r="AE27" s="11">
        <v>90</v>
      </c>
      <c r="AF27" s="11">
        <v>85</v>
      </c>
      <c r="AG27" s="11">
        <v>79</v>
      </c>
      <c r="AH27" s="11">
        <v>91</v>
      </c>
      <c r="AI27" s="11">
        <v>73</v>
      </c>
      <c r="AJ27" s="11">
        <v>88</v>
      </c>
      <c r="AK27" s="11">
        <v>67</v>
      </c>
      <c r="AL27" s="11">
        <v>69</v>
      </c>
      <c r="AM27" s="11">
        <v>73</v>
      </c>
      <c r="AN27" s="11">
        <v>63</v>
      </c>
      <c r="AO27" s="11">
        <v>55</v>
      </c>
      <c r="AP27" s="11">
        <v>52</v>
      </c>
      <c r="AQ27" s="11">
        <v>59</v>
      </c>
      <c r="AR27" s="11">
        <v>55</v>
      </c>
      <c r="AS27" s="11">
        <v>50</v>
      </c>
      <c r="AT27" s="11">
        <v>48</v>
      </c>
      <c r="AU27" s="11">
        <v>55</v>
      </c>
      <c r="AV27" s="11">
        <v>67</v>
      </c>
      <c r="AW27" s="11">
        <v>49</v>
      </c>
      <c r="AX27" s="11">
        <v>56</v>
      </c>
      <c r="AY27" s="11">
        <v>41</v>
      </c>
      <c r="AZ27" s="11">
        <v>46</v>
      </c>
      <c r="BA27" s="11">
        <v>36</v>
      </c>
      <c r="BB27" s="11">
        <v>42</v>
      </c>
      <c r="BC27" s="11">
        <v>32</v>
      </c>
      <c r="BD27" s="11">
        <v>35</v>
      </c>
      <c r="BE27" s="11">
        <v>28</v>
      </c>
      <c r="BF27" s="19" t="s">
        <v>843</v>
      </c>
      <c r="BG27" s="19" t="s">
        <v>843</v>
      </c>
      <c r="BH27" s="19" t="s">
        <v>843</v>
      </c>
      <c r="BI27" s="19" t="s">
        <v>843</v>
      </c>
      <c r="BJ27" s="19" t="s">
        <v>843</v>
      </c>
      <c r="BK27" s="19" t="s">
        <v>843</v>
      </c>
    </row>
    <row r="28" spans="1:63" s="12" customFormat="1" ht="15" x14ac:dyDescent="0.25">
      <c r="A28" s="12" t="s">
        <v>0</v>
      </c>
      <c r="C28" s="12" t="s">
        <v>1010</v>
      </c>
      <c r="D28" s="12" t="s">
        <v>289</v>
      </c>
      <c r="E28" s="12" t="s">
        <v>1011</v>
      </c>
      <c r="H28" s="12" t="s">
        <v>1012</v>
      </c>
      <c r="I28" s="12" t="s">
        <v>1012</v>
      </c>
      <c r="J28" s="12" t="s">
        <v>1012</v>
      </c>
      <c r="K28" s="12" t="s">
        <v>1012</v>
      </c>
      <c r="L28" s="12" t="s">
        <v>1012</v>
      </c>
      <c r="M28" s="12" t="s">
        <v>1012</v>
      </c>
      <c r="N28" s="12" t="s">
        <v>1012</v>
      </c>
      <c r="O28" s="12" t="s">
        <v>1012</v>
      </c>
      <c r="P28" s="12" t="s">
        <v>1012</v>
      </c>
      <c r="Q28" s="12" t="s">
        <v>1012</v>
      </c>
      <c r="R28" s="12" t="s">
        <v>1012</v>
      </c>
      <c r="S28" s="12" t="s">
        <v>1012</v>
      </c>
      <c r="T28" s="12" t="s">
        <v>1012</v>
      </c>
      <c r="U28" s="12" t="s">
        <v>1012</v>
      </c>
      <c r="V28" s="12" t="s">
        <v>1012</v>
      </c>
      <c r="W28" s="12" t="s">
        <v>1012</v>
      </c>
      <c r="X28" s="12" t="s">
        <v>1012</v>
      </c>
      <c r="Y28" s="12" t="s">
        <v>1012</v>
      </c>
      <c r="Z28" s="12" t="s">
        <v>1013</v>
      </c>
      <c r="AA28" s="12" t="s">
        <v>1013</v>
      </c>
      <c r="AB28" s="12" t="s">
        <v>1013</v>
      </c>
      <c r="AC28" s="12" t="s">
        <v>1013</v>
      </c>
      <c r="AD28" s="12" t="s">
        <v>1013</v>
      </c>
      <c r="AE28" s="12" t="s">
        <v>1013</v>
      </c>
      <c r="AF28" s="12" t="s">
        <v>1013</v>
      </c>
      <c r="AG28" s="12" t="s">
        <v>1013</v>
      </c>
      <c r="AH28" s="12" t="s">
        <v>1013</v>
      </c>
      <c r="AI28" s="12" t="s">
        <v>1013</v>
      </c>
      <c r="AJ28" s="12" t="s">
        <v>1013</v>
      </c>
      <c r="AK28" s="12" t="s">
        <v>1013</v>
      </c>
      <c r="AL28" s="12" t="s">
        <v>1014</v>
      </c>
      <c r="AM28" s="12" t="s">
        <v>1014</v>
      </c>
      <c r="AN28" s="12" t="s">
        <v>1014</v>
      </c>
      <c r="AO28" s="12" t="s">
        <v>1014</v>
      </c>
      <c r="AP28" s="12" t="s">
        <v>1014</v>
      </c>
      <c r="AQ28" s="12" t="s">
        <v>1014</v>
      </c>
      <c r="AR28" s="12" t="s">
        <v>1014</v>
      </c>
      <c r="AS28" s="12" t="s">
        <v>1014</v>
      </c>
      <c r="AT28" s="12" t="s">
        <v>1014</v>
      </c>
      <c r="AU28" s="12" t="s">
        <v>1014</v>
      </c>
      <c r="AV28" s="12" t="s">
        <v>1014</v>
      </c>
      <c r="AW28" s="12" t="s">
        <v>1014</v>
      </c>
      <c r="AX28" s="12" t="s">
        <v>1014</v>
      </c>
      <c r="AY28" s="12" t="s">
        <v>1014</v>
      </c>
      <c r="AZ28" s="12" t="s">
        <v>1014</v>
      </c>
      <c r="BA28" s="12" t="s">
        <v>1014</v>
      </c>
      <c r="BB28" s="12" t="s">
        <v>1014</v>
      </c>
      <c r="BC28" s="12" t="s">
        <v>1014</v>
      </c>
      <c r="BD28" s="12" t="s">
        <v>1014</v>
      </c>
      <c r="BE28" s="12" t="s">
        <v>1014</v>
      </c>
    </row>
    <row r="29" spans="1:63" s="13" customFormat="1" ht="30" x14ac:dyDescent="0.25">
      <c r="A29" s="13" t="s">
        <v>846</v>
      </c>
      <c r="B29" s="13" t="s">
        <v>853</v>
      </c>
      <c r="F29" s="13" t="s">
        <v>853</v>
      </c>
      <c r="G29" s="13" t="s">
        <v>853</v>
      </c>
      <c r="H29" s="13" t="s">
        <v>853</v>
      </c>
      <c r="N29" s="13" t="s">
        <v>853</v>
      </c>
      <c r="W29" s="13" t="s">
        <v>853</v>
      </c>
      <c r="X29" s="13" t="s">
        <v>853</v>
      </c>
      <c r="Y29" s="13" t="s">
        <v>853</v>
      </c>
      <c r="Z29" s="13" t="s">
        <v>853</v>
      </c>
      <c r="AB29" s="13" t="s">
        <v>853</v>
      </c>
    </row>
  </sheetData>
  <phoneticPr fontId="6" type="noConversion"/>
  <conditionalFormatting sqref="A16:A21 A15:E15 B16:E17 B18:BJ19 F15:N17 O16:BJ17 BK16:BK19">
    <cfRule type="expression" dxfId="16" priority="6">
      <formula>_xlfn.ISFORMULA(A15)</formula>
    </cfRule>
  </conditionalFormatting>
  <conditionalFormatting sqref="A1:XFD12">
    <cfRule type="expression" dxfId="15" priority="7">
      <formula>_xlfn.ISFORMULA(A1)</formula>
    </cfRule>
  </conditionalFormatting>
  <conditionalFormatting sqref="A14:XFD14">
    <cfRule type="expression" dxfId="14" priority="5">
      <formula>_xlfn.ISFORMULA(A14)</formula>
    </cfRule>
  </conditionalFormatting>
  <conditionalFormatting sqref="A23:XFD1048576">
    <cfRule type="expression" dxfId="13" priority="9">
      <formula>_xlfn.ISFORMULA(A23)</formula>
    </cfRule>
  </conditionalFormatting>
  <conditionalFormatting sqref="O15:XFD15">
    <cfRule type="expression" dxfId="12" priority="2">
      <formula>_xlfn.ISFORMULA(O15)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I63"/>
  <sheetViews>
    <sheetView zoomScaleNormal="100" workbookViewId="0">
      <pane ySplit="1" topLeftCell="A2" activePane="bottomLeft" state="frozen"/>
      <selection pane="bottomLeft" activeCell="G7" sqref="G7"/>
    </sheetView>
  </sheetViews>
  <sheetFormatPr defaultColWidth="11" defaultRowHeight="15.75" x14ac:dyDescent="0.25"/>
  <cols>
    <col min="1" max="1" width="4.875" bestFit="1" customWidth="1"/>
    <col min="2" max="2" width="12.5" bestFit="1" customWidth="1"/>
    <col min="3" max="3" width="9.5" bestFit="1" customWidth="1"/>
    <col min="4" max="4" width="16.5" bestFit="1" customWidth="1"/>
    <col min="5" max="5" width="14.25" bestFit="1" customWidth="1"/>
    <col min="6" max="6" width="13.375" bestFit="1" customWidth="1"/>
    <col min="7" max="7" width="22.25" bestFit="1" customWidth="1"/>
    <col min="8" max="8" width="19.75" bestFit="1" customWidth="1"/>
    <col min="9" max="9" width="14" bestFit="1" customWidth="1"/>
  </cols>
  <sheetData>
    <row r="1" spans="1:9" x14ac:dyDescent="0.25">
      <c r="A1" t="s">
        <v>150</v>
      </c>
      <c r="B1" t="s">
        <v>567</v>
      </c>
      <c r="C1" t="s">
        <v>30</v>
      </c>
      <c r="D1" t="s">
        <v>536</v>
      </c>
      <c r="E1" t="s">
        <v>654</v>
      </c>
      <c r="F1" t="s">
        <v>655</v>
      </c>
      <c r="G1" t="s">
        <v>656</v>
      </c>
      <c r="H1" t="s">
        <v>828</v>
      </c>
      <c r="I1" t="s">
        <v>1045</v>
      </c>
    </row>
    <row r="2" spans="1:9" x14ac:dyDescent="0.25">
      <c r="A2">
        <v>1895</v>
      </c>
      <c r="B2">
        <v>177.96293703029454</v>
      </c>
      <c r="C2">
        <v>342768</v>
      </c>
      <c r="E2">
        <v>1905.0786537833169</v>
      </c>
    </row>
    <row r="3" spans="1:9" x14ac:dyDescent="0.25">
      <c r="A3">
        <v>1896</v>
      </c>
      <c r="B3">
        <v>20.156762017749468</v>
      </c>
      <c r="C3">
        <v>347278</v>
      </c>
      <c r="D3">
        <v>18</v>
      </c>
      <c r="E3">
        <v>2139.4963113125505</v>
      </c>
      <c r="F3">
        <v>1940.8082285661633</v>
      </c>
      <c r="I3">
        <v>171000</v>
      </c>
    </row>
    <row r="4" spans="1:9" x14ac:dyDescent="0.25">
      <c r="A4">
        <v>1897</v>
      </c>
      <c r="B4">
        <v>287.0557740842637</v>
      </c>
      <c r="C4">
        <v>351848</v>
      </c>
      <c r="D4">
        <v>18</v>
      </c>
      <c r="E4">
        <v>2236.7613287555992</v>
      </c>
      <c r="F4">
        <v>1963.9162365566949</v>
      </c>
      <c r="H4">
        <v>136.42254609945203</v>
      </c>
      <c r="I4">
        <v>196000</v>
      </c>
    </row>
    <row r="5" spans="1:9" x14ac:dyDescent="0.25">
      <c r="A5">
        <v>1898</v>
      </c>
      <c r="B5">
        <v>143.06633228418022</v>
      </c>
      <c r="C5">
        <v>356478</v>
      </c>
      <c r="D5">
        <v>18</v>
      </c>
      <c r="E5">
        <v>1655.0810989738497</v>
      </c>
      <c r="F5">
        <v>1568.1192107226811</v>
      </c>
      <c r="H5">
        <v>84.156666049517781</v>
      </c>
      <c r="I5">
        <v>195000</v>
      </c>
    </row>
    <row r="6" spans="1:9" x14ac:dyDescent="0.25">
      <c r="A6">
        <v>1899</v>
      </c>
      <c r="C6">
        <v>370168</v>
      </c>
    </row>
    <row r="7" spans="1:9" x14ac:dyDescent="0.25">
      <c r="A7">
        <v>1900</v>
      </c>
      <c r="C7">
        <v>376160</v>
      </c>
    </row>
    <row r="8" spans="1:9" x14ac:dyDescent="0.25">
      <c r="A8">
        <v>1901</v>
      </c>
      <c r="C8">
        <v>410151</v>
      </c>
      <c r="I8">
        <v>202000</v>
      </c>
    </row>
    <row r="9" spans="1:9" x14ac:dyDescent="0.25">
      <c r="A9">
        <v>1902</v>
      </c>
      <c r="B9">
        <v>139.92559818193223</v>
      </c>
      <c r="C9">
        <v>414506</v>
      </c>
      <c r="D9">
        <v>17.7</v>
      </c>
      <c r="E9">
        <v>1353.4182858631721</v>
      </c>
      <c r="F9">
        <v>1519.8814974934019</v>
      </c>
      <c r="H9">
        <v>316.03885106608828</v>
      </c>
      <c r="I9">
        <v>150000</v>
      </c>
    </row>
    <row r="10" spans="1:9" x14ac:dyDescent="0.25">
      <c r="A10">
        <v>1903</v>
      </c>
      <c r="B10">
        <v>169.48909779282226</v>
      </c>
      <c r="C10">
        <v>418906</v>
      </c>
      <c r="D10">
        <v>18</v>
      </c>
      <c r="E10">
        <v>1477.6584723064364</v>
      </c>
      <c r="F10">
        <v>1718.7626818427048</v>
      </c>
      <c r="H10">
        <v>336.59102519419628</v>
      </c>
      <c r="I10">
        <v>181000</v>
      </c>
    </row>
    <row r="11" spans="1:9" x14ac:dyDescent="0.25">
      <c r="A11">
        <v>1904</v>
      </c>
      <c r="B11">
        <v>127.55252683917752</v>
      </c>
      <c r="C11">
        <v>423355</v>
      </c>
      <c r="D11">
        <v>18.3</v>
      </c>
      <c r="E11">
        <v>1391.267376079177</v>
      </c>
      <c r="F11">
        <v>1504.6473999362238</v>
      </c>
      <c r="H11">
        <v>356.67465838362602</v>
      </c>
      <c r="I11">
        <v>158000</v>
      </c>
    </row>
    <row r="12" spans="1:9" x14ac:dyDescent="0.25">
      <c r="A12">
        <v>1905</v>
      </c>
      <c r="B12">
        <v>123.87518990300339</v>
      </c>
      <c r="C12">
        <v>427850</v>
      </c>
      <c r="D12">
        <v>18.600000000000001</v>
      </c>
      <c r="E12">
        <v>1435.0823886876242</v>
      </c>
      <c r="F12">
        <v>1556.6203108566085</v>
      </c>
      <c r="H12">
        <v>264.11125394413932</v>
      </c>
      <c r="I12">
        <v>166000</v>
      </c>
    </row>
    <row r="13" spans="1:9" x14ac:dyDescent="0.25">
      <c r="A13">
        <v>1906</v>
      </c>
      <c r="B13">
        <v>80.944506758866325</v>
      </c>
      <c r="C13">
        <v>432395</v>
      </c>
      <c r="D13">
        <v>18.899999999999999</v>
      </c>
      <c r="E13">
        <v>1320.551810266076</v>
      </c>
      <c r="F13">
        <v>1463.9392222389249</v>
      </c>
      <c r="H13">
        <v>268.27322240081406</v>
      </c>
      <c r="I13">
        <v>158000</v>
      </c>
    </row>
    <row r="14" spans="1:9" x14ac:dyDescent="0.25">
      <c r="A14">
        <v>1907</v>
      </c>
      <c r="C14">
        <v>436986</v>
      </c>
      <c r="I14">
        <v>145000</v>
      </c>
    </row>
    <row r="15" spans="1:9" x14ac:dyDescent="0.25">
      <c r="A15">
        <v>1908</v>
      </c>
      <c r="B15">
        <v>63.401489935013473</v>
      </c>
      <c r="C15">
        <v>441630</v>
      </c>
      <c r="D15">
        <v>19.600000000000001</v>
      </c>
      <c r="E15">
        <v>1585.037248375337</v>
      </c>
      <c r="F15">
        <v>1648.4387383103503</v>
      </c>
      <c r="H15">
        <v>221.90521477254717</v>
      </c>
      <c r="I15">
        <v>141000</v>
      </c>
    </row>
    <row r="16" spans="1:9" x14ac:dyDescent="0.25">
      <c r="A16">
        <v>1909</v>
      </c>
      <c r="B16">
        <v>53.772957131750466</v>
      </c>
      <c r="C16">
        <v>446321</v>
      </c>
      <c r="D16">
        <v>19.899999999999999</v>
      </c>
      <c r="E16">
        <v>1543.7319776573363</v>
      </c>
      <c r="F16">
        <v>1321.9185294888655</v>
      </c>
      <c r="H16">
        <v>250.94046661483554</v>
      </c>
      <c r="I16">
        <v>119000</v>
      </c>
    </row>
    <row r="17" spans="1:9" x14ac:dyDescent="0.25">
      <c r="A17">
        <v>1910</v>
      </c>
      <c r="B17">
        <v>24.386729185372396</v>
      </c>
      <c r="C17">
        <v>451065</v>
      </c>
      <c r="D17">
        <v>19.100000000000001</v>
      </c>
      <c r="E17">
        <v>1520.8451110150422</v>
      </c>
      <c r="F17">
        <v>1261.4589914978994</v>
      </c>
      <c r="H17">
        <v>206.17871038542117</v>
      </c>
      <c r="I17">
        <v>127000</v>
      </c>
    </row>
    <row r="18" spans="1:9" x14ac:dyDescent="0.25">
      <c r="A18">
        <v>1911</v>
      </c>
      <c r="B18">
        <v>103.11155573398973</v>
      </c>
      <c r="C18">
        <v>455817</v>
      </c>
      <c r="D18">
        <v>19.3</v>
      </c>
      <c r="E18">
        <v>838.05562319966123</v>
      </c>
      <c r="F18">
        <v>1114.4823470822719</v>
      </c>
      <c r="G18">
        <v>559.43503642909332</v>
      </c>
      <c r="H18">
        <v>210.61083724389394</v>
      </c>
      <c r="I18">
        <v>141000</v>
      </c>
    </row>
    <row r="19" spans="1:9" x14ac:dyDescent="0.25">
      <c r="A19">
        <v>1912</v>
      </c>
      <c r="B19">
        <v>132.93082451415927</v>
      </c>
      <c r="C19">
        <v>466408</v>
      </c>
      <c r="D19">
        <v>19.2</v>
      </c>
      <c r="E19">
        <v>763.28021817807587</v>
      </c>
      <c r="F19">
        <v>1260.6987873278331</v>
      </c>
      <c r="G19">
        <v>587.46848253031681</v>
      </c>
      <c r="H19">
        <v>222.98073789471877</v>
      </c>
      <c r="I19">
        <v>107000</v>
      </c>
    </row>
    <row r="20" spans="1:9" x14ac:dyDescent="0.25">
      <c r="A20">
        <v>1913</v>
      </c>
      <c r="B20">
        <v>148.41136237390336</v>
      </c>
      <c r="C20">
        <v>471662</v>
      </c>
      <c r="D20">
        <v>19.399999999999999</v>
      </c>
      <c r="E20">
        <v>909.54963512006475</v>
      </c>
      <c r="F20">
        <v>1346.3030729632662</v>
      </c>
      <c r="G20">
        <v>703.89389011622734</v>
      </c>
      <c r="H20">
        <v>220.49688124122781</v>
      </c>
      <c r="I20">
        <v>128000</v>
      </c>
    </row>
    <row r="21" spans="1:9" x14ac:dyDescent="0.25">
      <c r="A21">
        <v>1914</v>
      </c>
      <c r="B21">
        <v>136.27662897744307</v>
      </c>
      <c r="C21">
        <v>476971</v>
      </c>
      <c r="D21">
        <v>20</v>
      </c>
      <c r="E21">
        <v>922.48795000115308</v>
      </c>
      <c r="F21">
        <v>1201.330898524229</v>
      </c>
      <c r="G21">
        <v>821.85290091011814</v>
      </c>
      <c r="H21">
        <v>176.11133590931104</v>
      </c>
      <c r="I21">
        <v>132000</v>
      </c>
    </row>
    <row r="22" spans="1:9" x14ac:dyDescent="0.25">
      <c r="A22">
        <v>1915</v>
      </c>
      <c r="B22">
        <v>153.35747838289791</v>
      </c>
      <c r="C22">
        <v>476012</v>
      </c>
      <c r="D22">
        <v>19</v>
      </c>
      <c r="E22">
        <v>1939.0267472248599</v>
      </c>
      <c r="F22">
        <v>1447.4425014495432</v>
      </c>
      <c r="G22">
        <v>836.1133752930599</v>
      </c>
      <c r="H22">
        <v>222.68346176146821</v>
      </c>
      <c r="I22">
        <v>133000</v>
      </c>
    </row>
    <row r="23" spans="1:9" x14ac:dyDescent="0.25">
      <c r="A23">
        <v>1916</v>
      </c>
      <c r="C23">
        <v>465494</v>
      </c>
      <c r="E23">
        <v>1731.4938538412955</v>
      </c>
      <c r="F23">
        <v>1568.2264433053917</v>
      </c>
      <c r="I23">
        <v>109000</v>
      </c>
    </row>
    <row r="24" spans="1:9" x14ac:dyDescent="0.25">
      <c r="A24">
        <v>1917</v>
      </c>
      <c r="C24">
        <v>469293</v>
      </c>
      <c r="E24">
        <v>1687.645031994937</v>
      </c>
      <c r="F24">
        <v>1391.4548054200679</v>
      </c>
      <c r="I24">
        <v>104000</v>
      </c>
    </row>
    <row r="25" spans="1:9" x14ac:dyDescent="0.25">
      <c r="A25">
        <v>1918</v>
      </c>
      <c r="B25">
        <v>4550</v>
      </c>
      <c r="C25">
        <v>465217</v>
      </c>
      <c r="E25">
        <v>3230.7503810049934</v>
      </c>
      <c r="F25">
        <v>1612.1508887250466</v>
      </c>
      <c r="I25">
        <v>128000</v>
      </c>
    </row>
    <row r="26" spans="1:9" x14ac:dyDescent="0.25">
      <c r="A26">
        <v>1919</v>
      </c>
      <c r="B26">
        <v>1100</v>
      </c>
      <c r="C26">
        <v>473695</v>
      </c>
      <c r="E26">
        <v>1481.9662441022178</v>
      </c>
      <c r="F26">
        <v>1477.7441180506444</v>
      </c>
      <c r="I26">
        <v>96000</v>
      </c>
    </row>
    <row r="27" spans="1:9" x14ac:dyDescent="0.25">
      <c r="A27">
        <v>1920</v>
      </c>
      <c r="B27">
        <v>860</v>
      </c>
      <c r="C27">
        <v>492700</v>
      </c>
      <c r="E27">
        <v>1591.2319870103511</v>
      </c>
      <c r="F27">
        <v>1276.6389283539679</v>
      </c>
      <c r="I27">
        <v>104000</v>
      </c>
    </row>
    <row r="28" spans="1:9" x14ac:dyDescent="0.25">
      <c r="A28">
        <v>1921</v>
      </c>
      <c r="B28">
        <v>470</v>
      </c>
      <c r="C28">
        <v>519239</v>
      </c>
      <c r="I28">
        <v>99000</v>
      </c>
    </row>
    <row r="29" spans="1:9" x14ac:dyDescent="0.25">
      <c r="A29">
        <v>1922</v>
      </c>
      <c r="B29">
        <v>225.79410639112132</v>
      </c>
      <c r="C29">
        <v>522600</v>
      </c>
      <c r="D29">
        <v>17</v>
      </c>
      <c r="E29">
        <v>962.49521622655948</v>
      </c>
      <c r="F29">
        <v>970.14925373134326</v>
      </c>
      <c r="I29">
        <v>82000</v>
      </c>
    </row>
    <row r="30" spans="1:9" x14ac:dyDescent="0.25">
      <c r="A30">
        <v>1923</v>
      </c>
      <c r="B30">
        <v>507.43990843189624</v>
      </c>
      <c r="C30">
        <v>524200</v>
      </c>
      <c r="D30">
        <v>17</v>
      </c>
      <c r="E30">
        <v>522.70125906142687</v>
      </c>
      <c r="F30">
        <v>867.98931705455936</v>
      </c>
      <c r="G30">
        <v>495.99389545974816</v>
      </c>
      <c r="H30">
        <v>104.92178557802366</v>
      </c>
      <c r="I30">
        <v>90000</v>
      </c>
    </row>
    <row r="31" spans="1:9" x14ac:dyDescent="0.25">
      <c r="A31">
        <v>1924</v>
      </c>
      <c r="B31">
        <v>335.23809523809524</v>
      </c>
      <c r="C31">
        <v>525000</v>
      </c>
      <c r="D31">
        <v>17</v>
      </c>
      <c r="E31">
        <v>609.52380952380952</v>
      </c>
      <c r="F31">
        <v>432.38095238095235</v>
      </c>
      <c r="G31">
        <v>493.33333333333337</v>
      </c>
      <c r="H31">
        <v>91.428571428571431</v>
      </c>
      <c r="I31">
        <v>90000</v>
      </c>
    </row>
    <row r="32" spans="1:9" x14ac:dyDescent="0.25">
      <c r="A32">
        <v>1925</v>
      </c>
      <c r="B32">
        <v>229.64509394572028</v>
      </c>
      <c r="C32">
        <v>526900</v>
      </c>
      <c r="D32">
        <v>17</v>
      </c>
      <c r="E32">
        <v>618.71322831656857</v>
      </c>
      <c r="F32">
        <v>408.04706775479218</v>
      </c>
      <c r="G32">
        <v>487.75858796735628</v>
      </c>
      <c r="H32">
        <v>104.38413361169103</v>
      </c>
      <c r="I32">
        <v>85000</v>
      </c>
    </row>
    <row r="33" spans="1:9" x14ac:dyDescent="0.25">
      <c r="A33">
        <v>1926</v>
      </c>
      <c r="B33">
        <v>242.69061723676668</v>
      </c>
      <c r="C33">
        <v>523300</v>
      </c>
      <c r="D33">
        <v>17</v>
      </c>
      <c r="E33">
        <v>559.90827441238287</v>
      </c>
      <c r="F33">
        <v>684.120007643799</v>
      </c>
      <c r="G33">
        <v>481.55933498948974</v>
      </c>
      <c r="H33">
        <v>126.1226829734378</v>
      </c>
      <c r="I33">
        <v>79000</v>
      </c>
    </row>
    <row r="34" spans="1:9" x14ac:dyDescent="0.25">
      <c r="A34">
        <v>1927</v>
      </c>
      <c r="B34">
        <v>434.36845113354929</v>
      </c>
      <c r="C34">
        <v>524900</v>
      </c>
      <c r="D34">
        <v>17</v>
      </c>
      <c r="E34">
        <v>714.42179462754814</v>
      </c>
      <c r="F34">
        <v>762.04991426938466</v>
      </c>
      <c r="G34">
        <v>552.4861878453039</v>
      </c>
      <c r="H34">
        <v>114.3074871404077</v>
      </c>
      <c r="I34">
        <v>91000</v>
      </c>
    </row>
    <row r="35" spans="1:9" x14ac:dyDescent="0.25">
      <c r="A35">
        <v>1928</v>
      </c>
      <c r="B35">
        <v>164.92045013581685</v>
      </c>
      <c r="C35">
        <v>515400</v>
      </c>
      <c r="D35">
        <v>16</v>
      </c>
      <c r="E35">
        <v>638.33915405510277</v>
      </c>
      <c r="F35">
        <v>554.90880869227783</v>
      </c>
      <c r="G35">
        <v>407.45052386495922</v>
      </c>
      <c r="H35">
        <v>112.53395421032208</v>
      </c>
      <c r="I35">
        <v>73000</v>
      </c>
    </row>
    <row r="36" spans="1:9" x14ac:dyDescent="0.25">
      <c r="A36">
        <v>1929</v>
      </c>
      <c r="B36">
        <v>889.96138996138995</v>
      </c>
      <c r="C36">
        <v>518000</v>
      </c>
      <c r="D36">
        <v>15</v>
      </c>
      <c r="E36">
        <v>716.21621621621625</v>
      </c>
      <c r="F36">
        <v>702.70270270270271</v>
      </c>
      <c r="G36">
        <v>687.25868725868725</v>
      </c>
      <c r="H36">
        <v>110.03861003861003</v>
      </c>
      <c r="I36">
        <v>88000</v>
      </c>
    </row>
    <row r="37" spans="1:9" x14ac:dyDescent="0.25">
      <c r="A37">
        <v>1930</v>
      </c>
      <c r="B37">
        <v>92.717790225999607</v>
      </c>
      <c r="C37">
        <v>517700</v>
      </c>
      <c r="D37">
        <v>15</v>
      </c>
      <c r="E37">
        <v>438.47788294378984</v>
      </c>
      <c r="F37">
        <v>334.17036893954025</v>
      </c>
      <c r="G37">
        <v>291.67471508595708</v>
      </c>
      <c r="H37">
        <v>92.717790225999607</v>
      </c>
      <c r="I37">
        <v>67000</v>
      </c>
    </row>
    <row r="38" spans="1:9" x14ac:dyDescent="0.25">
      <c r="A38">
        <v>1931</v>
      </c>
      <c r="B38">
        <v>344.09433597525617</v>
      </c>
      <c r="C38">
        <v>517300</v>
      </c>
      <c r="D38">
        <v>15</v>
      </c>
      <c r="E38">
        <v>840.90469746762028</v>
      </c>
      <c r="F38">
        <v>458.14807655132415</v>
      </c>
      <c r="G38">
        <v>388.55596365745214</v>
      </c>
      <c r="H38">
        <v>77.324569882080041</v>
      </c>
      <c r="I38">
        <v>69000</v>
      </c>
    </row>
    <row r="39" spans="1:9" x14ac:dyDescent="0.25">
      <c r="A39">
        <v>1932</v>
      </c>
      <c r="B39">
        <v>300.19493177387915</v>
      </c>
      <c r="C39">
        <v>513000</v>
      </c>
      <c r="D39">
        <v>15</v>
      </c>
      <c r="E39">
        <v>855.75048732943469</v>
      </c>
      <c r="F39">
        <v>423.00194931773876</v>
      </c>
      <c r="G39">
        <v>370.37037037037032</v>
      </c>
      <c r="H39">
        <v>60.428849902534111</v>
      </c>
      <c r="I39">
        <v>73000</v>
      </c>
    </row>
    <row r="40" spans="1:9" x14ac:dyDescent="0.25">
      <c r="A40">
        <v>1933</v>
      </c>
      <c r="B40">
        <v>603.72787308037982</v>
      </c>
      <c r="C40">
        <v>511820</v>
      </c>
      <c r="D40">
        <v>15</v>
      </c>
      <c r="E40">
        <v>844.0467351803369</v>
      </c>
      <c r="F40">
        <v>408.34668438122776</v>
      </c>
      <c r="G40">
        <v>386.85475362432106</v>
      </c>
      <c r="H40">
        <v>89.87534680160995</v>
      </c>
      <c r="I40">
        <v>63000</v>
      </c>
    </row>
    <row r="41" spans="1:9" x14ac:dyDescent="0.25">
      <c r="A41">
        <v>1934</v>
      </c>
      <c r="B41">
        <v>101.73721086476628</v>
      </c>
      <c r="C41">
        <v>520950</v>
      </c>
      <c r="D41">
        <v>13</v>
      </c>
      <c r="E41">
        <v>714.08004606968041</v>
      </c>
      <c r="F41">
        <v>270.65937230060467</v>
      </c>
      <c r="G41">
        <v>236.10711200691046</v>
      </c>
      <c r="H41">
        <v>67.184950571072079</v>
      </c>
      <c r="I41">
        <v>55000</v>
      </c>
    </row>
    <row r="42" spans="1:9" x14ac:dyDescent="0.25">
      <c r="A42">
        <v>1935</v>
      </c>
      <c r="B42">
        <v>159.46205571565801</v>
      </c>
      <c r="C42">
        <v>520500</v>
      </c>
      <c r="D42">
        <v>13</v>
      </c>
      <c r="E42">
        <v>768.49183477425549</v>
      </c>
      <c r="F42">
        <v>282.42074927953888</v>
      </c>
      <c r="G42">
        <v>301.63304514889529</v>
      </c>
      <c r="H42">
        <v>69.164265129683002</v>
      </c>
      <c r="I42">
        <v>52000</v>
      </c>
    </row>
    <row r="43" spans="1:9" x14ac:dyDescent="0.25">
      <c r="A43">
        <v>1936</v>
      </c>
      <c r="B43">
        <v>101.99999999999999</v>
      </c>
      <c r="C43">
        <v>518200</v>
      </c>
      <c r="D43">
        <v>13</v>
      </c>
      <c r="E43">
        <v>824.00617522192204</v>
      </c>
      <c r="F43">
        <v>318.40988035507525</v>
      </c>
      <c r="I43">
        <v>59000</v>
      </c>
    </row>
    <row r="44" spans="1:9" x14ac:dyDescent="0.25">
      <c r="A44">
        <v>1937</v>
      </c>
      <c r="B44">
        <v>518.99999999999989</v>
      </c>
      <c r="C44">
        <v>518200</v>
      </c>
      <c r="D44">
        <v>13</v>
      </c>
      <c r="E44">
        <v>1020.8413739868777</v>
      </c>
      <c r="F44">
        <v>355.07526051717485</v>
      </c>
      <c r="I44">
        <v>55000</v>
      </c>
    </row>
    <row r="45" spans="1:9" x14ac:dyDescent="0.25">
      <c r="A45">
        <v>1938</v>
      </c>
      <c r="B45">
        <v>85</v>
      </c>
      <c r="C45">
        <v>520000</v>
      </c>
      <c r="D45">
        <v>13</v>
      </c>
      <c r="E45">
        <v>834.61538461538464</v>
      </c>
      <c r="F45">
        <v>228.84615384615387</v>
      </c>
      <c r="I45">
        <v>50000</v>
      </c>
    </row>
    <row r="46" spans="1:9" x14ac:dyDescent="0.25">
      <c r="A46">
        <v>1939</v>
      </c>
      <c r="B46">
        <v>185.82375478927202</v>
      </c>
      <c r="C46">
        <v>522000</v>
      </c>
      <c r="D46">
        <v>13</v>
      </c>
      <c r="E46">
        <v>726.05363984674329</v>
      </c>
      <c r="F46">
        <v>250.95785440613028</v>
      </c>
      <c r="H46">
        <v>61.302681992337156</v>
      </c>
      <c r="I46">
        <v>48000</v>
      </c>
    </row>
    <row r="47" spans="1:9" x14ac:dyDescent="0.25">
      <c r="A47">
        <v>1940</v>
      </c>
      <c r="B47">
        <v>312.0595933158848</v>
      </c>
      <c r="C47">
        <v>496700</v>
      </c>
      <c r="D47">
        <v>13</v>
      </c>
      <c r="E47">
        <v>1046.9096033823234</v>
      </c>
      <c r="F47">
        <v>1330.7831689148379</v>
      </c>
      <c r="H47">
        <v>159.04972820616067</v>
      </c>
      <c r="I47">
        <v>55000</v>
      </c>
    </row>
    <row r="48" spans="1:9" x14ac:dyDescent="0.25">
      <c r="A48">
        <v>1941</v>
      </c>
      <c r="B48">
        <v>78.622858561615487</v>
      </c>
      <c r="C48">
        <v>483320</v>
      </c>
      <c r="D48">
        <v>12</v>
      </c>
      <c r="E48">
        <v>846.2302408342299</v>
      </c>
      <c r="F48">
        <v>1067.6156583629895</v>
      </c>
      <c r="H48">
        <v>134.48646859223703</v>
      </c>
      <c r="I48">
        <v>67000</v>
      </c>
    </row>
    <row r="49" spans="1:9" x14ac:dyDescent="0.25">
      <c r="A49">
        <v>1942</v>
      </c>
      <c r="B49">
        <v>52.148518982060907</v>
      </c>
      <c r="C49">
        <v>479400</v>
      </c>
      <c r="D49">
        <v>12</v>
      </c>
      <c r="E49">
        <v>600.75093867334169</v>
      </c>
      <c r="F49">
        <v>819.7747183979975</v>
      </c>
      <c r="H49">
        <v>110.55486024196912</v>
      </c>
      <c r="I49">
        <v>49000</v>
      </c>
    </row>
    <row r="50" spans="1:9" x14ac:dyDescent="0.25">
      <c r="A50">
        <v>1943</v>
      </c>
      <c r="B50">
        <v>267.87597553258809</v>
      </c>
      <c r="C50">
        <v>474100</v>
      </c>
      <c r="D50">
        <v>12</v>
      </c>
      <c r="E50">
        <v>873.23349504323983</v>
      </c>
      <c r="F50">
        <v>900.6538704914575</v>
      </c>
      <c r="H50">
        <v>109.68150179287071</v>
      </c>
      <c r="I50">
        <v>56000</v>
      </c>
    </row>
    <row r="51" spans="1:9" x14ac:dyDescent="0.25">
      <c r="A51">
        <v>1944</v>
      </c>
      <c r="B51">
        <v>107.55409338225989</v>
      </c>
      <c r="C51">
        <v>474180</v>
      </c>
      <c r="D51">
        <v>12</v>
      </c>
      <c r="E51">
        <v>605.25538824918806</v>
      </c>
      <c r="F51">
        <v>761.3142688430554</v>
      </c>
      <c r="H51">
        <v>128.64313130035006</v>
      </c>
      <c r="I51">
        <v>41000</v>
      </c>
    </row>
    <row r="52" spans="1:9" x14ac:dyDescent="0.25">
      <c r="A52">
        <v>1945</v>
      </c>
      <c r="B52">
        <v>62.977579981526581</v>
      </c>
      <c r="C52">
        <v>476360</v>
      </c>
      <c r="D52">
        <v>12</v>
      </c>
      <c r="E52">
        <v>566.79821983373915</v>
      </c>
      <c r="F52">
        <v>843.89957175245604</v>
      </c>
      <c r="H52">
        <v>107.06188596859518</v>
      </c>
      <c r="I52">
        <v>46000</v>
      </c>
    </row>
    <row r="53" spans="1:9" x14ac:dyDescent="0.25">
      <c r="A53">
        <v>1946</v>
      </c>
      <c r="B53">
        <v>99.920063948840919</v>
      </c>
      <c r="C53">
        <v>500400</v>
      </c>
      <c r="D53">
        <v>13</v>
      </c>
      <c r="E53">
        <v>611.51079136690646</v>
      </c>
      <c r="F53">
        <v>973.22142286171061</v>
      </c>
      <c r="H53">
        <v>139.88808952837729</v>
      </c>
      <c r="I53">
        <v>36000</v>
      </c>
    </row>
    <row r="54" spans="1:9" x14ac:dyDescent="0.25">
      <c r="A54">
        <v>1947</v>
      </c>
      <c r="B54">
        <v>37.374353325333907</v>
      </c>
      <c r="C54">
        <v>508370</v>
      </c>
      <c r="D54">
        <v>13</v>
      </c>
      <c r="E54">
        <v>533.07630269292054</v>
      </c>
      <c r="F54">
        <v>843.87355666148676</v>
      </c>
      <c r="H54">
        <v>182.93762417137123</v>
      </c>
      <c r="I54">
        <v>42000</v>
      </c>
    </row>
    <row r="55" spans="1:9" x14ac:dyDescent="0.25">
      <c r="A55">
        <v>1948</v>
      </c>
      <c r="B55">
        <v>11.664074650077762</v>
      </c>
      <c r="C55">
        <v>514400</v>
      </c>
      <c r="D55">
        <v>13</v>
      </c>
      <c r="E55">
        <v>427.68273716951791</v>
      </c>
      <c r="F55">
        <v>635.69206842923791</v>
      </c>
      <c r="H55">
        <v>132.1928460342146</v>
      </c>
      <c r="I55">
        <v>32000</v>
      </c>
    </row>
    <row r="56" spans="1:9" x14ac:dyDescent="0.25">
      <c r="A56">
        <v>1949</v>
      </c>
      <c r="B56">
        <v>198.55947050807862</v>
      </c>
      <c r="C56">
        <v>513700</v>
      </c>
      <c r="D56">
        <v>13</v>
      </c>
      <c r="E56">
        <v>539.22522873272339</v>
      </c>
      <c r="F56">
        <v>856.53104925053526</v>
      </c>
      <c r="H56">
        <v>171.30620985010708</v>
      </c>
      <c r="I56">
        <v>35000</v>
      </c>
    </row>
    <row r="57" spans="1:9" x14ac:dyDescent="0.25">
      <c r="A57">
        <v>1950</v>
      </c>
      <c r="B57">
        <v>44.660194174757279</v>
      </c>
      <c r="C57">
        <v>515000</v>
      </c>
      <c r="E57">
        <v>324.27184466019418</v>
      </c>
      <c r="F57">
        <v>706.79611650485435</v>
      </c>
      <c r="H57">
        <v>122.33009708737863</v>
      </c>
      <c r="I57">
        <v>28000</v>
      </c>
    </row>
    <row r="58" spans="1:9" x14ac:dyDescent="0.25">
      <c r="A58">
        <v>1951</v>
      </c>
      <c r="B58">
        <v>237.25490196078431</v>
      </c>
      <c r="C58">
        <v>510000</v>
      </c>
    </row>
    <row r="59" spans="1:9" x14ac:dyDescent="0.25">
      <c r="A59">
        <v>1952</v>
      </c>
      <c r="B59">
        <v>41.103934233705225</v>
      </c>
      <c r="C59">
        <v>510900</v>
      </c>
    </row>
    <row r="60" spans="1:9" x14ac:dyDescent="0.25">
      <c r="A60">
        <v>1953</v>
      </c>
      <c r="B60">
        <v>78.802206461780941</v>
      </c>
      <c r="C60">
        <v>507600</v>
      </c>
    </row>
    <row r="61" spans="1:9" x14ac:dyDescent="0.25">
      <c r="A61">
        <v>1954</v>
      </c>
      <c r="B61">
        <v>29.797377830750893</v>
      </c>
      <c r="C61">
        <v>503400</v>
      </c>
    </row>
    <row r="62" spans="1:9" x14ac:dyDescent="0.25">
      <c r="A62">
        <v>1955</v>
      </c>
      <c r="B62">
        <v>33.925364198762722</v>
      </c>
      <c r="C62">
        <v>501100</v>
      </c>
    </row>
    <row r="63" spans="1:9" x14ac:dyDescent="0.25">
      <c r="A63">
        <v>1956</v>
      </c>
      <c r="B63">
        <v>40.080160320641276</v>
      </c>
      <c r="C63">
        <v>499000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C085-0178-49E2-A0A2-D8327D98F9D1}">
  <dimension ref="A1:BK29"/>
  <sheetViews>
    <sheetView workbookViewId="0">
      <pane xSplit="1" topLeftCell="AH1" activePane="topRight" state="frozen"/>
      <selection pane="topRight" activeCell="BF26" sqref="BF26:BK26"/>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838</v>
      </c>
    </row>
    <row r="3" spans="1:63" s="11" customFormat="1" thickTop="1" x14ac:dyDescent="0.25">
      <c r="A3" s="11" t="s">
        <v>560</v>
      </c>
      <c r="B3" s="11">
        <v>121</v>
      </c>
      <c r="C3" s="11">
        <v>108</v>
      </c>
      <c r="D3" s="11">
        <v>59</v>
      </c>
      <c r="E3" s="11">
        <v>89</v>
      </c>
      <c r="F3" s="11">
        <v>150</v>
      </c>
      <c r="G3" s="11">
        <v>186</v>
      </c>
      <c r="H3" s="11">
        <v>122</v>
      </c>
      <c r="I3" s="11">
        <v>97</v>
      </c>
      <c r="J3" s="11">
        <v>79</v>
      </c>
      <c r="K3" s="11">
        <v>104</v>
      </c>
      <c r="L3" s="11">
        <v>107</v>
      </c>
      <c r="M3" s="11">
        <v>123</v>
      </c>
      <c r="N3" s="11">
        <v>128</v>
      </c>
      <c r="O3" s="11">
        <v>255</v>
      </c>
      <c r="P3" s="11">
        <v>151</v>
      </c>
      <c r="Q3" s="11">
        <v>93</v>
      </c>
      <c r="R3" s="11">
        <v>79</v>
      </c>
      <c r="S3" s="11">
        <v>98</v>
      </c>
      <c r="T3" s="11">
        <v>112</v>
      </c>
      <c r="U3" s="11">
        <v>142</v>
      </c>
      <c r="V3" s="11">
        <v>146</v>
      </c>
      <c r="W3" s="11">
        <v>146</v>
      </c>
      <c r="X3" s="11">
        <v>98</v>
      </c>
      <c r="Y3" s="11">
        <v>2172</v>
      </c>
      <c r="Z3" s="11">
        <v>1062</v>
      </c>
      <c r="AA3" s="11">
        <v>421</v>
      </c>
      <c r="AB3" s="11">
        <v>134</v>
      </c>
      <c r="AC3" s="11">
        <v>442</v>
      </c>
      <c r="AD3" s="11">
        <v>264</v>
      </c>
      <c r="AE3" s="11">
        <v>375</v>
      </c>
      <c r="AF3" s="11">
        <v>370</v>
      </c>
      <c r="AG3" s="11">
        <v>260</v>
      </c>
      <c r="AH3" s="11">
        <v>399</v>
      </c>
      <c r="AI3" s="11">
        <v>130</v>
      </c>
      <c r="AJ3" s="11">
        <v>1066</v>
      </c>
      <c r="AK3" s="11">
        <v>123</v>
      </c>
      <c r="AL3" s="11">
        <v>272</v>
      </c>
      <c r="AM3" s="11">
        <v>370</v>
      </c>
      <c r="AN3" s="11">
        <v>446</v>
      </c>
      <c r="AO3" s="11">
        <v>188</v>
      </c>
      <c r="AP3" s="11">
        <v>156</v>
      </c>
      <c r="AQ3" s="11">
        <v>136</v>
      </c>
      <c r="AR3" s="11">
        <v>421</v>
      </c>
      <c r="AS3" s="11">
        <v>162</v>
      </c>
      <c r="AT3" s="11" t="s">
        <v>527</v>
      </c>
      <c r="AU3" s="11" t="s">
        <v>527</v>
      </c>
      <c r="AV3" s="11" t="s">
        <v>527</v>
      </c>
      <c r="AW3" s="11" t="s">
        <v>527</v>
      </c>
      <c r="AX3" s="11" t="s">
        <v>527</v>
      </c>
      <c r="AY3" s="11">
        <v>107</v>
      </c>
      <c r="AZ3" s="11">
        <v>62</v>
      </c>
      <c r="BA3" s="11">
        <v>108</v>
      </c>
      <c r="BB3" s="11">
        <v>89</v>
      </c>
      <c r="BC3" s="11">
        <v>33</v>
      </c>
      <c r="BD3" s="11">
        <v>209</v>
      </c>
      <c r="BE3" s="11">
        <v>80</v>
      </c>
      <c r="BF3" s="11">
        <v>285</v>
      </c>
      <c r="BG3" s="11">
        <v>37</v>
      </c>
      <c r="BH3" s="11">
        <v>164</v>
      </c>
      <c r="BI3" s="11">
        <v>30</v>
      </c>
      <c r="BJ3" s="11">
        <v>83</v>
      </c>
      <c r="BK3" s="11">
        <v>38</v>
      </c>
    </row>
    <row r="4" spans="1:63" s="12" customFormat="1" ht="30" x14ac:dyDescent="0.25">
      <c r="A4" s="12" t="s">
        <v>0</v>
      </c>
      <c r="B4" s="12" t="s">
        <v>331</v>
      </c>
      <c r="C4" s="12" t="s">
        <v>332</v>
      </c>
      <c r="D4" s="12" t="s">
        <v>333</v>
      </c>
      <c r="E4" s="12" t="s">
        <v>334</v>
      </c>
      <c r="F4" s="12" t="s">
        <v>335</v>
      </c>
      <c r="G4" s="12" t="s">
        <v>336</v>
      </c>
      <c r="H4" s="12" t="s">
        <v>353</v>
      </c>
      <c r="I4" s="12" t="s">
        <v>353</v>
      </c>
      <c r="J4" s="12" t="s">
        <v>353</v>
      </c>
      <c r="K4" s="12" t="s">
        <v>353</v>
      </c>
      <c r="L4" s="12" t="s">
        <v>353</v>
      </c>
      <c r="M4" s="12" t="s">
        <v>353</v>
      </c>
      <c r="N4" s="12" t="s">
        <v>353</v>
      </c>
      <c r="O4" s="12" t="s">
        <v>353</v>
      </c>
      <c r="P4" s="12" t="s">
        <v>353</v>
      </c>
      <c r="Q4" s="12" t="s">
        <v>353</v>
      </c>
      <c r="R4" s="12" t="s">
        <v>353</v>
      </c>
      <c r="S4" s="12" t="s">
        <v>354</v>
      </c>
      <c r="T4" s="12" t="s">
        <v>353</v>
      </c>
      <c r="U4" s="12" t="s">
        <v>353</v>
      </c>
      <c r="V4" s="12" t="s">
        <v>353</v>
      </c>
      <c r="W4" s="12" t="s">
        <v>353</v>
      </c>
      <c r="X4" s="12" t="s">
        <v>353</v>
      </c>
      <c r="Y4" s="12" t="s">
        <v>353</v>
      </c>
      <c r="Z4" s="12" t="s">
        <v>353</v>
      </c>
      <c r="AA4" s="12" t="s">
        <v>353</v>
      </c>
      <c r="AB4" s="12" t="s">
        <v>353</v>
      </c>
      <c r="AC4" s="12" t="s">
        <v>353</v>
      </c>
      <c r="AD4" s="12" t="s">
        <v>353</v>
      </c>
      <c r="AE4" s="12" t="s">
        <v>353</v>
      </c>
      <c r="AF4" s="12" t="s">
        <v>353</v>
      </c>
      <c r="AG4" s="12" t="s">
        <v>353</v>
      </c>
      <c r="AH4" s="12" t="s">
        <v>353</v>
      </c>
      <c r="AI4" s="12" t="s">
        <v>353</v>
      </c>
      <c r="AJ4" s="12" t="s">
        <v>337</v>
      </c>
      <c r="AK4" s="12" t="s">
        <v>338</v>
      </c>
      <c r="AL4" s="12" t="s">
        <v>339</v>
      </c>
      <c r="AM4" s="12" t="s">
        <v>340</v>
      </c>
      <c r="AN4" s="12" t="s">
        <v>341</v>
      </c>
      <c r="AO4" s="12" t="s">
        <v>342</v>
      </c>
      <c r="AP4" s="12" t="s">
        <v>343</v>
      </c>
      <c r="AQ4" s="12" t="s">
        <v>344</v>
      </c>
      <c r="AR4" s="12" t="s">
        <v>345</v>
      </c>
      <c r="AS4" s="12" t="s">
        <v>346</v>
      </c>
      <c r="AY4" s="12" t="s">
        <v>347</v>
      </c>
      <c r="AZ4" s="12" t="s">
        <v>348</v>
      </c>
      <c r="BA4" s="12" t="s">
        <v>349</v>
      </c>
      <c r="BB4" s="12" t="s">
        <v>350</v>
      </c>
      <c r="BC4" s="12" t="s">
        <v>351</v>
      </c>
      <c r="BD4" s="12" t="s">
        <v>352</v>
      </c>
      <c r="BE4" s="12" t="s">
        <v>355</v>
      </c>
      <c r="BF4" s="12" t="s">
        <v>607</v>
      </c>
      <c r="BG4" s="12" t="s">
        <v>857</v>
      </c>
      <c r="BH4" s="12" t="s">
        <v>858</v>
      </c>
      <c r="BI4" s="12" t="s">
        <v>610</v>
      </c>
      <c r="BJ4" s="12" t="s">
        <v>856</v>
      </c>
      <c r="BK4" s="12" t="s">
        <v>855</v>
      </c>
    </row>
    <row r="5" spans="1:63" s="11" customFormat="1" ht="15" x14ac:dyDescent="0.25">
      <c r="A5" s="11" t="s">
        <v>632</v>
      </c>
      <c r="B5" s="11">
        <v>584</v>
      </c>
      <c r="C5" s="11">
        <v>725</v>
      </c>
      <c r="D5" s="11">
        <v>764</v>
      </c>
      <c r="E5" s="11" t="s">
        <v>527</v>
      </c>
      <c r="F5" s="11" t="s">
        <v>527</v>
      </c>
      <c r="G5" s="11" t="s">
        <v>527</v>
      </c>
      <c r="H5" s="11">
        <v>903</v>
      </c>
      <c r="I5" s="11">
        <v>861</v>
      </c>
      <c r="J5" s="11">
        <v>773</v>
      </c>
      <c r="K5" s="11">
        <v>896</v>
      </c>
      <c r="L5" s="11">
        <v>807</v>
      </c>
      <c r="M5" s="11" t="s">
        <v>527</v>
      </c>
      <c r="N5" s="11">
        <v>867</v>
      </c>
      <c r="O5" s="11">
        <v>718</v>
      </c>
      <c r="P5" s="11">
        <v>765</v>
      </c>
      <c r="Q5" s="11">
        <v>696</v>
      </c>
      <c r="R5" s="11">
        <v>682</v>
      </c>
      <c r="S5" s="11">
        <v>512</v>
      </c>
      <c r="T5" s="11">
        <v>535</v>
      </c>
      <c r="U5" s="11">
        <v>575</v>
      </c>
      <c r="V5" s="11">
        <v>613</v>
      </c>
      <c r="W5" s="11">
        <v>500</v>
      </c>
      <c r="X5" s="11">
        <v>425</v>
      </c>
      <c r="Y5" s="11">
        <v>646</v>
      </c>
      <c r="Z5" s="11">
        <v>472</v>
      </c>
      <c r="AA5" s="11">
        <v>443</v>
      </c>
      <c r="AB5" s="11">
        <v>529</v>
      </c>
      <c r="AC5" s="11">
        <v>365</v>
      </c>
      <c r="AD5" s="11">
        <v>411</v>
      </c>
      <c r="AE5" s="11">
        <v>407</v>
      </c>
      <c r="AF5" s="11">
        <v>431</v>
      </c>
      <c r="AG5" s="11">
        <v>415</v>
      </c>
      <c r="AH5" s="11">
        <v>446</v>
      </c>
      <c r="AI5" s="11">
        <v>437</v>
      </c>
      <c r="AJ5" s="11">
        <v>1352</v>
      </c>
      <c r="AK5" s="11">
        <v>825</v>
      </c>
      <c r="AL5" s="11">
        <v>1020</v>
      </c>
      <c r="AM5" s="11">
        <v>936</v>
      </c>
      <c r="AN5" s="11">
        <v>852</v>
      </c>
      <c r="AO5" s="11">
        <v>839</v>
      </c>
      <c r="AP5" s="11">
        <v>739</v>
      </c>
      <c r="AQ5" s="11">
        <v>802</v>
      </c>
      <c r="AR5" s="11">
        <v>919</v>
      </c>
      <c r="AS5" s="11">
        <v>806</v>
      </c>
      <c r="AT5" s="11" t="s">
        <v>527</v>
      </c>
      <c r="AU5" s="11" t="s">
        <v>527</v>
      </c>
      <c r="AV5" s="11" t="s">
        <v>527</v>
      </c>
      <c r="AW5" s="11" t="s">
        <v>527</v>
      </c>
      <c r="AX5" s="11" t="s">
        <v>527</v>
      </c>
      <c r="AY5" s="11">
        <v>532</v>
      </c>
      <c r="AZ5" s="11">
        <v>507</v>
      </c>
      <c r="BA5" s="11">
        <v>577</v>
      </c>
      <c r="BB5" s="11">
        <v>728</v>
      </c>
      <c r="BC5" s="11">
        <v>509</v>
      </c>
      <c r="BD5" s="11">
        <v>628</v>
      </c>
      <c r="BE5" s="11">
        <v>556</v>
      </c>
      <c r="BF5" s="11" t="s">
        <v>843</v>
      </c>
      <c r="BG5" s="11" t="s">
        <v>843</v>
      </c>
      <c r="BH5" s="11" t="s">
        <v>843</v>
      </c>
      <c r="BI5" s="11" t="s">
        <v>843</v>
      </c>
      <c r="BJ5" s="11" t="s">
        <v>843</v>
      </c>
      <c r="BK5" s="11" t="s">
        <v>843</v>
      </c>
    </row>
    <row r="6" spans="1:63" s="12" customFormat="1" ht="30" x14ac:dyDescent="0.25">
      <c r="A6" s="12" t="s">
        <v>0</v>
      </c>
      <c r="B6" s="12" t="s">
        <v>768</v>
      </c>
      <c r="C6" s="12" t="s">
        <v>769</v>
      </c>
      <c r="D6" s="12" t="s">
        <v>770</v>
      </c>
      <c r="H6" s="12" t="s">
        <v>771</v>
      </c>
      <c r="I6" s="12" t="s">
        <v>772</v>
      </c>
      <c r="J6" s="12" t="s">
        <v>773</v>
      </c>
      <c r="K6" s="12" t="s">
        <v>774</v>
      </c>
      <c r="L6" s="12" t="s">
        <v>775</v>
      </c>
      <c r="N6" s="12" t="s">
        <v>776</v>
      </c>
      <c r="O6" s="12" t="s">
        <v>777</v>
      </c>
      <c r="P6" s="12" t="s">
        <v>778</v>
      </c>
      <c r="Q6" s="12" t="s">
        <v>808</v>
      </c>
      <c r="R6" s="12" t="s">
        <v>780</v>
      </c>
      <c r="S6" s="12" t="s">
        <v>781</v>
      </c>
      <c r="T6" s="12" t="s">
        <v>782</v>
      </c>
      <c r="U6" s="12" t="s">
        <v>783</v>
      </c>
      <c r="V6" s="12" t="s">
        <v>784</v>
      </c>
      <c r="W6" s="12" t="s">
        <v>785</v>
      </c>
      <c r="X6" s="12" t="s">
        <v>786</v>
      </c>
      <c r="Y6" s="12" t="s">
        <v>787</v>
      </c>
      <c r="Z6" s="12" t="s">
        <v>788</v>
      </c>
      <c r="AA6" s="12" t="s">
        <v>789</v>
      </c>
      <c r="AB6" s="12" t="s">
        <v>790</v>
      </c>
      <c r="AC6" s="12" t="s">
        <v>791</v>
      </c>
      <c r="AD6" s="12" t="s">
        <v>792</v>
      </c>
      <c r="AE6" s="12" t="s">
        <v>793</v>
      </c>
      <c r="AF6" s="12" t="s">
        <v>794</v>
      </c>
      <c r="AG6" s="12" t="s">
        <v>795</v>
      </c>
      <c r="AH6" s="12" t="s">
        <v>796</v>
      </c>
      <c r="AI6" s="12" t="s">
        <v>797</v>
      </c>
      <c r="AJ6" s="12" t="s">
        <v>798</v>
      </c>
      <c r="AK6" s="12" t="s">
        <v>799</v>
      </c>
      <c r="AL6" s="12" t="s">
        <v>800</v>
      </c>
      <c r="AM6" s="12" t="s">
        <v>801</v>
      </c>
      <c r="AN6" s="12" t="s">
        <v>802</v>
      </c>
      <c r="AO6" s="12" t="s">
        <v>803</v>
      </c>
      <c r="AP6" s="12" t="s">
        <v>804</v>
      </c>
      <c r="AQ6" s="12" t="s">
        <v>805</v>
      </c>
      <c r="AR6" s="12" t="s">
        <v>806</v>
      </c>
      <c r="AS6" s="12" t="s">
        <v>807</v>
      </c>
      <c r="AY6" s="12" t="s">
        <v>347</v>
      </c>
      <c r="AZ6" s="12" t="s">
        <v>348</v>
      </c>
      <c r="BA6" s="12" t="s">
        <v>349</v>
      </c>
      <c r="BB6" s="12" t="s">
        <v>350</v>
      </c>
      <c r="BC6" s="12" t="s">
        <v>809</v>
      </c>
      <c r="BD6" s="12" t="s">
        <v>352</v>
      </c>
      <c r="BE6" s="12" t="s">
        <v>810</v>
      </c>
    </row>
    <row r="7" spans="1:63" s="11" customFormat="1" ht="15" x14ac:dyDescent="0.25">
      <c r="A7" s="11" t="s">
        <v>639</v>
      </c>
      <c r="B7" s="11">
        <v>1153</v>
      </c>
      <c r="C7" s="11">
        <v>1076</v>
      </c>
      <c r="D7" s="11">
        <v>1061</v>
      </c>
      <c r="E7" s="11" t="s">
        <v>527</v>
      </c>
      <c r="F7" s="11" t="s">
        <v>527</v>
      </c>
      <c r="G7" s="11" t="s">
        <v>527</v>
      </c>
      <c r="H7" s="11">
        <v>1077</v>
      </c>
      <c r="I7" s="11">
        <v>1014</v>
      </c>
      <c r="J7" s="11">
        <v>901</v>
      </c>
      <c r="K7" s="11">
        <v>1073</v>
      </c>
      <c r="L7" s="11">
        <v>878</v>
      </c>
      <c r="M7" s="11" t="s">
        <v>527</v>
      </c>
      <c r="N7" s="11">
        <v>921</v>
      </c>
      <c r="O7" s="11">
        <v>922</v>
      </c>
      <c r="P7" s="11">
        <v>925</v>
      </c>
      <c r="Q7" s="11">
        <v>790</v>
      </c>
      <c r="R7" s="11">
        <v>791</v>
      </c>
      <c r="S7" s="11">
        <v>1073</v>
      </c>
      <c r="T7" s="11">
        <v>1044</v>
      </c>
      <c r="U7" s="11">
        <v>1109</v>
      </c>
      <c r="V7" s="11">
        <v>1219</v>
      </c>
      <c r="W7" s="11">
        <v>1148</v>
      </c>
      <c r="X7" s="11">
        <v>910</v>
      </c>
      <c r="Y7" s="11">
        <v>1059</v>
      </c>
      <c r="Z7" s="11">
        <v>1283</v>
      </c>
      <c r="AA7" s="11">
        <v>1066</v>
      </c>
      <c r="AB7" s="11">
        <v>795</v>
      </c>
      <c r="AC7" s="11">
        <v>1080</v>
      </c>
      <c r="AD7" s="11">
        <v>897</v>
      </c>
      <c r="AE7" s="11">
        <v>1021</v>
      </c>
      <c r="AF7" s="11">
        <v>670</v>
      </c>
      <c r="AG7" s="11">
        <v>764</v>
      </c>
      <c r="AH7" s="11">
        <v>695</v>
      </c>
      <c r="AI7" s="11">
        <v>312</v>
      </c>
      <c r="AJ7" s="11">
        <v>724</v>
      </c>
      <c r="AK7" s="11">
        <v>374</v>
      </c>
      <c r="AL7" s="11">
        <v>496</v>
      </c>
      <c r="AM7" s="11">
        <v>407</v>
      </c>
      <c r="AN7" s="11">
        <v>367</v>
      </c>
      <c r="AO7" s="11">
        <v>295</v>
      </c>
      <c r="AP7" s="11">
        <v>169</v>
      </c>
      <c r="AQ7" s="11">
        <v>304</v>
      </c>
      <c r="AR7" s="11">
        <v>368</v>
      </c>
      <c r="AS7" s="11">
        <v>372</v>
      </c>
      <c r="AT7" s="11" t="s">
        <v>527</v>
      </c>
      <c r="AU7" s="11" t="s">
        <v>527</v>
      </c>
      <c r="AV7" s="11" t="s">
        <v>527</v>
      </c>
      <c r="AW7" s="11" t="s">
        <v>527</v>
      </c>
      <c r="AX7" s="11" t="s">
        <v>527</v>
      </c>
      <c r="AY7" s="11">
        <v>758</v>
      </c>
      <c r="AZ7" s="11">
        <v>826</v>
      </c>
      <c r="BA7" s="11">
        <v>727</v>
      </c>
      <c r="BB7" s="11">
        <v>750</v>
      </c>
      <c r="BC7" s="11">
        <v>583</v>
      </c>
      <c r="BD7" s="11">
        <v>753</v>
      </c>
      <c r="BE7" s="11">
        <v>773</v>
      </c>
      <c r="BF7" s="11" t="s">
        <v>843</v>
      </c>
      <c r="BG7" s="11" t="s">
        <v>843</v>
      </c>
      <c r="BH7" s="11" t="s">
        <v>843</v>
      </c>
      <c r="BI7" s="11" t="s">
        <v>843</v>
      </c>
      <c r="BJ7" s="11" t="s">
        <v>843</v>
      </c>
      <c r="BK7" s="11" t="s">
        <v>843</v>
      </c>
    </row>
    <row r="8" spans="1:63" s="12" customFormat="1" ht="30" x14ac:dyDescent="0.25">
      <c r="A8" s="12" t="s">
        <v>0</v>
      </c>
      <c r="B8" s="12" t="s">
        <v>768</v>
      </c>
      <c r="C8" s="12" t="s">
        <v>769</v>
      </c>
      <c r="D8" s="12" t="s">
        <v>770</v>
      </c>
      <c r="H8" s="12" t="s">
        <v>771</v>
      </c>
      <c r="I8" s="12" t="s">
        <v>772</v>
      </c>
      <c r="J8" s="12" t="s">
        <v>773</v>
      </c>
      <c r="K8" s="12" t="s">
        <v>774</v>
      </c>
      <c r="L8" s="12" t="s">
        <v>775</v>
      </c>
      <c r="N8" s="12" t="s">
        <v>776</v>
      </c>
      <c r="O8" s="12" t="s">
        <v>777</v>
      </c>
      <c r="P8" s="12" t="s">
        <v>778</v>
      </c>
      <c r="Q8" s="12" t="s">
        <v>779</v>
      </c>
      <c r="R8" s="12" t="s">
        <v>780</v>
      </c>
      <c r="S8" s="12" t="s">
        <v>781</v>
      </c>
      <c r="T8" s="12" t="s">
        <v>782</v>
      </c>
      <c r="U8" s="12" t="s">
        <v>783</v>
      </c>
      <c r="V8" s="12" t="s">
        <v>784</v>
      </c>
      <c r="W8" s="12" t="s">
        <v>785</v>
      </c>
      <c r="X8" s="12" t="s">
        <v>786</v>
      </c>
      <c r="Y8" s="12" t="s">
        <v>787</v>
      </c>
      <c r="Z8" s="12" t="s">
        <v>788</v>
      </c>
      <c r="AA8" s="12" t="s">
        <v>789</v>
      </c>
      <c r="AB8" s="12" t="s">
        <v>790</v>
      </c>
      <c r="AC8" s="12" t="s">
        <v>791</v>
      </c>
      <c r="AD8" s="12" t="s">
        <v>792</v>
      </c>
      <c r="AE8" s="12" t="s">
        <v>793</v>
      </c>
      <c r="AF8" s="12" t="s">
        <v>794</v>
      </c>
      <c r="AG8" s="12" t="s">
        <v>795</v>
      </c>
      <c r="AH8" s="12" t="s">
        <v>796</v>
      </c>
      <c r="AI8" s="12" t="s">
        <v>797</v>
      </c>
      <c r="AJ8" s="12" t="s">
        <v>798</v>
      </c>
      <c r="AK8" s="12" t="s">
        <v>799</v>
      </c>
      <c r="AL8" s="12" t="s">
        <v>800</v>
      </c>
      <c r="AM8" s="12" t="s">
        <v>801</v>
      </c>
      <c r="AN8" s="12" t="s">
        <v>802</v>
      </c>
      <c r="AO8" s="12" t="s">
        <v>803</v>
      </c>
      <c r="AP8" s="12" t="s">
        <v>804</v>
      </c>
      <c r="AQ8" s="12" t="s">
        <v>805</v>
      </c>
      <c r="AR8" s="12" t="s">
        <v>806</v>
      </c>
      <c r="AS8" s="12" t="s">
        <v>807</v>
      </c>
      <c r="AY8" s="12" t="s">
        <v>347</v>
      </c>
      <c r="AZ8" s="12" t="s">
        <v>348</v>
      </c>
      <c r="BA8" s="12" t="s">
        <v>349</v>
      </c>
      <c r="BB8" s="12" t="s">
        <v>350</v>
      </c>
      <c r="BC8" s="12" t="s">
        <v>351</v>
      </c>
      <c r="BD8" s="12" t="s">
        <v>352</v>
      </c>
      <c r="BE8" s="12" t="s">
        <v>355</v>
      </c>
    </row>
    <row r="9" spans="1:63" s="11" customFormat="1" ht="15" x14ac:dyDescent="0.25">
      <c r="A9" s="11" t="s">
        <v>652</v>
      </c>
      <c r="B9" s="11" t="s">
        <v>527</v>
      </c>
      <c r="C9" s="11" t="s">
        <v>527</v>
      </c>
      <c r="D9" s="11" t="s">
        <v>527</v>
      </c>
      <c r="E9" s="11">
        <v>1626</v>
      </c>
      <c r="F9" s="11">
        <v>1831</v>
      </c>
      <c r="G9" s="11">
        <v>2227</v>
      </c>
      <c r="H9" s="11" t="s">
        <v>527</v>
      </c>
      <c r="I9" s="11" t="s">
        <v>527</v>
      </c>
      <c r="J9" s="11" t="s">
        <v>527</v>
      </c>
      <c r="K9" s="11" t="s">
        <v>527</v>
      </c>
      <c r="L9" s="11" t="s">
        <v>527</v>
      </c>
      <c r="M9" s="11" t="s">
        <v>527</v>
      </c>
      <c r="N9" s="11" t="s">
        <v>527</v>
      </c>
      <c r="O9" s="11" t="s">
        <v>527</v>
      </c>
      <c r="P9" s="11" t="s">
        <v>527</v>
      </c>
      <c r="Q9" s="11" t="s">
        <v>527</v>
      </c>
      <c r="R9" s="11" t="s">
        <v>527</v>
      </c>
      <c r="S9" s="11">
        <v>505</v>
      </c>
      <c r="T9" s="11">
        <v>453</v>
      </c>
      <c r="U9" s="11">
        <v>515</v>
      </c>
      <c r="V9" s="11">
        <v>527</v>
      </c>
      <c r="W9" s="11">
        <v>506</v>
      </c>
      <c r="X9" s="11">
        <v>421</v>
      </c>
      <c r="Y9" s="11">
        <v>624</v>
      </c>
      <c r="Z9" s="11">
        <v>341</v>
      </c>
      <c r="AA9" s="11">
        <v>568</v>
      </c>
      <c r="AB9" s="11">
        <v>421</v>
      </c>
      <c r="AC9" s="11">
        <v>633</v>
      </c>
      <c r="AD9" s="11">
        <v>423</v>
      </c>
      <c r="AE9" s="11">
        <v>309</v>
      </c>
      <c r="AF9" s="11">
        <v>456</v>
      </c>
      <c r="AG9" s="11">
        <v>513</v>
      </c>
      <c r="AH9" s="11">
        <v>574</v>
      </c>
      <c r="AI9" s="11">
        <v>456</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843</v>
      </c>
      <c r="BG9" s="11" t="s">
        <v>843</v>
      </c>
      <c r="BH9" s="11" t="s">
        <v>843</v>
      </c>
      <c r="BI9" s="11" t="s">
        <v>843</v>
      </c>
      <c r="BJ9" s="11" t="s">
        <v>843</v>
      </c>
      <c r="BK9" s="11" t="s">
        <v>843</v>
      </c>
    </row>
    <row r="10" spans="1:63" s="12" customFormat="1" ht="30" x14ac:dyDescent="0.25">
      <c r="A10" s="12" t="s">
        <v>0</v>
      </c>
      <c r="E10" s="12" t="s">
        <v>811</v>
      </c>
      <c r="F10" s="12" t="s">
        <v>335</v>
      </c>
      <c r="G10" s="12" t="s">
        <v>812</v>
      </c>
      <c r="S10" s="12" t="s">
        <v>781</v>
      </c>
      <c r="T10" s="12" t="s">
        <v>782</v>
      </c>
      <c r="U10" s="12" t="s">
        <v>783</v>
      </c>
      <c r="V10" s="12" t="s">
        <v>784</v>
      </c>
      <c r="W10" s="12" t="s">
        <v>785</v>
      </c>
      <c r="X10" s="12" t="s">
        <v>786</v>
      </c>
      <c r="Y10" s="12" t="s">
        <v>787</v>
      </c>
      <c r="Z10" s="12" t="s">
        <v>788</v>
      </c>
      <c r="AA10" s="12" t="s">
        <v>789</v>
      </c>
      <c r="AB10" s="12" t="s">
        <v>790</v>
      </c>
      <c r="AC10" s="12" t="s">
        <v>791</v>
      </c>
      <c r="AD10" s="12" t="s">
        <v>792</v>
      </c>
      <c r="AE10" s="12" t="s">
        <v>793</v>
      </c>
      <c r="AF10" s="12" t="s">
        <v>794</v>
      </c>
      <c r="AG10" s="12" t="s">
        <v>795</v>
      </c>
      <c r="AH10" s="12" t="s">
        <v>796</v>
      </c>
      <c r="AI10" s="12" t="s">
        <v>797</v>
      </c>
    </row>
    <row r="11" spans="1:63" s="11" customFormat="1" ht="15" x14ac:dyDescent="0.25">
      <c r="A11" s="11" t="s">
        <v>767</v>
      </c>
      <c r="B11" s="11">
        <v>99</v>
      </c>
      <c r="C11" s="11">
        <v>91</v>
      </c>
      <c r="D11" s="11">
        <v>83</v>
      </c>
      <c r="E11" s="11">
        <v>115</v>
      </c>
      <c r="F11" s="11" t="s">
        <v>527</v>
      </c>
      <c r="G11" s="11">
        <v>137</v>
      </c>
      <c r="H11" s="11">
        <v>93</v>
      </c>
      <c r="I11" s="11">
        <v>94</v>
      </c>
      <c r="J11" s="11">
        <v>81</v>
      </c>
      <c r="K11" s="11">
        <v>81</v>
      </c>
      <c r="L11" s="11">
        <v>83</v>
      </c>
      <c r="M11" s="11" t="s">
        <v>527</v>
      </c>
      <c r="N11" s="11">
        <v>72</v>
      </c>
      <c r="O11" s="11">
        <v>87</v>
      </c>
      <c r="P11" s="11">
        <v>75</v>
      </c>
      <c r="Q11" s="11">
        <v>63</v>
      </c>
      <c r="R11" s="11">
        <v>55</v>
      </c>
      <c r="S11" s="11">
        <v>182</v>
      </c>
      <c r="T11" s="11">
        <v>138</v>
      </c>
      <c r="U11" s="11">
        <v>170</v>
      </c>
      <c r="V11" s="11">
        <v>147</v>
      </c>
      <c r="W11" s="11">
        <v>168</v>
      </c>
      <c r="X11" s="11">
        <v>132</v>
      </c>
      <c r="Y11" s="11">
        <v>144</v>
      </c>
      <c r="Z11" s="11">
        <v>168</v>
      </c>
      <c r="AA11" s="11">
        <v>155</v>
      </c>
      <c r="AB11" s="11">
        <v>109</v>
      </c>
      <c r="AC11" s="11">
        <v>128</v>
      </c>
      <c r="AD11" s="11">
        <v>118</v>
      </c>
      <c r="AE11" s="11">
        <v>124</v>
      </c>
      <c r="AF11" s="11">
        <v>115</v>
      </c>
      <c r="AG11" s="11">
        <v>107</v>
      </c>
      <c r="AH11" s="11">
        <v>111</v>
      </c>
      <c r="AI11" s="11">
        <v>120</v>
      </c>
      <c r="AJ11" s="11">
        <v>142</v>
      </c>
      <c r="AK11" s="11">
        <v>96</v>
      </c>
      <c r="AL11" s="11">
        <v>107</v>
      </c>
      <c r="AM11" s="11">
        <v>150</v>
      </c>
      <c r="AN11" s="11">
        <v>137</v>
      </c>
      <c r="AO11" s="11">
        <v>164</v>
      </c>
      <c r="AP11" s="11">
        <v>117</v>
      </c>
      <c r="AQ11" s="11">
        <v>161</v>
      </c>
      <c r="AR11" s="11">
        <v>174</v>
      </c>
      <c r="AS11" s="11">
        <v>101</v>
      </c>
      <c r="AT11" s="11" t="s">
        <v>527</v>
      </c>
      <c r="AU11" s="11" t="s">
        <v>527</v>
      </c>
      <c r="AV11" s="11" t="s">
        <v>527</v>
      </c>
      <c r="AW11" s="11" t="s">
        <v>527</v>
      </c>
      <c r="AX11" s="11" t="s">
        <v>527</v>
      </c>
      <c r="AY11" s="11">
        <v>93</v>
      </c>
      <c r="AZ11" s="11">
        <v>94</v>
      </c>
      <c r="BA11" s="11">
        <v>92</v>
      </c>
      <c r="BB11" s="11">
        <v>112</v>
      </c>
      <c r="BC11" s="11">
        <v>106</v>
      </c>
      <c r="BD11" s="11">
        <v>102</v>
      </c>
      <c r="BE11" s="11">
        <v>121</v>
      </c>
      <c r="BF11" s="11" t="s">
        <v>843</v>
      </c>
      <c r="BG11" s="11" t="s">
        <v>843</v>
      </c>
      <c r="BH11" s="11" t="s">
        <v>843</v>
      </c>
      <c r="BI11" s="11" t="s">
        <v>843</v>
      </c>
      <c r="BJ11" s="11" t="s">
        <v>843</v>
      </c>
      <c r="BK11" s="11" t="s">
        <v>843</v>
      </c>
    </row>
    <row r="12" spans="1:63" s="12" customFormat="1" ht="30" x14ac:dyDescent="0.25">
      <c r="A12" s="12" t="s">
        <v>0</v>
      </c>
      <c r="B12" s="12" t="s">
        <v>768</v>
      </c>
      <c r="C12" s="12" t="s">
        <v>769</v>
      </c>
      <c r="D12" s="12" t="s">
        <v>770</v>
      </c>
      <c r="E12" s="12" t="s">
        <v>811</v>
      </c>
      <c r="G12" s="12" t="s">
        <v>812</v>
      </c>
      <c r="H12" s="12" t="s">
        <v>813</v>
      </c>
      <c r="I12" s="12" t="s">
        <v>814</v>
      </c>
      <c r="J12" s="12" t="s">
        <v>815</v>
      </c>
      <c r="K12" s="12" t="s">
        <v>774</v>
      </c>
      <c r="L12" s="12" t="s">
        <v>775</v>
      </c>
      <c r="N12" s="12" t="s">
        <v>776</v>
      </c>
      <c r="O12" s="12" t="s">
        <v>777</v>
      </c>
      <c r="P12" s="12" t="s">
        <v>778</v>
      </c>
      <c r="Q12" s="12" t="s">
        <v>808</v>
      </c>
      <c r="R12" s="12" t="s">
        <v>780</v>
      </c>
      <c r="S12" s="12" t="s">
        <v>816</v>
      </c>
      <c r="T12" s="12" t="s">
        <v>817</v>
      </c>
      <c r="U12" s="12" t="s">
        <v>818</v>
      </c>
      <c r="V12" s="12" t="s">
        <v>819</v>
      </c>
      <c r="W12" s="12" t="s">
        <v>820</v>
      </c>
      <c r="X12" s="12" t="s">
        <v>821</v>
      </c>
      <c r="Y12" s="12" t="s">
        <v>822</v>
      </c>
      <c r="Z12" s="12" t="s">
        <v>823</v>
      </c>
      <c r="AA12" s="12" t="s">
        <v>824</v>
      </c>
      <c r="AB12" s="12" t="s">
        <v>825</v>
      </c>
      <c r="AC12" s="12" t="s">
        <v>826</v>
      </c>
      <c r="AD12" s="12" t="s">
        <v>792</v>
      </c>
      <c r="AE12" s="12" t="s">
        <v>793</v>
      </c>
      <c r="AF12" s="12" t="s">
        <v>794</v>
      </c>
      <c r="AG12" s="12" t="s">
        <v>795</v>
      </c>
      <c r="AH12" s="12" t="s">
        <v>796</v>
      </c>
      <c r="AI12" s="12" t="s">
        <v>797</v>
      </c>
      <c r="AJ12" s="12" t="s">
        <v>798</v>
      </c>
      <c r="AK12" s="12" t="s">
        <v>799</v>
      </c>
      <c r="AL12" s="12" t="s">
        <v>800</v>
      </c>
      <c r="AM12" s="12" t="s">
        <v>801</v>
      </c>
      <c r="AN12" s="12" t="s">
        <v>802</v>
      </c>
      <c r="AO12" s="12" t="s">
        <v>803</v>
      </c>
      <c r="AP12" s="12" t="s">
        <v>804</v>
      </c>
      <c r="AQ12" s="12" t="s">
        <v>805</v>
      </c>
      <c r="AR12" s="12" t="s">
        <v>806</v>
      </c>
      <c r="AS12" s="12" t="s">
        <v>807</v>
      </c>
      <c r="AY12" s="12" t="s">
        <v>347</v>
      </c>
      <c r="AZ12" s="12" t="s">
        <v>348</v>
      </c>
      <c r="BA12" s="12" t="s">
        <v>349</v>
      </c>
      <c r="BB12" s="12" t="s">
        <v>350</v>
      </c>
      <c r="BC12" s="12" t="s">
        <v>809</v>
      </c>
      <c r="BD12" s="12" t="s">
        <v>352</v>
      </c>
      <c r="BE12" s="12" t="s">
        <v>810</v>
      </c>
    </row>
    <row r="13" spans="1:63" s="13" customFormat="1" ht="15" x14ac:dyDescent="0.25">
      <c r="A13" s="13" t="s">
        <v>32</v>
      </c>
    </row>
    <row r="14" spans="1:63" ht="35.25" thickBot="1" x14ac:dyDescent="0.35">
      <c r="A14" s="9" t="s">
        <v>840</v>
      </c>
    </row>
    <row r="15" spans="1:63" s="11" customFormat="1" thickTop="1" x14ac:dyDescent="0.25">
      <c r="A15" s="11" t="s">
        <v>13</v>
      </c>
      <c r="B15" s="11">
        <f t="shared" ref="B15:R15" si="0">B3/B$23*1000000</f>
        <v>243.58280104116551</v>
      </c>
      <c r="C15" s="11">
        <f t="shared" si="0"/>
        <v>215.46521533553718</v>
      </c>
      <c r="D15" s="11">
        <f t="shared" si="0"/>
        <v>116.65335368505967</v>
      </c>
      <c r="E15" s="11">
        <f t="shared" si="0"/>
        <v>174.39559190647694</v>
      </c>
      <c r="F15" s="11">
        <f t="shared" si="0"/>
        <v>291.28702258057001</v>
      </c>
      <c r="G15" s="11">
        <f t="shared" si="0"/>
        <v>357.96077827601471</v>
      </c>
      <c r="H15" s="11">
        <f t="shared" si="0"/>
        <v>160.31769184574284</v>
      </c>
      <c r="I15" s="11">
        <f t="shared" si="0"/>
        <v>126.17771285334639</v>
      </c>
      <c r="J15" s="11">
        <f t="shared" si="0"/>
        <v>101.72494604714886</v>
      </c>
      <c r="K15" s="11">
        <f t="shared" si="0"/>
        <v>132.56310768713067</v>
      </c>
      <c r="L15" s="11">
        <f t="shared" si="0"/>
        <v>135.00895853837031</v>
      </c>
      <c r="M15" s="11">
        <f t="shared" si="0"/>
        <v>153.62882526407296</v>
      </c>
      <c r="N15" s="11">
        <f t="shared" si="0"/>
        <v>158.25856234460059</v>
      </c>
      <c r="O15" s="11">
        <f t="shared" si="0"/>
        <v>312.0945830171591</v>
      </c>
      <c r="P15" s="11">
        <f t="shared" si="0"/>
        <v>182.94160407075356</v>
      </c>
      <c r="Q15" s="11">
        <f t="shared" si="0"/>
        <v>111.53406106309949</v>
      </c>
      <c r="R15" s="11">
        <f t="shared" si="0"/>
        <v>93.786691074949815</v>
      </c>
      <c r="S15" s="11">
        <f>S3/S$23*1000000</f>
        <v>115.16580938648353</v>
      </c>
      <c r="T15" s="11">
        <f t="shared" ref="T15:BK15" si="1">T3/T$23*1000000</f>
        <v>130.28649068684246</v>
      </c>
      <c r="U15" s="11">
        <f t="shared" si="1"/>
        <v>160.90031658836941</v>
      </c>
      <c r="V15" s="11">
        <f t="shared" si="1"/>
        <v>163.81780766891748</v>
      </c>
      <c r="W15" s="11">
        <f t="shared" si="1"/>
        <v>163.00500849635694</v>
      </c>
      <c r="X15" s="11">
        <f t="shared" si="1"/>
        <v>108.88888888888889</v>
      </c>
      <c r="Y15" s="11">
        <f t="shared" si="1"/>
        <v>2496.5517241379312</v>
      </c>
      <c r="Z15" s="11">
        <f t="shared" si="1"/>
        <v>1167.032967032967</v>
      </c>
      <c r="AA15" s="11">
        <f t="shared" si="1"/>
        <v>462.63736263736263</v>
      </c>
      <c r="AB15" s="11">
        <f t="shared" si="1"/>
        <v>145.7023778845537</v>
      </c>
      <c r="AC15" s="11">
        <f t="shared" si="1"/>
        <v>476.37318342307543</v>
      </c>
      <c r="AD15" s="11">
        <f t="shared" si="1"/>
        <v>282.0274784500026</v>
      </c>
      <c r="AE15" s="11">
        <f t="shared" si="1"/>
        <v>397.08339598426915</v>
      </c>
      <c r="AF15" s="11">
        <f t="shared" si="1"/>
        <v>388.34299292795924</v>
      </c>
      <c r="AG15" s="11">
        <f t="shared" si="1"/>
        <v>270.48902334736408</v>
      </c>
      <c r="AH15" s="11">
        <f t="shared" si="1"/>
        <v>411.44540047352314</v>
      </c>
      <c r="AI15" s="11">
        <f t="shared" si="1"/>
        <v>133.12852022529441</v>
      </c>
      <c r="AJ15" s="11">
        <f t="shared" si="1"/>
        <v>1086.6462793068297</v>
      </c>
      <c r="AK15" s="11">
        <f t="shared" si="1"/>
        <v>125.25458248472505</v>
      </c>
      <c r="AL15" s="11">
        <f t="shared" si="1"/>
        <v>271.64685908319183</v>
      </c>
      <c r="AM15" s="11">
        <f t="shared" si="1"/>
        <v>363.63636363636363</v>
      </c>
      <c r="AN15" s="11">
        <f t="shared" si="1"/>
        <v>435.75964826575472</v>
      </c>
      <c r="AO15" s="11">
        <f t="shared" si="1"/>
        <v>182.87937743190662</v>
      </c>
      <c r="AP15" s="11">
        <f t="shared" si="1"/>
        <v>151.0164569215876</v>
      </c>
      <c r="AQ15" s="11">
        <f t="shared" si="1"/>
        <v>131.02119460500964</v>
      </c>
      <c r="AR15" s="11">
        <f t="shared" si="1"/>
        <v>403.64333652924262</v>
      </c>
      <c r="AS15" s="11">
        <f t="shared" si="1"/>
        <v>154.58015267175571</v>
      </c>
      <c r="AT15" s="11" t="s">
        <v>842</v>
      </c>
      <c r="AU15" s="11" t="s">
        <v>842</v>
      </c>
      <c r="AV15" s="11" t="s">
        <v>842</v>
      </c>
      <c r="AW15" s="11" t="s">
        <v>842</v>
      </c>
      <c r="AX15" s="11" t="s">
        <v>842</v>
      </c>
      <c r="AY15" s="11">
        <f t="shared" si="1"/>
        <v>107.72065115623522</v>
      </c>
      <c r="AZ15" s="11">
        <f t="shared" si="1"/>
        <v>61.882423395548457</v>
      </c>
      <c r="BA15" s="11">
        <f t="shared" si="1"/>
        <v>103.38885697874785</v>
      </c>
      <c r="BB15" s="11">
        <f t="shared" si="1"/>
        <v>82.696077975897339</v>
      </c>
      <c r="BC15" s="11">
        <f t="shared" si="1"/>
        <v>30.106742085576133</v>
      </c>
      <c r="BD15" s="11">
        <f t="shared" si="1"/>
        <v>188.83267076255873</v>
      </c>
      <c r="BE15" s="11">
        <f t="shared" si="1"/>
        <v>71.562751587798559</v>
      </c>
      <c r="BF15" s="11">
        <f t="shared" si="1"/>
        <v>256.54874426140964</v>
      </c>
      <c r="BG15" s="11">
        <f t="shared" si="1"/>
        <v>33.065236818588026</v>
      </c>
      <c r="BH15" s="11">
        <f t="shared" si="1"/>
        <v>146.6249441215914</v>
      </c>
      <c r="BI15" s="11">
        <f t="shared" si="1"/>
        <v>26.840833855238436</v>
      </c>
      <c r="BJ15" s="11">
        <f t="shared" si="1"/>
        <v>74.660429972114784</v>
      </c>
      <c r="BK15" s="11">
        <f t="shared" si="1"/>
        <v>34.209578682030966</v>
      </c>
    </row>
    <row r="16" spans="1:63" s="11" customFormat="1" ht="15" x14ac:dyDescent="0.25">
      <c r="A16" s="11" t="s">
        <v>632</v>
      </c>
      <c r="B16" s="11">
        <f t="shared" ref="B16:R16" si="2">B5/B$23*1000000</f>
        <v>1175.639304198683</v>
      </c>
      <c r="C16" s="11">
        <f t="shared" si="2"/>
        <v>1446.4100103543008</v>
      </c>
      <c r="D16" s="11">
        <f t="shared" si="2"/>
        <v>1510.5620714472134</v>
      </c>
      <c r="E16" s="11" t="s">
        <v>842</v>
      </c>
      <c r="F16" s="11" t="s">
        <v>842</v>
      </c>
      <c r="G16" s="11" t="s">
        <v>842</v>
      </c>
      <c r="H16" s="11">
        <f t="shared" si="2"/>
        <v>1186.6137355467686</v>
      </c>
      <c r="I16" s="11">
        <f t="shared" si="2"/>
        <v>1119.9898017188787</v>
      </c>
      <c r="J16" s="11">
        <f t="shared" si="2"/>
        <v>995.35928220817823</v>
      </c>
      <c r="K16" s="11">
        <f t="shared" si="2"/>
        <v>1142.0821585352796</v>
      </c>
      <c r="L16" s="11">
        <f t="shared" si="2"/>
        <v>1018.2451358921948</v>
      </c>
      <c r="M16" s="11" t="s">
        <v>842</v>
      </c>
      <c r="N16" s="11">
        <f t="shared" si="2"/>
        <v>1071.9544808810056</v>
      </c>
      <c r="O16" s="11">
        <f t="shared" si="2"/>
        <v>878.76043375027541</v>
      </c>
      <c r="P16" s="11">
        <f t="shared" si="2"/>
        <v>926.82335837169853</v>
      </c>
      <c r="Q16" s="11">
        <f t="shared" si="2"/>
        <v>834.70652150448655</v>
      </c>
      <c r="R16" s="11">
        <f t="shared" si="2"/>
        <v>809.65219383690851</v>
      </c>
      <c r="S16" s="11">
        <f>S5/S$23*1000000</f>
        <v>601.68259597836288</v>
      </c>
      <c r="T16" s="11">
        <f t="shared" ref="T16:BE16" si="3">T5/T$23*1000000</f>
        <v>622.35064747732781</v>
      </c>
      <c r="U16" s="11">
        <f t="shared" si="3"/>
        <v>651.53297210079154</v>
      </c>
      <c r="V16" s="11">
        <f t="shared" si="3"/>
        <v>687.81038425374265</v>
      </c>
      <c r="W16" s="11">
        <f t="shared" si="3"/>
        <v>558.23633046697591</v>
      </c>
      <c r="X16" s="11">
        <f t="shared" si="3"/>
        <v>472.22222222222223</v>
      </c>
      <c r="Y16" s="11">
        <f t="shared" si="3"/>
        <v>742.52873563218384</v>
      </c>
      <c r="Z16" s="11">
        <f t="shared" si="3"/>
        <v>518.68131868131866</v>
      </c>
      <c r="AA16" s="11">
        <f t="shared" si="3"/>
        <v>486.8131868131868</v>
      </c>
      <c r="AB16" s="11">
        <f t="shared" si="3"/>
        <v>575.19819329051415</v>
      </c>
      <c r="AC16" s="11">
        <f t="shared" si="3"/>
        <v>393.38509490819575</v>
      </c>
      <c r="AD16" s="11">
        <f t="shared" si="3"/>
        <v>439.06550622329956</v>
      </c>
      <c r="AE16" s="11">
        <f t="shared" si="3"/>
        <v>430.96784577492679</v>
      </c>
      <c r="AF16" s="11">
        <f t="shared" si="3"/>
        <v>452.36710797824441</v>
      </c>
      <c r="AG16" s="11">
        <f t="shared" si="3"/>
        <v>431.74209495829268</v>
      </c>
      <c r="AH16" s="11">
        <f t="shared" si="3"/>
        <v>459.91140002804843</v>
      </c>
      <c r="AI16" s="11">
        <f t="shared" si="3"/>
        <v>447.51664106502818</v>
      </c>
      <c r="AJ16" s="11">
        <f t="shared" si="3"/>
        <v>1378.1855249745158</v>
      </c>
      <c r="AK16" s="11">
        <f t="shared" si="3"/>
        <v>840.12219959266804</v>
      </c>
      <c r="AL16" s="11">
        <f t="shared" si="3"/>
        <v>1018.6757215619693</v>
      </c>
      <c r="AM16" s="11">
        <f t="shared" si="3"/>
        <v>919.90171990171996</v>
      </c>
      <c r="AN16" s="11">
        <f t="shared" si="3"/>
        <v>832.43771372740594</v>
      </c>
      <c r="AO16" s="11">
        <f t="shared" si="3"/>
        <v>816.14785992217901</v>
      </c>
      <c r="AP16" s="11">
        <f t="shared" si="3"/>
        <v>715.39206195546956</v>
      </c>
      <c r="AQ16" s="11">
        <f t="shared" si="3"/>
        <v>772.6396917148362</v>
      </c>
      <c r="AR16" s="11">
        <f t="shared" si="3"/>
        <v>881.11217641418989</v>
      </c>
      <c r="AS16" s="11">
        <f t="shared" si="3"/>
        <v>769.08396946564892</v>
      </c>
      <c r="AT16" s="11" t="s">
        <v>842</v>
      </c>
      <c r="AU16" s="11" t="s">
        <v>842</v>
      </c>
      <c r="AV16" s="11" t="s">
        <v>842</v>
      </c>
      <c r="AW16" s="11" t="s">
        <v>842</v>
      </c>
      <c r="AX16" s="11" t="s">
        <v>842</v>
      </c>
      <c r="AY16" s="11">
        <f t="shared" si="3"/>
        <v>535.58305060857128</v>
      </c>
      <c r="AZ16" s="11">
        <f t="shared" si="3"/>
        <v>506.03852679908181</v>
      </c>
      <c r="BA16" s="11">
        <f t="shared" si="3"/>
        <v>552.36454145127323</v>
      </c>
      <c r="BB16" s="11">
        <f t="shared" si="3"/>
        <v>676.43533445453113</v>
      </c>
      <c r="BC16" s="11">
        <f t="shared" si="3"/>
        <v>464.37368853206823</v>
      </c>
      <c r="BD16" s="11">
        <f t="shared" si="3"/>
        <v>567.40151788941091</v>
      </c>
      <c r="BE16" s="11">
        <f t="shared" si="3"/>
        <v>497.36112353519997</v>
      </c>
      <c r="BF16" s="11" t="s">
        <v>842</v>
      </c>
      <c r="BG16" s="11" t="s">
        <v>842</v>
      </c>
      <c r="BH16" s="11" t="s">
        <v>842</v>
      </c>
      <c r="BI16" s="11" t="s">
        <v>842</v>
      </c>
      <c r="BJ16" s="11" t="s">
        <v>842</v>
      </c>
      <c r="BK16" s="11" t="s">
        <v>842</v>
      </c>
    </row>
    <row r="17" spans="1:63" s="11" customFormat="1" ht="15" x14ac:dyDescent="0.25">
      <c r="A17" s="11" t="s">
        <v>639</v>
      </c>
      <c r="B17" s="11">
        <f t="shared" ref="B17:R17" si="4">B7/B$23*1000000</f>
        <v>2321.0823933922629</v>
      </c>
      <c r="C17" s="11">
        <f t="shared" si="4"/>
        <v>2146.6719601947966</v>
      </c>
      <c r="D17" s="11">
        <f t="shared" si="4"/>
        <v>2097.7831908448866</v>
      </c>
      <c r="E17" s="11" t="s">
        <v>842</v>
      </c>
      <c r="F17" s="11" t="s">
        <v>842</v>
      </c>
      <c r="G17" s="11" t="s">
        <v>842</v>
      </c>
      <c r="H17" s="11">
        <f t="shared" si="4"/>
        <v>1415.2635583431561</v>
      </c>
      <c r="I17" s="11">
        <f t="shared" si="4"/>
        <v>1319.0123797246724</v>
      </c>
      <c r="J17" s="11">
        <f t="shared" si="4"/>
        <v>1160.1794479554574</v>
      </c>
      <c r="K17" s="11">
        <f t="shared" si="4"/>
        <v>1367.6943706566462</v>
      </c>
      <c r="L17" s="11">
        <f t="shared" si="4"/>
        <v>1107.8305195952255</v>
      </c>
      <c r="M17" s="11" t="s">
        <v>842</v>
      </c>
      <c r="N17" s="11">
        <f t="shared" si="4"/>
        <v>1138.7198118701342</v>
      </c>
      <c r="O17" s="11">
        <f t="shared" si="4"/>
        <v>1128.4361001640025</v>
      </c>
      <c r="P17" s="11">
        <f t="shared" si="4"/>
        <v>1120.6687666585897</v>
      </c>
      <c r="Q17" s="11">
        <f t="shared" si="4"/>
        <v>947.43987354675915</v>
      </c>
      <c r="R17" s="11">
        <f t="shared" si="4"/>
        <v>939.0540840542443</v>
      </c>
      <c r="S17" s="11">
        <f>S7/S$23*1000000</f>
        <v>1260.9480966499675</v>
      </c>
      <c r="T17" s="11">
        <f t="shared" ref="T17:BE17" si="5">T7/T$23*1000000</f>
        <v>1214.4562167594959</v>
      </c>
      <c r="U17" s="11">
        <f t="shared" si="5"/>
        <v>1256.6088105387441</v>
      </c>
      <c r="V17" s="11">
        <f t="shared" si="5"/>
        <v>1367.7664900576056</v>
      </c>
      <c r="W17" s="11">
        <f t="shared" si="5"/>
        <v>1281.7106147521765</v>
      </c>
      <c r="X17" s="11">
        <f t="shared" si="5"/>
        <v>1011.1111111111111</v>
      </c>
      <c r="Y17" s="11">
        <f t="shared" si="5"/>
        <v>1217.2413793103449</v>
      </c>
      <c r="Z17" s="11">
        <f t="shared" si="5"/>
        <v>1409.8901098901099</v>
      </c>
      <c r="AA17" s="11">
        <f t="shared" si="5"/>
        <v>1171.4285714285716</v>
      </c>
      <c r="AB17" s="11">
        <f t="shared" si="5"/>
        <v>864.42828670313577</v>
      </c>
      <c r="AC17" s="11">
        <f t="shared" si="5"/>
        <v>1163.9887739749354</v>
      </c>
      <c r="AD17" s="11">
        <f t="shared" si="5"/>
        <v>958.25245518807708</v>
      </c>
      <c r="AE17" s="11">
        <f t="shared" si="5"/>
        <v>1081.1257261331702</v>
      </c>
      <c r="AF17" s="11">
        <f t="shared" si="5"/>
        <v>703.21568989657487</v>
      </c>
      <c r="AG17" s="11">
        <f t="shared" si="5"/>
        <v>794.82159168225439</v>
      </c>
      <c r="AH17" s="11">
        <f t="shared" si="5"/>
        <v>716.67807851904399</v>
      </c>
      <c r="AI17" s="11">
        <f t="shared" si="5"/>
        <v>319.50844854070664</v>
      </c>
      <c r="AJ17" s="11">
        <f t="shared" si="5"/>
        <v>738.02242609582061</v>
      </c>
      <c r="AK17" s="11">
        <f t="shared" si="5"/>
        <v>380.85539714867616</v>
      </c>
      <c r="AL17" s="11">
        <f t="shared" si="5"/>
        <v>495.35603715170282</v>
      </c>
      <c r="AM17" s="11">
        <f t="shared" si="5"/>
        <v>400</v>
      </c>
      <c r="AN17" s="11">
        <f t="shared" si="5"/>
        <v>358.57352222765024</v>
      </c>
      <c r="AO17" s="11">
        <f t="shared" si="5"/>
        <v>286.96498054474711</v>
      </c>
      <c r="AP17" s="11">
        <f t="shared" si="5"/>
        <v>163.60116166505324</v>
      </c>
      <c r="AQ17" s="11">
        <f t="shared" si="5"/>
        <v>292.87090558766857</v>
      </c>
      <c r="AR17" s="11">
        <f t="shared" si="5"/>
        <v>352.82837967401724</v>
      </c>
      <c r="AS17" s="11">
        <f t="shared" si="5"/>
        <v>354.96183206106872</v>
      </c>
      <c r="AT17" s="11" t="s">
        <v>842</v>
      </c>
      <c r="AU17" s="11" t="s">
        <v>842</v>
      </c>
      <c r="AV17" s="11" t="s">
        <v>842</v>
      </c>
      <c r="AW17" s="11" t="s">
        <v>842</v>
      </c>
      <c r="AX17" s="11" t="s">
        <v>842</v>
      </c>
      <c r="AY17" s="11">
        <f t="shared" si="5"/>
        <v>763.1051736114606</v>
      </c>
      <c r="AZ17" s="11">
        <f t="shared" si="5"/>
        <v>824.4335762052101</v>
      </c>
      <c r="BA17" s="11">
        <f t="shared" si="5"/>
        <v>695.96017614397852</v>
      </c>
      <c r="BB17" s="11">
        <f t="shared" si="5"/>
        <v>696.87706159464051</v>
      </c>
      <c r="BC17" s="11">
        <f t="shared" si="5"/>
        <v>531.88577684517827</v>
      </c>
      <c r="BD17" s="11">
        <f t="shared" si="5"/>
        <v>680.33971810625223</v>
      </c>
      <c r="BE17" s="11">
        <f t="shared" si="5"/>
        <v>691.47508721710358</v>
      </c>
      <c r="BF17" s="11" t="s">
        <v>842</v>
      </c>
      <c r="BG17" s="11" t="s">
        <v>842</v>
      </c>
      <c r="BH17" s="11" t="s">
        <v>842</v>
      </c>
      <c r="BI17" s="11" t="s">
        <v>842</v>
      </c>
      <c r="BJ17" s="11" t="s">
        <v>842</v>
      </c>
      <c r="BK17" s="11" t="s">
        <v>842</v>
      </c>
    </row>
    <row r="18" spans="1:63" s="11" customFormat="1" ht="15" x14ac:dyDescent="0.25">
      <c r="A18" s="11" t="s">
        <v>652</v>
      </c>
      <c r="B18" s="11" t="s">
        <v>842</v>
      </c>
      <c r="C18" s="11" t="s">
        <v>842</v>
      </c>
      <c r="D18" s="11" t="s">
        <v>842</v>
      </c>
      <c r="E18" s="11">
        <f t="shared" ref="E18:G18" si="6">E9/E$23*1000000</f>
        <v>3186.148679100354</v>
      </c>
      <c r="F18" s="11">
        <f t="shared" si="6"/>
        <v>3555.6435889668242</v>
      </c>
      <c r="G18" s="11">
        <f t="shared" si="6"/>
        <v>4285.9067377456167</v>
      </c>
      <c r="H18" s="11" t="s">
        <v>842</v>
      </c>
      <c r="I18" s="11" t="s">
        <v>842</v>
      </c>
      <c r="J18" s="11" t="s">
        <v>842</v>
      </c>
      <c r="K18" s="11" t="s">
        <v>842</v>
      </c>
      <c r="L18" s="11" t="s">
        <v>842</v>
      </c>
      <c r="M18" s="11" t="s">
        <v>842</v>
      </c>
      <c r="N18" s="11" t="s">
        <v>842</v>
      </c>
      <c r="O18" s="11" t="s">
        <v>842</v>
      </c>
      <c r="P18" s="11" t="s">
        <v>842</v>
      </c>
      <c r="Q18" s="11" t="s">
        <v>842</v>
      </c>
      <c r="R18" s="11" t="s">
        <v>842</v>
      </c>
      <c r="S18" s="11">
        <f>S9/S$23*1000000</f>
        <v>593.45646673647116</v>
      </c>
      <c r="T18" s="11">
        <f t="shared" ref="T18:AI18" si="7">T9/T$23*1000000</f>
        <v>526.96232393874675</v>
      </c>
      <c r="U18" s="11">
        <f t="shared" si="7"/>
        <v>583.54692283810027</v>
      </c>
      <c r="V18" s="11">
        <f t="shared" si="7"/>
        <v>591.31496329807874</v>
      </c>
      <c r="W18" s="11">
        <f t="shared" si="7"/>
        <v>564.93516643257954</v>
      </c>
      <c r="X18" s="11">
        <f t="shared" si="7"/>
        <v>467.77777777777777</v>
      </c>
      <c r="Y18" s="11">
        <f t="shared" si="7"/>
        <v>717.24137931034477</v>
      </c>
      <c r="Z18" s="11">
        <f t="shared" si="7"/>
        <v>374.72527472527474</v>
      </c>
      <c r="AA18" s="11">
        <f t="shared" si="7"/>
        <v>624.17582417582423</v>
      </c>
      <c r="AB18" s="11">
        <f t="shared" si="7"/>
        <v>457.76642604027694</v>
      </c>
      <c r="AC18" s="11">
        <f t="shared" si="7"/>
        <v>682.22675363530936</v>
      </c>
      <c r="AD18" s="11">
        <f t="shared" si="7"/>
        <v>451.884937061936</v>
      </c>
      <c r="AE18" s="11">
        <f t="shared" si="7"/>
        <v>327.19671829103777</v>
      </c>
      <c r="AF18" s="11">
        <f t="shared" si="7"/>
        <v>478.60649939229569</v>
      </c>
      <c r="AG18" s="11">
        <f t="shared" si="7"/>
        <v>533.69564991229913</v>
      </c>
      <c r="AH18" s="11">
        <f t="shared" si="7"/>
        <v>591.90390945313857</v>
      </c>
      <c r="AI18" s="11">
        <f t="shared" si="7"/>
        <v>466.97388632872503</v>
      </c>
      <c r="AJ18" s="11" t="s">
        <v>842</v>
      </c>
      <c r="AK18" s="11" t="s">
        <v>842</v>
      </c>
      <c r="AL18" s="11" t="s">
        <v>842</v>
      </c>
      <c r="AM18" s="11" t="s">
        <v>842</v>
      </c>
      <c r="AN18" s="11" t="s">
        <v>842</v>
      </c>
      <c r="AO18" s="11" t="s">
        <v>842</v>
      </c>
      <c r="AP18" s="11" t="s">
        <v>842</v>
      </c>
      <c r="AQ18" s="11" t="s">
        <v>842</v>
      </c>
      <c r="AR18" s="11" t="s">
        <v>842</v>
      </c>
      <c r="AS18" s="11" t="s">
        <v>842</v>
      </c>
      <c r="AT18" s="11" t="s">
        <v>842</v>
      </c>
      <c r="AU18" s="11" t="s">
        <v>842</v>
      </c>
      <c r="AV18" s="11" t="s">
        <v>842</v>
      </c>
      <c r="AW18" s="11" t="s">
        <v>842</v>
      </c>
      <c r="AX18" s="11" t="s">
        <v>842</v>
      </c>
      <c r="AY18" s="11" t="s">
        <v>842</v>
      </c>
      <c r="AZ18" s="11" t="s">
        <v>842</v>
      </c>
      <c r="BA18" s="11" t="s">
        <v>842</v>
      </c>
      <c r="BB18" s="11" t="s">
        <v>842</v>
      </c>
      <c r="BC18" s="11" t="s">
        <v>842</v>
      </c>
      <c r="BD18" s="11" t="s">
        <v>842</v>
      </c>
      <c r="BE18" s="11" t="s">
        <v>842</v>
      </c>
      <c r="BF18" s="11" t="s">
        <v>842</v>
      </c>
      <c r="BG18" s="11" t="s">
        <v>842</v>
      </c>
      <c r="BH18" s="11" t="s">
        <v>842</v>
      </c>
      <c r="BI18" s="11" t="s">
        <v>842</v>
      </c>
      <c r="BJ18" s="11" t="s">
        <v>842</v>
      </c>
      <c r="BK18" s="11" t="s">
        <v>842</v>
      </c>
    </row>
    <row r="19" spans="1:63" s="11" customFormat="1" ht="15" x14ac:dyDescent="0.25">
      <c r="A19" s="11" t="s">
        <v>711</v>
      </c>
      <c r="B19" s="11">
        <f t="shared" ref="B19:R19" si="8">B11/B$23*1000000</f>
        <v>199.29501903368086</v>
      </c>
      <c r="C19" s="11">
        <f t="shared" si="8"/>
        <v>181.54939440309153</v>
      </c>
      <c r="D19" s="11">
        <f t="shared" si="8"/>
        <v>164.10556535355852</v>
      </c>
      <c r="E19" s="11">
        <f t="shared" si="8"/>
        <v>225.3426187555601</v>
      </c>
      <c r="F19" s="11" t="s">
        <v>842</v>
      </c>
      <c r="G19" s="11">
        <f t="shared" si="8"/>
        <v>263.65928292373127</v>
      </c>
      <c r="H19" s="11">
        <f t="shared" si="8"/>
        <v>122.20938804634494</v>
      </c>
      <c r="I19" s="11">
        <f t="shared" si="8"/>
        <v>122.27530936303668</v>
      </c>
      <c r="J19" s="11">
        <f t="shared" si="8"/>
        <v>104.3002611369501</v>
      </c>
      <c r="K19" s="11">
        <f t="shared" si="8"/>
        <v>103.24626656401524</v>
      </c>
      <c r="L19" s="11">
        <f t="shared" si="8"/>
        <v>104.7265753148106</v>
      </c>
      <c r="M19" s="11" t="s">
        <v>842</v>
      </c>
      <c r="N19" s="11">
        <f t="shared" si="8"/>
        <v>89.02044131883784</v>
      </c>
      <c r="O19" s="11">
        <f t="shared" si="8"/>
        <v>106.47932832350133</v>
      </c>
      <c r="P19" s="11">
        <f t="shared" si="8"/>
        <v>90.865035134480252</v>
      </c>
      <c r="Q19" s="11">
        <f t="shared" si="8"/>
        <v>75.555331687906104</v>
      </c>
      <c r="R19" s="11">
        <f t="shared" si="8"/>
        <v>65.294531761041</v>
      </c>
      <c r="S19" s="11">
        <f>S11/S$23*1000000</f>
        <v>213.87936028918369</v>
      </c>
      <c r="T19" s="11">
        <f t="shared" ref="T19:BE19" si="9">T11/T$23*1000000</f>
        <v>160.53156888200232</v>
      </c>
      <c r="U19" s="11">
        <f t="shared" si="9"/>
        <v>192.62713957762534</v>
      </c>
      <c r="V19" s="11">
        <f t="shared" si="9"/>
        <v>164.93984744747169</v>
      </c>
      <c r="W19" s="11">
        <f t="shared" si="9"/>
        <v>187.56740703690389</v>
      </c>
      <c r="X19" s="11">
        <f t="shared" si="9"/>
        <v>146.66666666666666</v>
      </c>
      <c r="Y19" s="11">
        <f t="shared" si="9"/>
        <v>165.51724137931035</v>
      </c>
      <c r="Z19" s="11">
        <f t="shared" si="9"/>
        <v>184.61538461538461</v>
      </c>
      <c r="AA19" s="11">
        <f t="shared" si="9"/>
        <v>170.32967032967034</v>
      </c>
      <c r="AB19" s="11">
        <f t="shared" si="9"/>
        <v>118.51909842848025</v>
      </c>
      <c r="AC19" s="11">
        <f t="shared" si="9"/>
        <v>137.95422506369607</v>
      </c>
      <c r="AD19" s="11">
        <f t="shared" si="9"/>
        <v>126.05773657992542</v>
      </c>
      <c r="AE19" s="11">
        <f t="shared" si="9"/>
        <v>131.30224293879834</v>
      </c>
      <c r="AF19" s="11">
        <f t="shared" si="9"/>
        <v>120.70120050463598</v>
      </c>
      <c r="AG19" s="11">
        <f t="shared" si="9"/>
        <v>111.31663653141523</v>
      </c>
      <c r="AH19" s="11">
        <f t="shared" si="9"/>
        <v>114.46225426707035</v>
      </c>
      <c r="AI19" s="11">
        <f t="shared" si="9"/>
        <v>122.88786482334869</v>
      </c>
      <c r="AJ19" s="11">
        <f t="shared" si="9"/>
        <v>144.75025484199796</v>
      </c>
      <c r="AK19" s="11">
        <f t="shared" si="9"/>
        <v>97.759674134419555</v>
      </c>
      <c r="AL19" s="11">
        <f t="shared" si="9"/>
        <v>106.8610805952262</v>
      </c>
      <c r="AM19" s="11">
        <f t="shared" si="9"/>
        <v>147.42014742014743</v>
      </c>
      <c r="AN19" s="11">
        <f t="shared" si="9"/>
        <v>133.85442110405472</v>
      </c>
      <c r="AO19" s="11">
        <f t="shared" si="9"/>
        <v>159.53307392996109</v>
      </c>
      <c r="AP19" s="11">
        <f t="shared" si="9"/>
        <v>113.26234269119071</v>
      </c>
      <c r="AQ19" s="11">
        <f t="shared" si="9"/>
        <v>155.10597302504817</v>
      </c>
      <c r="AR19" s="11">
        <f t="shared" si="9"/>
        <v>166.82646212847555</v>
      </c>
      <c r="AS19" s="11">
        <f t="shared" si="9"/>
        <v>96.374045801526705</v>
      </c>
      <c r="AT19" s="11" t="s">
        <v>842</v>
      </c>
      <c r="AU19" s="11" t="s">
        <v>842</v>
      </c>
      <c r="AV19" s="11" t="s">
        <v>842</v>
      </c>
      <c r="AW19" s="11" t="s">
        <v>842</v>
      </c>
      <c r="AX19" s="11" t="s">
        <v>842</v>
      </c>
      <c r="AY19" s="11">
        <f t="shared" si="9"/>
        <v>93.626360350746495</v>
      </c>
      <c r="AZ19" s="11">
        <f t="shared" si="9"/>
        <v>93.821738696476686</v>
      </c>
      <c r="BA19" s="11">
        <f t="shared" si="9"/>
        <v>88.071989278192618</v>
      </c>
      <c r="BB19" s="11">
        <f t="shared" si="9"/>
        <v>104.06697453146633</v>
      </c>
      <c r="BC19" s="11">
        <f t="shared" si="9"/>
        <v>96.706504880941523</v>
      </c>
      <c r="BD19" s="11">
        <f t="shared" si="9"/>
        <v>92.157571376942542</v>
      </c>
      <c r="BE19" s="11">
        <f t="shared" si="9"/>
        <v>108.23866177654531</v>
      </c>
      <c r="BF19" s="11" t="s">
        <v>842</v>
      </c>
      <c r="BG19" s="11" t="s">
        <v>842</v>
      </c>
      <c r="BH19" s="11" t="s">
        <v>842</v>
      </c>
      <c r="BI19" s="11" t="s">
        <v>842</v>
      </c>
      <c r="BJ19" s="11" t="s">
        <v>842</v>
      </c>
      <c r="BK19" s="11" t="s">
        <v>842</v>
      </c>
    </row>
    <row r="20" spans="1:63" s="13" customFormat="1" ht="15" x14ac:dyDescent="0.25">
      <c r="A20" s="13" t="s">
        <v>32</v>
      </c>
    </row>
    <row r="21" spans="1:63" s="13" customFormat="1" ht="15" x14ac:dyDescent="0.25"/>
    <row r="22" spans="1:63" s="9" customFormat="1" ht="35.25" thickBot="1" x14ac:dyDescent="0.35">
      <c r="A22" s="9" t="s">
        <v>845</v>
      </c>
    </row>
    <row r="23" spans="1:63" s="11" customFormat="1" thickTop="1" x14ac:dyDescent="0.25">
      <c r="A23" s="11" t="s">
        <v>30</v>
      </c>
      <c r="B23" s="11">
        <v>496751</v>
      </c>
      <c r="C23" s="11">
        <v>501241</v>
      </c>
      <c r="D23" s="11">
        <v>505772</v>
      </c>
      <c r="E23" s="11">
        <v>510334</v>
      </c>
      <c r="F23" s="11">
        <v>514956</v>
      </c>
      <c r="G23" s="11">
        <v>519610</v>
      </c>
      <c r="H23" s="11">
        <v>760989</v>
      </c>
      <c r="I23" s="11">
        <v>768757</v>
      </c>
      <c r="J23" s="11">
        <v>776604</v>
      </c>
      <c r="K23" s="11">
        <v>784532</v>
      </c>
      <c r="L23" s="11">
        <v>792540</v>
      </c>
      <c r="M23" s="11">
        <v>800631</v>
      </c>
      <c r="N23" s="11">
        <v>808803</v>
      </c>
      <c r="O23" s="11">
        <v>817060</v>
      </c>
      <c r="P23" s="11">
        <v>825400</v>
      </c>
      <c r="Q23" s="11">
        <v>833826</v>
      </c>
      <c r="R23" s="11">
        <v>842337</v>
      </c>
      <c r="S23" s="11">
        <v>850947</v>
      </c>
      <c r="T23" s="11">
        <v>859644</v>
      </c>
      <c r="U23" s="11">
        <v>882534</v>
      </c>
      <c r="V23" s="11">
        <v>891234</v>
      </c>
      <c r="W23" s="11">
        <v>895678</v>
      </c>
      <c r="X23" s="11">
        <v>900000</v>
      </c>
      <c r="Y23" s="11">
        <v>870000</v>
      </c>
      <c r="Z23" s="11">
        <v>910000</v>
      </c>
      <c r="AA23" s="11">
        <v>910000</v>
      </c>
      <c r="AB23" s="11">
        <v>919683</v>
      </c>
      <c r="AC23" s="11">
        <v>927844</v>
      </c>
      <c r="AD23" s="11">
        <v>936079</v>
      </c>
      <c r="AE23" s="11">
        <v>944386</v>
      </c>
      <c r="AF23" s="11">
        <v>952766</v>
      </c>
      <c r="AG23" s="11">
        <v>961222</v>
      </c>
      <c r="AH23" s="11">
        <v>969752</v>
      </c>
      <c r="AI23" s="11">
        <v>976500</v>
      </c>
      <c r="AJ23" s="11">
        <v>981000</v>
      </c>
      <c r="AK23" s="11">
        <v>982000</v>
      </c>
      <c r="AL23" s="11">
        <v>1001300</v>
      </c>
      <c r="AM23" s="11">
        <v>1017500</v>
      </c>
      <c r="AN23" s="11">
        <v>1023500</v>
      </c>
      <c r="AO23" s="11">
        <v>1028000</v>
      </c>
      <c r="AP23" s="11">
        <v>1033000</v>
      </c>
      <c r="AQ23" s="11">
        <v>1038000</v>
      </c>
      <c r="AR23" s="11">
        <v>1043000</v>
      </c>
      <c r="AS23" s="11">
        <v>1048000</v>
      </c>
      <c r="AT23" s="11" t="s">
        <v>527</v>
      </c>
      <c r="AU23" s="11" t="s">
        <v>527</v>
      </c>
      <c r="AV23" s="11" t="s">
        <v>527</v>
      </c>
      <c r="AW23" s="11" t="s">
        <v>527</v>
      </c>
      <c r="AX23" s="11" t="s">
        <v>527</v>
      </c>
      <c r="AY23" s="11">
        <v>993310</v>
      </c>
      <c r="AZ23" s="11">
        <v>1001900</v>
      </c>
      <c r="BA23" s="11">
        <v>1044600</v>
      </c>
      <c r="BB23" s="11">
        <v>1076230</v>
      </c>
      <c r="BC23" s="11">
        <v>1096100</v>
      </c>
      <c r="BD23" s="11">
        <v>1106800</v>
      </c>
      <c r="BE23" s="11">
        <v>1117900</v>
      </c>
      <c r="BF23" s="11">
        <v>1110900</v>
      </c>
      <c r="BG23" s="11">
        <v>1119000</v>
      </c>
      <c r="BH23" s="11">
        <v>1118500</v>
      </c>
      <c r="BI23" s="11">
        <v>1117700</v>
      </c>
      <c r="BJ23" s="11">
        <v>1111700</v>
      </c>
      <c r="BK23" s="11">
        <v>1110800</v>
      </c>
    </row>
    <row r="24" spans="1:63" s="12" customFormat="1" ht="30" x14ac:dyDescent="0.25">
      <c r="A24" s="12" t="s">
        <v>0</v>
      </c>
      <c r="B24" s="12" t="s">
        <v>386</v>
      </c>
      <c r="C24" s="12" t="s">
        <v>386</v>
      </c>
      <c r="D24" s="12" t="s">
        <v>386</v>
      </c>
      <c r="E24" s="12" t="s">
        <v>386</v>
      </c>
      <c r="F24" s="12" t="s">
        <v>386</v>
      </c>
      <c r="G24" s="12" t="s">
        <v>386</v>
      </c>
      <c r="H24" s="12" t="s">
        <v>353</v>
      </c>
      <c r="I24" s="12" t="s">
        <v>353</v>
      </c>
      <c r="J24" s="12" t="s">
        <v>353</v>
      </c>
      <c r="K24" s="12" t="s">
        <v>353</v>
      </c>
      <c r="L24" s="12" t="s">
        <v>353</v>
      </c>
      <c r="M24" s="12" t="s">
        <v>353</v>
      </c>
      <c r="N24" s="12" t="s">
        <v>387</v>
      </c>
      <c r="O24" s="12" t="s">
        <v>387</v>
      </c>
      <c r="P24" s="12" t="s">
        <v>387</v>
      </c>
      <c r="Q24" s="12" t="s">
        <v>387</v>
      </c>
      <c r="R24" s="12" t="s">
        <v>387</v>
      </c>
      <c r="S24" s="12" t="s">
        <v>387</v>
      </c>
      <c r="T24" s="12" t="s">
        <v>387</v>
      </c>
      <c r="U24" s="12" t="s">
        <v>387</v>
      </c>
      <c r="V24" s="12" t="s">
        <v>387</v>
      </c>
      <c r="W24" s="12" t="s">
        <v>387</v>
      </c>
      <c r="X24" s="12" t="s">
        <v>387</v>
      </c>
      <c r="Y24" s="12" t="s">
        <v>387</v>
      </c>
      <c r="Z24" s="12" t="s">
        <v>387</v>
      </c>
      <c r="AA24" s="12" t="s">
        <v>387</v>
      </c>
      <c r="AB24" s="12" t="s">
        <v>387</v>
      </c>
      <c r="AC24" s="12" t="s">
        <v>387</v>
      </c>
      <c r="AD24" s="12" t="s">
        <v>387</v>
      </c>
      <c r="AE24" s="12" t="s">
        <v>387</v>
      </c>
      <c r="AF24" s="12" t="s">
        <v>387</v>
      </c>
      <c r="AG24" s="12" t="s">
        <v>387</v>
      </c>
      <c r="AH24" s="12" t="s">
        <v>387</v>
      </c>
      <c r="AI24" s="12" t="s">
        <v>387</v>
      </c>
      <c r="AJ24" s="12" t="s">
        <v>387</v>
      </c>
      <c r="AK24" s="12" t="s">
        <v>387</v>
      </c>
      <c r="AL24" s="12" t="s">
        <v>387</v>
      </c>
      <c r="AM24" s="12" t="s">
        <v>387</v>
      </c>
      <c r="AN24" s="12" t="s">
        <v>387</v>
      </c>
      <c r="AO24" s="12" t="s">
        <v>387</v>
      </c>
      <c r="AP24" s="12" t="s">
        <v>387</v>
      </c>
      <c r="AQ24" s="12" t="s">
        <v>387</v>
      </c>
      <c r="AR24" s="12" t="s">
        <v>387</v>
      </c>
      <c r="AS24" s="12" t="s">
        <v>387</v>
      </c>
      <c r="AY24" s="12" t="s">
        <v>388</v>
      </c>
      <c r="AZ24" s="12" t="s">
        <v>389</v>
      </c>
      <c r="BA24" s="12" t="s">
        <v>390</v>
      </c>
      <c r="BB24" s="12" t="s">
        <v>391</v>
      </c>
      <c r="BC24" s="12" t="s">
        <v>385</v>
      </c>
      <c r="BD24" s="12" t="s">
        <v>392</v>
      </c>
      <c r="BE24" s="12" t="s">
        <v>393</v>
      </c>
      <c r="BF24" s="12" t="s">
        <v>606</v>
      </c>
      <c r="BG24" s="12" t="s">
        <v>608</v>
      </c>
      <c r="BH24" s="12" t="s">
        <v>609</v>
      </c>
      <c r="BI24" s="12" t="s">
        <v>611</v>
      </c>
      <c r="BJ24" s="12" t="s">
        <v>612</v>
      </c>
      <c r="BK24" s="12" t="s">
        <v>613</v>
      </c>
    </row>
    <row r="25" spans="1:63" s="11" customFormat="1" ht="30" x14ac:dyDescent="0.25">
      <c r="A25" s="11" t="s">
        <v>562</v>
      </c>
      <c r="B25" s="11">
        <v>39.1</v>
      </c>
      <c r="C25" s="11">
        <v>39.5</v>
      </c>
      <c r="D25" s="11">
        <v>39.799999999999997</v>
      </c>
      <c r="E25" s="11">
        <v>40.200000000000003</v>
      </c>
      <c r="F25" s="11">
        <v>39.45548996458087</v>
      </c>
      <c r="G25" s="11" t="s">
        <v>527</v>
      </c>
      <c r="H25" s="11" t="s">
        <v>527</v>
      </c>
      <c r="I25" s="11" t="s">
        <v>527</v>
      </c>
      <c r="J25" s="11">
        <v>42.2</v>
      </c>
      <c r="K25" s="11">
        <v>42.563889548223749</v>
      </c>
      <c r="L25" s="11">
        <v>42.959015744916528</v>
      </c>
      <c r="M25" s="11" t="s">
        <v>527</v>
      </c>
      <c r="N25" s="11">
        <v>43.765725136482317</v>
      </c>
      <c r="O25" s="11" t="s">
        <v>527</v>
      </c>
      <c r="P25" s="11" t="s">
        <v>527</v>
      </c>
      <c r="Q25" s="11" t="s">
        <v>527</v>
      </c>
      <c r="R25" s="11">
        <v>39.031683609111823</v>
      </c>
      <c r="S25" s="11">
        <v>19.5</v>
      </c>
      <c r="T25" s="11">
        <v>19.7</v>
      </c>
      <c r="U25" s="11">
        <v>20.2</v>
      </c>
      <c r="V25" s="11">
        <v>20.470726049107654</v>
      </c>
      <c r="W25" s="11">
        <v>20.572800147001402</v>
      </c>
      <c r="X25" s="11">
        <v>18.937225807933483</v>
      </c>
      <c r="Y25" s="11" t="s">
        <v>527</v>
      </c>
      <c r="Z25" s="11" t="s">
        <v>527</v>
      </c>
      <c r="AA25" s="11" t="s">
        <v>527</v>
      </c>
      <c r="AB25" s="11">
        <v>21.124170245997657</v>
      </c>
      <c r="AC25" s="11" t="s">
        <v>527</v>
      </c>
      <c r="AD25" s="11">
        <v>21.1</v>
      </c>
      <c r="AE25" s="11" t="s">
        <v>527</v>
      </c>
      <c r="AF25" s="11" t="s">
        <v>527</v>
      </c>
      <c r="AG25" s="11">
        <v>21.428407605330154</v>
      </c>
      <c r="AH25" s="11">
        <v>21.813719868810349</v>
      </c>
      <c r="AI25" s="11">
        <v>20.746674663182471</v>
      </c>
      <c r="AJ25" s="11">
        <v>20.744532739306447</v>
      </c>
      <c r="AK25" s="11">
        <v>21.033692462569881</v>
      </c>
      <c r="AL25" s="11">
        <v>19.797470334095753</v>
      </c>
      <c r="AM25" s="11">
        <v>19.733317692142258</v>
      </c>
      <c r="AN25" s="11">
        <v>19.776330967603183</v>
      </c>
      <c r="AO25" s="11">
        <v>19.801747903102822</v>
      </c>
      <c r="AP25" s="11">
        <v>19.819344243064108</v>
      </c>
      <c r="AQ25" s="11">
        <v>19.919056836178076</v>
      </c>
      <c r="AR25" s="11">
        <v>20.132168064598119</v>
      </c>
      <c r="AS25" s="11">
        <v>20.353100000000001</v>
      </c>
      <c r="AT25" s="11" t="s">
        <v>527</v>
      </c>
      <c r="AU25" s="11" t="s">
        <v>527</v>
      </c>
      <c r="AV25" s="11">
        <v>20.353100000000001</v>
      </c>
      <c r="AW25" s="11">
        <v>20.353099888556514</v>
      </c>
      <c r="AX25" s="11">
        <v>20.353099888556514</v>
      </c>
      <c r="AY25" s="11">
        <v>19.420689385496704</v>
      </c>
      <c r="AZ25" s="11">
        <v>19.588636674682778</v>
      </c>
      <c r="BA25" s="11">
        <v>20.423485248401665</v>
      </c>
      <c r="BB25" s="11">
        <v>21.041898840596712</v>
      </c>
      <c r="BC25" s="11">
        <v>21.43038692396426</v>
      </c>
      <c r="BD25" s="11">
        <v>21.639587854615129</v>
      </c>
      <c r="BE25" s="11">
        <v>21.856609380804347</v>
      </c>
      <c r="BF25" s="11" t="s">
        <v>843</v>
      </c>
      <c r="BG25" s="11" t="s">
        <v>843</v>
      </c>
      <c r="BH25" s="11" t="s">
        <v>843</v>
      </c>
      <c r="BI25" s="11" t="s">
        <v>843</v>
      </c>
      <c r="BJ25" s="11" t="s">
        <v>843</v>
      </c>
      <c r="BK25" s="11" t="s">
        <v>843</v>
      </c>
    </row>
    <row r="26" spans="1:63" s="12" customFormat="1" ht="30" x14ac:dyDescent="0.25">
      <c r="A26" s="12" t="s">
        <v>0</v>
      </c>
      <c r="B26" s="12" t="s">
        <v>356</v>
      </c>
      <c r="C26" s="12" t="s">
        <v>357</v>
      </c>
      <c r="D26" s="12" t="s">
        <v>357</v>
      </c>
      <c r="E26" s="12" t="s">
        <v>357</v>
      </c>
      <c r="F26" s="12" t="s">
        <v>358</v>
      </c>
      <c r="G26" s="12" t="s">
        <v>358</v>
      </c>
      <c r="H26" s="12" t="s">
        <v>359</v>
      </c>
      <c r="I26" s="12" t="s">
        <v>360</v>
      </c>
      <c r="J26" s="12" t="s">
        <v>361</v>
      </c>
      <c r="K26" s="12" t="s">
        <v>362</v>
      </c>
      <c r="L26" s="12" t="s">
        <v>363</v>
      </c>
      <c r="M26" s="12" t="s">
        <v>364</v>
      </c>
      <c r="N26" s="12" t="s">
        <v>364</v>
      </c>
      <c r="O26" s="12" t="s">
        <v>364</v>
      </c>
      <c r="P26" s="12" t="s">
        <v>364</v>
      </c>
      <c r="Q26" s="12" t="s">
        <v>364</v>
      </c>
      <c r="R26" s="12" t="s">
        <v>364</v>
      </c>
      <c r="S26" s="12" t="s">
        <v>364</v>
      </c>
      <c r="T26" s="12" t="s">
        <v>365</v>
      </c>
      <c r="U26" s="12" t="s">
        <v>364</v>
      </c>
      <c r="V26" s="12" t="s">
        <v>364</v>
      </c>
      <c r="W26" s="12" t="s">
        <v>364</v>
      </c>
      <c r="X26" s="12" t="s">
        <v>364</v>
      </c>
      <c r="Y26" s="12" t="s">
        <v>364</v>
      </c>
      <c r="Z26" s="12" t="s">
        <v>366</v>
      </c>
      <c r="AA26" s="12" t="s">
        <v>367</v>
      </c>
      <c r="AB26" s="12" t="s">
        <v>367</v>
      </c>
      <c r="AC26" s="12" t="s">
        <v>367</v>
      </c>
      <c r="AD26" s="12" t="s">
        <v>368</v>
      </c>
      <c r="AE26" s="12" t="s">
        <v>367</v>
      </c>
      <c r="AF26" s="12" t="s">
        <v>369</v>
      </c>
      <c r="AG26" s="12" t="s">
        <v>369</v>
      </c>
      <c r="AH26" s="12" t="s">
        <v>369</v>
      </c>
      <c r="AI26" s="12" t="s">
        <v>370</v>
      </c>
      <c r="AJ26" s="12" t="s">
        <v>371</v>
      </c>
      <c r="AK26" s="12" t="s">
        <v>372</v>
      </c>
      <c r="AL26" s="12" t="s">
        <v>373</v>
      </c>
      <c r="AM26" s="12" t="s">
        <v>374</v>
      </c>
      <c r="AN26" s="12" t="s">
        <v>375</v>
      </c>
      <c r="AO26" s="12" t="s">
        <v>376</v>
      </c>
      <c r="AP26" s="12" t="s">
        <v>377</v>
      </c>
      <c r="AQ26" s="12" t="s">
        <v>378</v>
      </c>
      <c r="AR26" s="12" t="s">
        <v>379</v>
      </c>
      <c r="AS26" s="12" t="s">
        <v>380</v>
      </c>
      <c r="AY26" s="12" t="s">
        <v>381</v>
      </c>
      <c r="AZ26" s="12" t="s">
        <v>382</v>
      </c>
      <c r="BA26" s="12" t="s">
        <v>382</v>
      </c>
      <c r="BB26" s="12" t="s">
        <v>382</v>
      </c>
      <c r="BC26" s="12" t="s">
        <v>383</v>
      </c>
      <c r="BD26" s="12" t="s">
        <v>382</v>
      </c>
      <c r="BE26" s="12" t="s">
        <v>384</v>
      </c>
      <c r="BF26" s="28"/>
      <c r="BG26" s="28"/>
      <c r="BH26" s="28"/>
      <c r="BI26" s="28"/>
      <c r="BJ26" s="28"/>
      <c r="BK26" s="28"/>
    </row>
    <row r="27" spans="1:63" s="11" customFormat="1" ht="30" x14ac:dyDescent="0.25">
      <c r="A27" s="11" t="s">
        <v>1015</v>
      </c>
      <c r="B27" s="11">
        <v>182</v>
      </c>
      <c r="C27" s="11">
        <v>197</v>
      </c>
      <c r="D27" s="11">
        <v>214</v>
      </c>
      <c r="E27" s="11">
        <v>190</v>
      </c>
      <c r="F27" s="11">
        <v>193</v>
      </c>
      <c r="G27" s="11">
        <v>199</v>
      </c>
      <c r="H27" s="11">
        <v>188</v>
      </c>
      <c r="I27" s="11">
        <v>157</v>
      </c>
      <c r="J27" s="11">
        <v>158</v>
      </c>
      <c r="K27" s="11">
        <v>195</v>
      </c>
      <c r="L27" s="11">
        <v>155</v>
      </c>
      <c r="M27" s="11">
        <v>157</v>
      </c>
      <c r="N27" s="11">
        <v>133</v>
      </c>
      <c r="O27" s="11">
        <v>130</v>
      </c>
      <c r="P27" s="11">
        <v>121</v>
      </c>
      <c r="Q27" s="11">
        <v>115</v>
      </c>
      <c r="R27" s="11">
        <v>150</v>
      </c>
      <c r="S27" s="11">
        <v>111</v>
      </c>
      <c r="T27" s="11">
        <v>129</v>
      </c>
      <c r="U27" s="11">
        <v>122</v>
      </c>
      <c r="V27" s="11">
        <v>118</v>
      </c>
      <c r="W27" s="11">
        <v>104</v>
      </c>
      <c r="X27" s="11">
        <v>101</v>
      </c>
      <c r="Y27" s="11">
        <v>99</v>
      </c>
      <c r="Z27" s="11">
        <v>84</v>
      </c>
      <c r="AA27" s="11">
        <v>83</v>
      </c>
      <c r="AB27" s="11">
        <v>83</v>
      </c>
      <c r="AC27" s="11">
        <v>86</v>
      </c>
      <c r="AD27" s="11">
        <v>71</v>
      </c>
      <c r="AE27" s="11">
        <v>83</v>
      </c>
      <c r="AF27" s="11">
        <v>78</v>
      </c>
      <c r="AG27" s="11">
        <v>73</v>
      </c>
      <c r="AH27" s="11">
        <v>75</v>
      </c>
      <c r="AI27" s="11">
        <v>65</v>
      </c>
      <c r="AJ27" s="11">
        <v>79</v>
      </c>
      <c r="AK27" s="11">
        <v>60</v>
      </c>
      <c r="AL27" s="11">
        <v>71</v>
      </c>
      <c r="AM27" s="11">
        <v>67</v>
      </c>
      <c r="AN27" s="11">
        <v>66</v>
      </c>
      <c r="AO27" s="11">
        <v>68</v>
      </c>
      <c r="AP27" s="11">
        <v>64</v>
      </c>
      <c r="AQ27" s="11">
        <v>62</v>
      </c>
      <c r="AR27" s="11">
        <v>60</v>
      </c>
      <c r="AS27" s="11">
        <v>61</v>
      </c>
      <c r="AT27" s="11" t="s">
        <v>527</v>
      </c>
      <c r="AU27" s="11" t="s">
        <v>527</v>
      </c>
      <c r="AV27" s="11" t="s">
        <v>527</v>
      </c>
      <c r="AW27" s="11" t="s">
        <v>527</v>
      </c>
      <c r="AX27" s="11" t="s">
        <v>527</v>
      </c>
      <c r="AY27" s="11">
        <v>42</v>
      </c>
      <c r="AZ27" s="11">
        <v>49</v>
      </c>
      <c r="BA27" s="11">
        <v>40</v>
      </c>
      <c r="BB27" s="11">
        <v>41</v>
      </c>
      <c r="BC27" s="11">
        <v>32</v>
      </c>
      <c r="BD27" s="11">
        <v>31</v>
      </c>
      <c r="BE27" s="11">
        <v>30</v>
      </c>
    </row>
    <row r="28" spans="1:63" s="12" customFormat="1" ht="30" x14ac:dyDescent="0.25">
      <c r="A28" s="12" t="s">
        <v>1016</v>
      </c>
      <c r="B28" s="12" t="s">
        <v>356</v>
      </c>
      <c r="C28" s="12" t="s">
        <v>357</v>
      </c>
      <c r="D28" s="12" t="s">
        <v>357</v>
      </c>
      <c r="E28" s="12" t="s">
        <v>357</v>
      </c>
      <c r="F28" s="12" t="s">
        <v>358</v>
      </c>
      <c r="G28" s="12" t="s">
        <v>358</v>
      </c>
      <c r="H28" s="12" t="s">
        <v>359</v>
      </c>
      <c r="I28" s="12" t="s">
        <v>360</v>
      </c>
      <c r="J28" s="12" t="s">
        <v>361</v>
      </c>
      <c r="K28" s="12" t="s">
        <v>362</v>
      </c>
      <c r="L28" s="12" t="s">
        <v>363</v>
      </c>
      <c r="M28" s="12" t="s">
        <v>364</v>
      </c>
      <c r="N28" s="12" t="s">
        <v>364</v>
      </c>
      <c r="O28" s="12" t="s">
        <v>364</v>
      </c>
      <c r="P28" s="12" t="s">
        <v>364</v>
      </c>
      <c r="Q28" s="12" t="s">
        <v>364</v>
      </c>
      <c r="R28" s="12" t="s">
        <v>364</v>
      </c>
      <c r="S28" s="12" t="s">
        <v>364</v>
      </c>
      <c r="T28" s="12" t="s">
        <v>365</v>
      </c>
      <c r="U28" s="12" t="s">
        <v>364</v>
      </c>
      <c r="V28" s="12" t="s">
        <v>364</v>
      </c>
      <c r="W28" s="12" t="s">
        <v>364</v>
      </c>
      <c r="X28" s="12" t="s">
        <v>364</v>
      </c>
      <c r="Y28" s="12" t="s">
        <v>364</v>
      </c>
      <c r="Z28" s="12" t="s">
        <v>366</v>
      </c>
      <c r="AA28" s="12" t="s">
        <v>367</v>
      </c>
      <c r="AB28" s="12" t="s">
        <v>367</v>
      </c>
      <c r="AC28" s="12" t="s">
        <v>367</v>
      </c>
      <c r="AD28" s="12" t="s">
        <v>368</v>
      </c>
      <c r="AE28" s="12" t="s">
        <v>367</v>
      </c>
      <c r="AF28" s="12" t="s">
        <v>369</v>
      </c>
      <c r="AG28" s="12" t="s">
        <v>369</v>
      </c>
      <c r="AH28" s="12" t="s">
        <v>369</v>
      </c>
      <c r="AI28" s="12" t="s">
        <v>370</v>
      </c>
      <c r="AJ28" s="12" t="s">
        <v>371</v>
      </c>
      <c r="AK28" s="12" t="s">
        <v>372</v>
      </c>
      <c r="AL28" s="12" t="s">
        <v>373</v>
      </c>
      <c r="AM28" s="12" t="s">
        <v>374</v>
      </c>
      <c r="AN28" s="12" t="s">
        <v>375</v>
      </c>
      <c r="AO28" s="12" t="s">
        <v>376</v>
      </c>
      <c r="AP28" s="12" t="s">
        <v>377</v>
      </c>
      <c r="AQ28" s="12" t="s">
        <v>378</v>
      </c>
      <c r="AR28" s="12" t="s">
        <v>379</v>
      </c>
      <c r="AS28" s="12" t="s">
        <v>380</v>
      </c>
      <c r="AY28" s="12" t="s">
        <v>381</v>
      </c>
      <c r="AZ28" s="12" t="s">
        <v>382</v>
      </c>
      <c r="BA28" s="12" t="s">
        <v>382</v>
      </c>
      <c r="BB28" s="12" t="s">
        <v>382</v>
      </c>
      <c r="BC28" s="12" t="s">
        <v>383</v>
      </c>
      <c r="BD28" s="12" t="s">
        <v>382</v>
      </c>
      <c r="BE28" s="12" t="s">
        <v>384</v>
      </c>
      <c r="BF28" s="28" t="s">
        <v>843</v>
      </c>
      <c r="BG28" s="28" t="s">
        <v>843</v>
      </c>
      <c r="BH28" s="28" t="s">
        <v>843</v>
      </c>
      <c r="BI28" s="28" t="s">
        <v>843</v>
      </c>
      <c r="BJ28" s="28" t="s">
        <v>843</v>
      </c>
      <c r="BK28" s="28" t="s">
        <v>843</v>
      </c>
    </row>
    <row r="29" spans="1:63" s="13" customFormat="1" ht="30" x14ac:dyDescent="0.25">
      <c r="A29" s="13" t="s">
        <v>846</v>
      </c>
      <c r="M29" s="13" t="s">
        <v>853</v>
      </c>
      <c r="AT29" s="13" t="s">
        <v>851</v>
      </c>
      <c r="AU29" s="13" t="s">
        <v>853</v>
      </c>
      <c r="AV29" s="13" t="s">
        <v>853</v>
      </c>
      <c r="AW29" s="13" t="s">
        <v>853</v>
      </c>
      <c r="AX29" s="13" t="s">
        <v>853</v>
      </c>
    </row>
  </sheetData>
  <conditionalFormatting sqref="A13:A21">
    <cfRule type="expression" dxfId="11" priority="2">
      <formula>_xlfn.ISFORMULA(A13)</formula>
    </cfRule>
  </conditionalFormatting>
  <conditionalFormatting sqref="A1:XFD12">
    <cfRule type="expression" dxfId="10" priority="12">
      <formula>_xlfn.ISFORMULA(A1)</formula>
    </cfRule>
  </conditionalFormatting>
  <conditionalFormatting sqref="A23:XFD1048576">
    <cfRule type="expression" dxfId="9" priority="1">
      <formula>_xlfn.ISFORMULA(A23)</formula>
    </cfRule>
  </conditionalFormatting>
  <conditionalFormatting sqref="B15:BK19 B14:XFD14 BL15:XFD15">
    <cfRule type="expression" dxfId="8" priority="11">
      <formula>_xlfn.ISFORMULA(B14)</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I63"/>
  <sheetViews>
    <sheetView zoomScaleNormal="100" workbookViewId="0">
      <pane ySplit="1" topLeftCell="A2" activePane="bottomLeft" state="frozen"/>
      <selection pane="bottomLeft" activeCell="L8" sqref="L8"/>
    </sheetView>
  </sheetViews>
  <sheetFormatPr defaultColWidth="11" defaultRowHeight="15.75" x14ac:dyDescent="0.25"/>
  <cols>
    <col min="1" max="1" width="4.875" bestFit="1" customWidth="1"/>
    <col min="2" max="2" width="12.5" bestFit="1" customWidth="1"/>
    <col min="3" max="3" width="9.5" bestFit="1" customWidth="1"/>
    <col min="4" max="4" width="16.5" bestFit="1" customWidth="1"/>
    <col min="5" max="5" width="13.375" bestFit="1" customWidth="1"/>
    <col min="6" max="6" width="22.75" bestFit="1" customWidth="1"/>
    <col min="7" max="7" width="14.25" bestFit="1" customWidth="1"/>
    <col min="8" max="8" width="19.75" bestFit="1" customWidth="1"/>
    <col min="9" max="9" width="14" bestFit="1" customWidth="1"/>
  </cols>
  <sheetData>
    <row r="1" spans="1:9" x14ac:dyDescent="0.25">
      <c r="A1" s="1" t="s">
        <v>150</v>
      </c>
      <c r="B1" s="1" t="s">
        <v>567</v>
      </c>
      <c r="C1" s="1" t="s">
        <v>30</v>
      </c>
      <c r="D1" t="s">
        <v>536</v>
      </c>
      <c r="E1" t="s">
        <v>655</v>
      </c>
      <c r="F1" t="s">
        <v>827</v>
      </c>
      <c r="G1" t="s">
        <v>654</v>
      </c>
      <c r="H1" t="s">
        <v>828</v>
      </c>
      <c r="I1" t="s">
        <v>1045</v>
      </c>
    </row>
    <row r="2" spans="1:9" x14ac:dyDescent="0.25">
      <c r="A2" s="1">
        <v>1895</v>
      </c>
      <c r="B2" s="1">
        <v>243.58280099999999</v>
      </c>
      <c r="C2" s="1">
        <v>496751</v>
      </c>
      <c r="D2">
        <v>39.1</v>
      </c>
      <c r="E2">
        <v>2321.0823933922629</v>
      </c>
      <c r="G2">
        <v>1175.639304198683</v>
      </c>
      <c r="H2">
        <v>199.29501903368086</v>
      </c>
      <c r="I2">
        <v>182000</v>
      </c>
    </row>
    <row r="3" spans="1:9" x14ac:dyDescent="0.25">
      <c r="A3" s="1">
        <v>1896</v>
      </c>
      <c r="B3" s="1">
        <v>215.46521530000001</v>
      </c>
      <c r="C3" s="1">
        <v>501241</v>
      </c>
      <c r="D3">
        <v>39.5</v>
      </c>
      <c r="E3">
        <v>2146.6719601947966</v>
      </c>
      <c r="G3">
        <v>1446.4100103543008</v>
      </c>
      <c r="H3">
        <v>181.54939440309153</v>
      </c>
      <c r="I3">
        <v>197000</v>
      </c>
    </row>
    <row r="4" spans="1:9" x14ac:dyDescent="0.25">
      <c r="A4" s="1">
        <v>1897</v>
      </c>
      <c r="B4" s="1">
        <v>116.6533537</v>
      </c>
      <c r="C4" s="1">
        <v>505772</v>
      </c>
      <c r="D4">
        <v>39.799999999999997</v>
      </c>
      <c r="E4">
        <v>2097.7831908448866</v>
      </c>
      <c r="G4">
        <v>1510.5620714472134</v>
      </c>
      <c r="H4">
        <v>164.10556535355852</v>
      </c>
      <c r="I4">
        <v>214000</v>
      </c>
    </row>
    <row r="5" spans="1:9" x14ac:dyDescent="0.25">
      <c r="A5" s="1">
        <v>1898</v>
      </c>
      <c r="B5" s="1">
        <v>174.3955919</v>
      </c>
      <c r="C5" s="1">
        <v>510334</v>
      </c>
      <c r="D5">
        <v>40.200000000000003</v>
      </c>
      <c r="F5">
        <v>3186.148679100354</v>
      </c>
      <c r="H5">
        <v>225.3426187555601</v>
      </c>
      <c r="I5">
        <v>190000</v>
      </c>
    </row>
    <row r="6" spans="1:9" x14ac:dyDescent="0.25">
      <c r="A6" s="1">
        <v>1899</v>
      </c>
      <c r="B6" s="1">
        <v>291.2870226</v>
      </c>
      <c r="C6" s="1">
        <v>514956</v>
      </c>
      <c r="D6">
        <f>501282/12705</f>
        <v>39.45548996458087</v>
      </c>
      <c r="F6">
        <v>3555.6435889668242</v>
      </c>
      <c r="I6">
        <v>193000</v>
      </c>
    </row>
    <row r="7" spans="1:9" x14ac:dyDescent="0.25">
      <c r="A7" s="1">
        <v>1900</v>
      </c>
      <c r="B7" s="1">
        <v>357.96077830000002</v>
      </c>
      <c r="C7" s="1">
        <v>519610</v>
      </c>
      <c r="D7" s="1"/>
      <c r="F7">
        <v>4285.9067377456167</v>
      </c>
      <c r="H7">
        <v>263.65928292373127</v>
      </c>
      <c r="I7">
        <v>199000</v>
      </c>
    </row>
    <row r="8" spans="1:9" x14ac:dyDescent="0.25">
      <c r="A8" s="1">
        <v>1901</v>
      </c>
      <c r="B8" s="1">
        <v>160.31769180000001</v>
      </c>
      <c r="C8" s="1">
        <v>760989</v>
      </c>
      <c r="D8" s="1"/>
      <c r="E8">
        <v>1415.2635583431561</v>
      </c>
      <c r="G8">
        <v>1186.6137355467686</v>
      </c>
      <c r="H8">
        <v>122.20938804634494</v>
      </c>
      <c r="I8">
        <v>188000</v>
      </c>
    </row>
    <row r="9" spans="1:9" x14ac:dyDescent="0.25">
      <c r="A9" s="1">
        <v>1902</v>
      </c>
      <c r="B9" s="1">
        <v>126.1777129</v>
      </c>
      <c r="C9" s="1">
        <v>768757</v>
      </c>
      <c r="D9" s="1"/>
      <c r="E9">
        <v>1319.0123797246724</v>
      </c>
      <c r="G9">
        <v>1119.9898017188787</v>
      </c>
      <c r="H9">
        <v>122.27530936303668</v>
      </c>
      <c r="I9">
        <v>157000</v>
      </c>
    </row>
    <row r="10" spans="1:9" x14ac:dyDescent="0.25">
      <c r="A10" s="1">
        <v>1903</v>
      </c>
      <c r="B10" s="1">
        <v>101.724946</v>
      </c>
      <c r="C10" s="1">
        <v>776604</v>
      </c>
      <c r="D10">
        <v>42.2</v>
      </c>
      <c r="E10">
        <v>1160.1794479554574</v>
      </c>
      <c r="G10">
        <v>995.35928220817823</v>
      </c>
      <c r="H10">
        <v>104.3002611369501</v>
      </c>
      <c r="I10">
        <v>158000</v>
      </c>
    </row>
    <row r="11" spans="1:9" x14ac:dyDescent="0.25">
      <c r="A11" s="1">
        <v>1904</v>
      </c>
      <c r="B11" s="1">
        <v>132.56310769999999</v>
      </c>
      <c r="C11" s="1">
        <v>784532</v>
      </c>
      <c r="D11">
        <f>537965/12639</f>
        <v>42.563889548223749</v>
      </c>
      <c r="E11">
        <v>1367.6943706566462</v>
      </c>
      <c r="G11">
        <v>1142.0821585352796</v>
      </c>
      <c r="H11">
        <v>103.24626656401524</v>
      </c>
      <c r="I11">
        <v>195000</v>
      </c>
    </row>
    <row r="12" spans="1:9" x14ac:dyDescent="0.25">
      <c r="A12" s="1">
        <v>1905</v>
      </c>
      <c r="B12" s="1">
        <v>135.00895850000001</v>
      </c>
      <c r="C12" s="1">
        <v>792540</v>
      </c>
      <c r="D12">
        <f>542959/12639</f>
        <v>42.959015744916528</v>
      </c>
      <c r="E12">
        <v>1107.8305195952255</v>
      </c>
      <c r="G12">
        <v>1018.2451358921948</v>
      </c>
      <c r="H12">
        <v>104.7265753148106</v>
      </c>
      <c r="I12">
        <v>155000</v>
      </c>
    </row>
    <row r="13" spans="1:9" x14ac:dyDescent="0.25">
      <c r="A13" s="1">
        <v>1906</v>
      </c>
      <c r="B13" s="1">
        <v>153.62882529999999</v>
      </c>
      <c r="C13" s="1">
        <v>800631</v>
      </c>
      <c r="D13" s="1"/>
      <c r="I13">
        <v>157000</v>
      </c>
    </row>
    <row r="14" spans="1:9" x14ac:dyDescent="0.25">
      <c r="A14" s="1">
        <v>1907</v>
      </c>
      <c r="B14" s="1">
        <v>158.25856229999999</v>
      </c>
      <c r="C14" s="1">
        <v>808803</v>
      </c>
      <c r="D14">
        <f>553155/12639</f>
        <v>43.765725136482317</v>
      </c>
      <c r="E14">
        <v>1138.7198118701342</v>
      </c>
      <c r="G14">
        <v>1071.9544808810056</v>
      </c>
      <c r="H14">
        <v>89.02044131883784</v>
      </c>
      <c r="I14">
        <v>133000</v>
      </c>
    </row>
    <row r="15" spans="1:9" x14ac:dyDescent="0.25">
      <c r="A15" s="1">
        <v>1908</v>
      </c>
      <c r="B15" s="1">
        <v>312.094583</v>
      </c>
      <c r="C15" s="1">
        <v>817060</v>
      </c>
      <c r="D15" s="1"/>
      <c r="E15">
        <v>1128.4361001640025</v>
      </c>
      <c r="G15">
        <v>878.76043375027541</v>
      </c>
      <c r="H15">
        <v>106.47932832350133</v>
      </c>
      <c r="I15">
        <v>130000</v>
      </c>
    </row>
    <row r="16" spans="1:9" x14ac:dyDescent="0.25">
      <c r="A16" s="1">
        <v>1909</v>
      </c>
      <c r="B16" s="1">
        <v>182.94160410000001</v>
      </c>
      <c r="C16" s="1">
        <v>825400</v>
      </c>
      <c r="D16" s="1"/>
      <c r="E16">
        <v>1120.6687666585897</v>
      </c>
      <c r="G16">
        <v>926.82335837169853</v>
      </c>
      <c r="H16">
        <v>90.865035134480252</v>
      </c>
      <c r="I16">
        <v>121000</v>
      </c>
    </row>
    <row r="17" spans="1:9" x14ac:dyDescent="0.25">
      <c r="A17" s="1">
        <v>1910</v>
      </c>
      <c r="B17" s="1">
        <v>111.5340611</v>
      </c>
      <c r="C17" s="1">
        <v>833826</v>
      </c>
      <c r="D17" s="1"/>
      <c r="E17">
        <v>947.43987354675915</v>
      </c>
      <c r="G17">
        <v>834.70652150448655</v>
      </c>
      <c r="H17">
        <v>75.555331687906104</v>
      </c>
      <c r="I17">
        <v>115000</v>
      </c>
    </row>
    <row r="18" spans="1:9" x14ac:dyDescent="0.25">
      <c r="A18" s="1">
        <v>1911</v>
      </c>
      <c r="B18" s="1">
        <v>93.786691070000003</v>
      </c>
      <c r="C18" s="1">
        <v>842337</v>
      </c>
      <c r="D18">
        <f>526030/13477</f>
        <v>39.031683609111823</v>
      </c>
      <c r="E18">
        <v>939.0540840542443</v>
      </c>
      <c r="G18">
        <v>809.65219383690851</v>
      </c>
      <c r="H18">
        <v>65.294531761041</v>
      </c>
      <c r="I18">
        <v>150000</v>
      </c>
    </row>
    <row r="19" spans="1:9" x14ac:dyDescent="0.25">
      <c r="A19" s="1">
        <v>1912</v>
      </c>
      <c r="B19" s="1">
        <v>115.1658094</v>
      </c>
      <c r="C19" s="1">
        <v>850947</v>
      </c>
      <c r="D19">
        <v>19.5</v>
      </c>
      <c r="E19">
        <v>1260.9480966499675</v>
      </c>
      <c r="F19">
        <v>593.45646673647116</v>
      </c>
      <c r="G19">
        <v>601.68259597836288</v>
      </c>
      <c r="H19">
        <v>213.87936028918369</v>
      </c>
      <c r="I19">
        <v>111000</v>
      </c>
    </row>
    <row r="20" spans="1:9" x14ac:dyDescent="0.25">
      <c r="A20" s="1">
        <v>1913</v>
      </c>
      <c r="B20" s="1">
        <v>130.2864907</v>
      </c>
      <c r="C20" s="1">
        <v>859644</v>
      </c>
      <c r="D20">
        <v>19.7</v>
      </c>
      <c r="E20">
        <v>1214.4562167594959</v>
      </c>
      <c r="F20">
        <v>526.96232393874675</v>
      </c>
      <c r="G20">
        <v>622.35064747732781</v>
      </c>
      <c r="H20">
        <v>160.53156888200232</v>
      </c>
      <c r="I20">
        <v>129000</v>
      </c>
    </row>
    <row r="21" spans="1:9" x14ac:dyDescent="0.25">
      <c r="A21" s="1">
        <v>1914</v>
      </c>
      <c r="B21" s="1">
        <v>160.9003166</v>
      </c>
      <c r="C21" s="1">
        <v>882534</v>
      </c>
      <c r="D21">
        <v>20.2</v>
      </c>
      <c r="E21">
        <v>1256.6088105387441</v>
      </c>
      <c r="F21">
        <v>583.54692283810027</v>
      </c>
      <c r="G21">
        <v>651.53297210079154</v>
      </c>
      <c r="H21">
        <v>192.62713957762534</v>
      </c>
      <c r="I21">
        <v>122000</v>
      </c>
    </row>
    <row r="22" spans="1:9" x14ac:dyDescent="0.25">
      <c r="A22" s="1">
        <v>1915</v>
      </c>
      <c r="B22" s="1">
        <v>163.8178077</v>
      </c>
      <c r="C22" s="1">
        <v>891234</v>
      </c>
      <c r="D22">
        <f>891234/43537</f>
        <v>20.470726049107654</v>
      </c>
      <c r="E22">
        <v>1367.7664900576056</v>
      </c>
      <c r="F22">
        <v>591.31496329807874</v>
      </c>
      <c r="G22">
        <v>687.81038425374265</v>
      </c>
      <c r="H22">
        <v>164.93984744747169</v>
      </c>
      <c r="I22">
        <v>118000</v>
      </c>
    </row>
    <row r="23" spans="1:9" x14ac:dyDescent="0.25">
      <c r="A23" s="1">
        <v>1916</v>
      </c>
      <c r="B23" s="1">
        <v>163.0050085</v>
      </c>
      <c r="C23" s="1">
        <v>895678</v>
      </c>
      <c r="D23">
        <f>895678/43537</f>
        <v>20.572800147001402</v>
      </c>
      <c r="E23">
        <v>1281.7106147521765</v>
      </c>
      <c r="F23">
        <v>564.93516643257954</v>
      </c>
      <c r="G23">
        <v>558.23633046697591</v>
      </c>
      <c r="H23">
        <v>187.56740703690389</v>
      </c>
      <c r="I23">
        <v>104000</v>
      </c>
    </row>
    <row r="24" spans="1:9" x14ac:dyDescent="0.25">
      <c r="A24" s="1">
        <v>1917</v>
      </c>
      <c r="B24" s="1">
        <v>108.8888889</v>
      </c>
      <c r="C24" s="1">
        <v>900000</v>
      </c>
      <c r="D24">
        <f>824470/43537</f>
        <v>18.937225807933483</v>
      </c>
      <c r="E24">
        <v>1011.1111111111111</v>
      </c>
      <c r="F24">
        <v>467.77777777777777</v>
      </c>
      <c r="G24">
        <v>472.22222222222223</v>
      </c>
      <c r="H24">
        <v>146.66666666666666</v>
      </c>
      <c r="I24">
        <v>101000</v>
      </c>
    </row>
    <row r="25" spans="1:9" x14ac:dyDescent="0.25">
      <c r="A25" s="1">
        <v>1918</v>
      </c>
      <c r="B25" s="1">
        <v>2496.5517239999999</v>
      </c>
      <c r="C25" s="1">
        <v>870000</v>
      </c>
      <c r="D25" s="1"/>
      <c r="E25">
        <v>1217.2413793103449</v>
      </c>
      <c r="F25">
        <v>717.24137931034477</v>
      </c>
      <c r="G25">
        <v>742.52873563218384</v>
      </c>
      <c r="H25">
        <v>165.51724137931035</v>
      </c>
      <c r="I25">
        <v>99000</v>
      </c>
    </row>
    <row r="26" spans="1:9" x14ac:dyDescent="0.25">
      <c r="A26" s="1">
        <v>1919</v>
      </c>
      <c r="B26" s="1">
        <v>1167.0329670000001</v>
      </c>
      <c r="C26" s="1">
        <v>910000</v>
      </c>
      <c r="D26" s="1"/>
      <c r="E26">
        <v>1409.8901098901099</v>
      </c>
      <c r="F26">
        <v>374.72527472527474</v>
      </c>
      <c r="G26">
        <v>518.68131868131866</v>
      </c>
      <c r="H26">
        <v>184.61538461538461</v>
      </c>
      <c r="I26">
        <v>84000</v>
      </c>
    </row>
    <row r="27" spans="1:9" x14ac:dyDescent="0.25">
      <c r="A27" s="1">
        <v>1920</v>
      </c>
      <c r="B27" s="1">
        <v>462.63736260000002</v>
      </c>
      <c r="C27" s="1">
        <v>910000</v>
      </c>
      <c r="D27" s="1"/>
      <c r="E27">
        <v>1171.4285714285716</v>
      </c>
      <c r="F27">
        <v>624.17582417582423</v>
      </c>
      <c r="G27">
        <v>486.8131868131868</v>
      </c>
      <c r="H27">
        <v>170.32967032967034</v>
      </c>
      <c r="I27">
        <v>83000</v>
      </c>
    </row>
    <row r="28" spans="1:9" x14ac:dyDescent="0.25">
      <c r="A28" s="1">
        <v>1921</v>
      </c>
      <c r="B28" s="1">
        <v>145.70237789999999</v>
      </c>
      <c r="C28" s="1">
        <v>919683</v>
      </c>
      <c r="D28">
        <f>919683/43537</f>
        <v>21.124170245997657</v>
      </c>
      <c r="E28">
        <v>864.42828670313577</v>
      </c>
      <c r="F28">
        <v>457.76642604027694</v>
      </c>
      <c r="G28">
        <v>575.19819329051415</v>
      </c>
      <c r="H28">
        <v>118.51909842848025</v>
      </c>
      <c r="I28">
        <v>83000</v>
      </c>
    </row>
    <row r="29" spans="1:9" x14ac:dyDescent="0.25">
      <c r="A29" s="1">
        <v>1922</v>
      </c>
      <c r="B29" s="1">
        <v>476.37318340000002</v>
      </c>
      <c r="C29" s="1">
        <v>927844</v>
      </c>
      <c r="D29" s="1"/>
      <c r="E29">
        <v>1163.9887739749354</v>
      </c>
      <c r="F29">
        <v>682.22675363530936</v>
      </c>
      <c r="G29">
        <v>393.38509490819575</v>
      </c>
      <c r="H29">
        <v>137.95422506369607</v>
      </c>
      <c r="I29">
        <v>86000</v>
      </c>
    </row>
    <row r="30" spans="1:9" x14ac:dyDescent="0.25">
      <c r="A30" s="1">
        <v>1923</v>
      </c>
      <c r="B30" s="1">
        <v>282.02747849999997</v>
      </c>
      <c r="C30" s="1">
        <v>936079</v>
      </c>
      <c r="D30">
        <v>21.1</v>
      </c>
      <c r="E30">
        <v>958.25245518807708</v>
      </c>
      <c r="F30">
        <v>451.884937061936</v>
      </c>
      <c r="G30">
        <v>439.06550622329956</v>
      </c>
      <c r="H30">
        <v>126.05773657992542</v>
      </c>
      <c r="I30">
        <v>71000</v>
      </c>
    </row>
    <row r="31" spans="1:9" x14ac:dyDescent="0.25">
      <c r="A31" s="1">
        <v>1924</v>
      </c>
      <c r="B31" s="1">
        <v>397.08339599999999</v>
      </c>
      <c r="C31" s="1">
        <v>944386</v>
      </c>
      <c r="D31" s="1"/>
      <c r="E31">
        <v>1081.1257261331702</v>
      </c>
      <c r="F31">
        <v>327.19671829103777</v>
      </c>
      <c r="G31">
        <v>430.96784577492679</v>
      </c>
      <c r="H31">
        <v>131.30224293879834</v>
      </c>
      <c r="I31">
        <v>83000</v>
      </c>
    </row>
    <row r="32" spans="1:9" x14ac:dyDescent="0.25">
      <c r="A32" s="1">
        <v>1925</v>
      </c>
      <c r="B32" s="1">
        <v>388.34299290000001</v>
      </c>
      <c r="C32" s="1">
        <v>952766</v>
      </c>
      <c r="D32" s="1"/>
      <c r="E32">
        <v>703.21568989657487</v>
      </c>
      <c r="F32">
        <v>478.60649939229569</v>
      </c>
      <c r="G32">
        <v>452.36710797824441</v>
      </c>
      <c r="H32">
        <v>120.70120050463598</v>
      </c>
      <c r="I32">
        <v>78000</v>
      </c>
    </row>
    <row r="33" spans="1:9" x14ac:dyDescent="0.25">
      <c r="A33" s="1">
        <v>1926</v>
      </c>
      <c r="B33" s="1">
        <v>270.48902329999999</v>
      </c>
      <c r="C33" s="1">
        <v>961222</v>
      </c>
      <c r="D33">
        <f>934300/43601</f>
        <v>21.428407605330154</v>
      </c>
      <c r="E33">
        <v>794.82159168225439</v>
      </c>
      <c r="F33">
        <v>533.69564991229913</v>
      </c>
      <c r="G33">
        <v>431.74209495829268</v>
      </c>
      <c r="H33">
        <v>111.31663653141523</v>
      </c>
      <c r="I33">
        <v>73000</v>
      </c>
    </row>
    <row r="34" spans="1:9" x14ac:dyDescent="0.25">
      <c r="A34" s="1">
        <v>1927</v>
      </c>
      <c r="B34" s="1">
        <v>411.44540050000001</v>
      </c>
      <c r="C34" s="1">
        <v>969752</v>
      </c>
      <c r="D34">
        <f>951100/43601</f>
        <v>21.813719868810349</v>
      </c>
      <c r="E34">
        <v>716.67807851904399</v>
      </c>
      <c r="F34">
        <v>591.90390945313857</v>
      </c>
      <c r="G34">
        <v>459.91140002804843</v>
      </c>
      <c r="H34">
        <v>114.46225426707035</v>
      </c>
      <c r="I34">
        <v>75000</v>
      </c>
    </row>
    <row r="35" spans="1:9" x14ac:dyDescent="0.25">
      <c r="A35" s="1">
        <v>1928</v>
      </c>
      <c r="B35" s="1">
        <v>133.1285202</v>
      </c>
      <c r="C35" s="1">
        <v>976500</v>
      </c>
      <c r="D35">
        <f>968600/46687</f>
        <v>20.746674663182471</v>
      </c>
      <c r="E35">
        <v>319.50844854070664</v>
      </c>
      <c r="F35">
        <v>466.97388632872503</v>
      </c>
      <c r="G35">
        <v>447.51664106502818</v>
      </c>
      <c r="H35">
        <v>122.88786482334869</v>
      </c>
      <c r="I35">
        <v>65000</v>
      </c>
    </row>
    <row r="36" spans="1:9" x14ac:dyDescent="0.25">
      <c r="A36" s="1">
        <v>1929</v>
      </c>
      <c r="B36" s="1">
        <v>1086.646279</v>
      </c>
      <c r="C36" s="1">
        <v>981000</v>
      </c>
      <c r="D36">
        <f>968500/46687</f>
        <v>20.744532739306447</v>
      </c>
      <c r="E36">
        <v>738.02242609582061</v>
      </c>
      <c r="G36">
        <v>1378.1855249745158</v>
      </c>
      <c r="H36">
        <v>144.75025484199796</v>
      </c>
      <c r="I36">
        <v>79000</v>
      </c>
    </row>
    <row r="37" spans="1:9" x14ac:dyDescent="0.25">
      <c r="A37" s="1">
        <v>1930</v>
      </c>
      <c r="B37" s="1">
        <v>125.2545825</v>
      </c>
      <c r="C37" s="1">
        <v>982000</v>
      </c>
      <c r="D37">
        <f>982000/46687</f>
        <v>21.033692462569881</v>
      </c>
      <c r="E37">
        <v>380.85539714867616</v>
      </c>
      <c r="G37">
        <v>840.12219959266804</v>
      </c>
      <c r="H37">
        <v>97.759674134419555</v>
      </c>
      <c r="I37">
        <v>60000</v>
      </c>
    </row>
    <row r="38" spans="1:9" x14ac:dyDescent="0.25">
      <c r="A38" s="1">
        <v>1931</v>
      </c>
      <c r="B38" s="1">
        <v>271.64685909999997</v>
      </c>
      <c r="C38" s="1">
        <v>1001300</v>
      </c>
      <c r="D38">
        <f>1012700/51153</f>
        <v>19.797470334095753</v>
      </c>
      <c r="E38">
        <v>495.35603715170282</v>
      </c>
      <c r="G38">
        <v>1018.6757215619693</v>
      </c>
      <c r="H38">
        <v>106.8610805952262</v>
      </c>
      <c r="I38">
        <v>71000</v>
      </c>
    </row>
    <row r="39" spans="1:9" x14ac:dyDescent="0.25">
      <c r="A39" s="1">
        <v>1932</v>
      </c>
      <c r="B39" s="1">
        <v>363.63636359999998</v>
      </c>
      <c r="C39" s="1">
        <v>1017500</v>
      </c>
      <c r="D39">
        <f>1009300/51147</f>
        <v>19.733317692142258</v>
      </c>
      <c r="E39">
        <v>400</v>
      </c>
      <c r="G39">
        <v>919.90171990171996</v>
      </c>
      <c r="H39">
        <v>147.42014742014743</v>
      </c>
      <c r="I39">
        <v>67000</v>
      </c>
    </row>
    <row r="40" spans="1:9" x14ac:dyDescent="0.25">
      <c r="A40" s="1">
        <v>1933</v>
      </c>
      <c r="B40" s="1">
        <v>435.75964829999998</v>
      </c>
      <c r="C40" s="1">
        <v>1023500</v>
      </c>
      <c r="D40">
        <f>1011500/51147</f>
        <v>19.776330967603183</v>
      </c>
      <c r="E40">
        <v>358.57352222765024</v>
      </c>
      <c r="G40">
        <v>832.43771372740594</v>
      </c>
      <c r="H40">
        <v>133.85442110405472</v>
      </c>
      <c r="I40">
        <v>66000</v>
      </c>
    </row>
    <row r="41" spans="1:9" x14ac:dyDescent="0.25">
      <c r="A41" s="1">
        <v>1934</v>
      </c>
      <c r="B41" s="1">
        <v>182.87937740000001</v>
      </c>
      <c r="C41" s="1">
        <v>1028000</v>
      </c>
      <c r="D41">
        <f>1012800/51147</f>
        <v>19.801747903102822</v>
      </c>
      <c r="E41">
        <v>286.96498054474711</v>
      </c>
      <c r="G41">
        <v>816.14785992217901</v>
      </c>
      <c r="H41">
        <v>159.53307392996109</v>
      </c>
      <c r="I41">
        <v>68000</v>
      </c>
    </row>
    <row r="42" spans="1:9" x14ac:dyDescent="0.25">
      <c r="A42" s="1">
        <v>1935</v>
      </c>
      <c r="B42" s="1">
        <v>151.01645690000001</v>
      </c>
      <c r="C42" s="1">
        <v>1033000</v>
      </c>
      <c r="D42">
        <f>1013700/51147</f>
        <v>19.819344243064108</v>
      </c>
      <c r="E42">
        <v>163.60116166505324</v>
      </c>
      <c r="G42">
        <v>715.39206195546956</v>
      </c>
      <c r="H42">
        <v>113.26234269119071</v>
      </c>
      <c r="I42">
        <v>64000</v>
      </c>
    </row>
    <row r="43" spans="1:9" x14ac:dyDescent="0.25">
      <c r="A43" s="1">
        <v>1936</v>
      </c>
      <c r="B43" s="1">
        <v>131.0211946</v>
      </c>
      <c r="C43" s="1">
        <v>1038000</v>
      </c>
      <c r="D43">
        <f>1018800/51147</f>
        <v>19.919056836178076</v>
      </c>
      <c r="E43">
        <v>292.87090558766857</v>
      </c>
      <c r="G43">
        <v>772.6396917148362</v>
      </c>
      <c r="H43">
        <v>155.10597302504817</v>
      </c>
      <c r="I43">
        <v>62000</v>
      </c>
    </row>
    <row r="44" spans="1:9" x14ac:dyDescent="0.25">
      <c r="A44" s="1">
        <v>1937</v>
      </c>
      <c r="B44" s="1">
        <v>403.64333649999998</v>
      </c>
      <c r="C44" s="1">
        <v>1043000</v>
      </c>
      <c r="D44">
        <f>1029700/51147</f>
        <v>20.132168064598119</v>
      </c>
      <c r="E44">
        <v>352.82837967401724</v>
      </c>
      <c r="G44">
        <v>881.11217641418989</v>
      </c>
      <c r="H44">
        <v>166.82646212847555</v>
      </c>
      <c r="I44">
        <v>60000</v>
      </c>
    </row>
    <row r="45" spans="1:9" x14ac:dyDescent="0.25">
      <c r="A45" s="1">
        <v>1938</v>
      </c>
      <c r="B45" s="1">
        <v>154.58015270000001</v>
      </c>
      <c r="C45" s="1">
        <v>1048000</v>
      </c>
      <c r="D45">
        <v>20.353100000000001</v>
      </c>
      <c r="E45">
        <v>354.96183206106872</v>
      </c>
      <c r="G45">
        <v>769.08396946564892</v>
      </c>
      <c r="H45">
        <v>96.374045801526705</v>
      </c>
      <c r="I45">
        <v>61000</v>
      </c>
    </row>
    <row r="46" spans="1:9" x14ac:dyDescent="0.25">
      <c r="A46" s="1">
        <v>1939</v>
      </c>
      <c r="B46" s="1"/>
      <c r="C46" s="1"/>
      <c r="D46" s="1"/>
    </row>
    <row r="47" spans="1:9" x14ac:dyDescent="0.25">
      <c r="A47" s="1">
        <v>1940</v>
      </c>
      <c r="B47" s="1"/>
      <c r="C47" s="1"/>
      <c r="D47" s="1"/>
    </row>
    <row r="48" spans="1:9" x14ac:dyDescent="0.25">
      <c r="A48" s="1">
        <v>1941</v>
      </c>
      <c r="B48" s="1"/>
      <c r="C48" s="1"/>
      <c r="D48">
        <v>20.353100000000001</v>
      </c>
    </row>
    <row r="49" spans="1:9" x14ac:dyDescent="0.25">
      <c r="A49" s="1">
        <v>1942</v>
      </c>
      <c r="B49" s="1"/>
      <c r="C49" s="1"/>
      <c r="D49">
        <f>1041000/51147</f>
        <v>20.353099888556514</v>
      </c>
    </row>
    <row r="50" spans="1:9" x14ac:dyDescent="0.25">
      <c r="A50" s="1">
        <v>1943</v>
      </c>
      <c r="B50" s="1"/>
      <c r="C50" s="1"/>
      <c r="D50">
        <f>1041000/51147</f>
        <v>20.353099888556514</v>
      </c>
    </row>
    <row r="51" spans="1:9" x14ac:dyDescent="0.25">
      <c r="A51" s="1">
        <v>1944</v>
      </c>
      <c r="B51" s="1">
        <v>107.72065120000001</v>
      </c>
      <c r="C51" s="2">
        <v>993310</v>
      </c>
      <c r="D51">
        <f>993310/51147</f>
        <v>19.420689385496704</v>
      </c>
      <c r="E51">
        <v>763.1051736114606</v>
      </c>
      <c r="G51">
        <v>535.58305060857128</v>
      </c>
      <c r="H51">
        <v>93.626360350746495</v>
      </c>
      <c r="I51">
        <v>42000</v>
      </c>
    </row>
    <row r="52" spans="1:9" x14ac:dyDescent="0.25">
      <c r="A52" s="1">
        <v>1945</v>
      </c>
      <c r="B52" s="1">
        <v>61.8824234</v>
      </c>
      <c r="C52" s="1">
        <v>1001900</v>
      </c>
      <c r="D52">
        <f>1001900/51147</f>
        <v>19.588636674682778</v>
      </c>
      <c r="E52">
        <v>824.4335762052101</v>
      </c>
      <c r="G52">
        <v>506.03852679908181</v>
      </c>
      <c r="H52">
        <v>93.821738696476686</v>
      </c>
      <c r="I52">
        <v>49000</v>
      </c>
    </row>
    <row r="53" spans="1:9" x14ac:dyDescent="0.25">
      <c r="A53" s="1">
        <v>1946</v>
      </c>
      <c r="B53" s="1">
        <v>103.388857</v>
      </c>
      <c r="C53" s="1">
        <v>1044600</v>
      </c>
      <c r="D53">
        <f>1044600/51147</f>
        <v>20.423485248401665</v>
      </c>
      <c r="E53">
        <v>695.96017614397852</v>
      </c>
      <c r="G53">
        <v>552.36454145127323</v>
      </c>
      <c r="H53">
        <v>88.071989278192618</v>
      </c>
      <c r="I53">
        <v>40000</v>
      </c>
    </row>
    <row r="54" spans="1:9" x14ac:dyDescent="0.25">
      <c r="A54" s="1">
        <v>1947</v>
      </c>
      <c r="B54" s="1">
        <v>82.696077979999998</v>
      </c>
      <c r="C54" s="1">
        <v>1076230</v>
      </c>
      <c r="D54">
        <f>1076230/51147</f>
        <v>21.041898840596712</v>
      </c>
      <c r="E54">
        <v>696.87706159464051</v>
      </c>
      <c r="G54">
        <v>676.43533445453113</v>
      </c>
      <c r="H54">
        <v>104.06697453146633</v>
      </c>
      <c r="I54">
        <v>41000</v>
      </c>
    </row>
    <row r="55" spans="1:9" x14ac:dyDescent="0.25">
      <c r="A55" s="1">
        <v>1948</v>
      </c>
      <c r="B55" s="1">
        <v>30.106742090000001</v>
      </c>
      <c r="C55" s="1">
        <v>1096100</v>
      </c>
      <c r="D55">
        <f>1096100/51147</f>
        <v>21.43038692396426</v>
      </c>
      <c r="E55">
        <v>531.88577684517827</v>
      </c>
      <c r="G55">
        <v>464.37368853206823</v>
      </c>
      <c r="H55">
        <v>96.706504880941523</v>
      </c>
      <c r="I55">
        <v>32000</v>
      </c>
    </row>
    <row r="56" spans="1:9" x14ac:dyDescent="0.25">
      <c r="A56" s="1">
        <v>1949</v>
      </c>
      <c r="B56" s="1">
        <v>188.83267079999999</v>
      </c>
      <c r="C56" s="1">
        <v>1106800</v>
      </c>
      <c r="D56">
        <f>1106800/51147</f>
        <v>21.639587854615129</v>
      </c>
      <c r="E56">
        <v>680.33971810625223</v>
      </c>
      <c r="G56">
        <v>567.40151788941091</v>
      </c>
      <c r="H56">
        <v>92.157571376942542</v>
      </c>
      <c r="I56">
        <v>31000</v>
      </c>
    </row>
    <row r="57" spans="1:9" x14ac:dyDescent="0.25">
      <c r="A57" s="1">
        <v>1950</v>
      </c>
      <c r="B57" s="1">
        <v>71.562751590000005</v>
      </c>
      <c r="C57" s="1">
        <v>1117900</v>
      </c>
      <c r="D57">
        <f>1117900/51147</f>
        <v>21.856609380804347</v>
      </c>
      <c r="E57">
        <v>691.47508721710358</v>
      </c>
      <c r="G57">
        <v>497.36112353519997</v>
      </c>
      <c r="H57">
        <v>108.23866177654531</v>
      </c>
      <c r="I57">
        <v>30000</v>
      </c>
    </row>
    <row r="58" spans="1:9" x14ac:dyDescent="0.25">
      <c r="A58" s="1">
        <v>1951</v>
      </c>
      <c r="B58">
        <v>256.54874426140964</v>
      </c>
      <c r="C58">
        <v>1110900</v>
      </c>
    </row>
    <row r="59" spans="1:9" x14ac:dyDescent="0.25">
      <c r="A59" s="1">
        <v>1952</v>
      </c>
      <c r="B59">
        <v>33.065236818588026</v>
      </c>
      <c r="C59">
        <v>1119000</v>
      </c>
    </row>
    <row r="60" spans="1:9" x14ac:dyDescent="0.25">
      <c r="A60" s="1">
        <v>1953</v>
      </c>
      <c r="B60">
        <v>146.6249441215914</v>
      </c>
      <c r="C60">
        <v>1118500</v>
      </c>
    </row>
    <row r="61" spans="1:9" x14ac:dyDescent="0.25">
      <c r="A61" s="1">
        <v>1954</v>
      </c>
      <c r="B61">
        <v>26.840833855238436</v>
      </c>
      <c r="C61">
        <v>1117700</v>
      </c>
    </row>
    <row r="62" spans="1:9" x14ac:dyDescent="0.25">
      <c r="A62" s="1">
        <v>1955</v>
      </c>
      <c r="B62">
        <v>74.660429972114784</v>
      </c>
      <c r="C62">
        <v>1111700</v>
      </c>
    </row>
    <row r="63" spans="1:9" x14ac:dyDescent="0.25">
      <c r="A63" s="1">
        <v>1956</v>
      </c>
      <c r="B63">
        <v>34.209578682030966</v>
      </c>
      <c r="C63">
        <v>1110800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E3CE-AD59-49E1-9AFD-BE3E094C53DC}">
  <dimension ref="A1:BK29"/>
  <sheetViews>
    <sheetView workbookViewId="0">
      <selection activeCell="D14" sqref="D14"/>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838</v>
      </c>
    </row>
    <row r="3" spans="1:63" s="11" customFormat="1" thickTop="1" x14ac:dyDescent="0.25">
      <c r="A3" s="11" t="s">
        <v>560</v>
      </c>
      <c r="B3" s="11" t="s">
        <v>527</v>
      </c>
      <c r="C3" s="11" t="s">
        <v>527</v>
      </c>
      <c r="D3" s="11">
        <v>14</v>
      </c>
      <c r="E3" s="11">
        <v>10</v>
      </c>
      <c r="F3" s="11">
        <v>2</v>
      </c>
      <c r="G3" s="11">
        <v>32</v>
      </c>
      <c r="H3" s="11">
        <v>26</v>
      </c>
      <c r="I3" s="11">
        <v>13</v>
      </c>
      <c r="J3" s="11">
        <v>15</v>
      </c>
      <c r="K3" s="11">
        <v>13</v>
      </c>
      <c r="L3" s="11">
        <v>14</v>
      </c>
      <c r="M3" s="11">
        <v>30</v>
      </c>
      <c r="N3" s="11">
        <v>36</v>
      </c>
      <c r="O3" s="11">
        <v>218</v>
      </c>
      <c r="P3" s="11">
        <v>29</v>
      </c>
      <c r="Q3" s="11">
        <v>13</v>
      </c>
      <c r="R3" s="11">
        <v>18</v>
      </c>
      <c r="S3" s="11" t="s">
        <v>527</v>
      </c>
      <c r="T3" s="11">
        <v>16</v>
      </c>
      <c r="U3" s="11">
        <v>17</v>
      </c>
      <c r="V3" s="11" t="s">
        <v>527</v>
      </c>
      <c r="W3" s="11" t="s">
        <v>527</v>
      </c>
      <c r="X3" s="11" t="s">
        <v>527</v>
      </c>
      <c r="Y3" s="11">
        <v>469</v>
      </c>
      <c r="Z3" s="11">
        <v>214</v>
      </c>
      <c r="AA3" s="11">
        <v>24</v>
      </c>
      <c r="AB3" s="11" t="s">
        <v>527</v>
      </c>
      <c r="AC3" s="11">
        <v>147</v>
      </c>
      <c r="AD3" s="11">
        <v>26</v>
      </c>
      <c r="AE3" s="11">
        <v>96</v>
      </c>
      <c r="AF3" s="11">
        <v>59</v>
      </c>
      <c r="AG3" s="11">
        <v>33</v>
      </c>
      <c r="AH3" s="11">
        <v>107</v>
      </c>
      <c r="AI3" s="11">
        <v>42</v>
      </c>
      <c r="AJ3" s="11">
        <v>89</v>
      </c>
      <c r="AK3" s="11">
        <v>23</v>
      </c>
      <c r="AL3" s="11">
        <v>60</v>
      </c>
      <c r="AM3" s="11">
        <v>57</v>
      </c>
      <c r="AN3" s="11">
        <v>141</v>
      </c>
      <c r="AO3" s="11">
        <v>16</v>
      </c>
      <c r="AP3" s="11">
        <v>32</v>
      </c>
      <c r="AQ3" s="11">
        <v>40</v>
      </c>
      <c r="AR3" s="11">
        <v>50</v>
      </c>
      <c r="AS3" s="11">
        <v>18</v>
      </c>
      <c r="AT3" s="11">
        <v>57</v>
      </c>
      <c r="AU3" s="11">
        <v>71</v>
      </c>
      <c r="AV3" s="11">
        <v>25</v>
      </c>
      <c r="AW3" s="11">
        <v>15</v>
      </c>
      <c r="AX3" s="11">
        <v>52</v>
      </c>
      <c r="AY3" s="11">
        <v>23</v>
      </c>
      <c r="AZ3" s="11">
        <v>15</v>
      </c>
      <c r="BA3" s="11">
        <v>12</v>
      </c>
      <c r="BB3" s="11">
        <v>18</v>
      </c>
      <c r="BC3" s="11">
        <v>6</v>
      </c>
      <c r="BD3" s="11">
        <v>17</v>
      </c>
      <c r="BE3" s="11">
        <v>22</v>
      </c>
      <c r="BF3" s="11">
        <v>69</v>
      </c>
      <c r="BG3" s="11">
        <v>10</v>
      </c>
      <c r="BH3" s="11">
        <v>27</v>
      </c>
      <c r="BI3" s="11">
        <v>8</v>
      </c>
      <c r="BJ3" s="11">
        <v>9</v>
      </c>
      <c r="BK3" s="11">
        <v>10</v>
      </c>
    </row>
    <row r="4" spans="1:63" s="12" customFormat="1" ht="15" x14ac:dyDescent="0.25">
      <c r="A4" s="12" t="s">
        <v>0</v>
      </c>
      <c r="D4" s="12" t="s">
        <v>394</v>
      </c>
      <c r="E4" s="12" t="s">
        <v>395</v>
      </c>
      <c r="F4" s="12" t="s">
        <v>396</v>
      </c>
      <c r="G4" s="12" t="s">
        <v>397</v>
      </c>
      <c r="H4" s="12" t="s">
        <v>398</v>
      </c>
      <c r="I4" s="12" t="s">
        <v>399</v>
      </c>
      <c r="J4" s="12" t="s">
        <v>400</v>
      </c>
      <c r="K4" s="12" t="s">
        <v>401</v>
      </c>
      <c r="L4" s="12" t="s">
        <v>402</v>
      </c>
      <c r="M4" s="12" t="s">
        <v>403</v>
      </c>
      <c r="N4" s="12" t="s">
        <v>404</v>
      </c>
      <c r="O4" s="12" t="s">
        <v>405</v>
      </c>
      <c r="P4" s="12" t="s">
        <v>406</v>
      </c>
      <c r="Q4" s="12" t="s">
        <v>407</v>
      </c>
      <c r="R4" s="12" t="s">
        <v>408</v>
      </c>
      <c r="T4" s="12" t="s">
        <v>409</v>
      </c>
      <c r="U4" s="12" t="s">
        <v>410</v>
      </c>
      <c r="Y4" s="12" t="s">
        <v>537</v>
      </c>
      <c r="Z4" s="12" t="s">
        <v>411</v>
      </c>
      <c r="AA4" s="12" t="s">
        <v>412</v>
      </c>
      <c r="AC4" s="12" t="s">
        <v>413</v>
      </c>
      <c r="AD4" s="12" t="s">
        <v>414</v>
      </c>
      <c r="AE4" s="12" t="s">
        <v>415</v>
      </c>
      <c r="AF4" s="12" t="s">
        <v>416</v>
      </c>
      <c r="AG4" s="12" t="s">
        <v>417</v>
      </c>
      <c r="AH4" s="12" t="s">
        <v>418</v>
      </c>
      <c r="AI4" s="12" t="s">
        <v>419</v>
      </c>
      <c r="AJ4" s="12" t="s">
        <v>420</v>
      </c>
      <c r="AK4" s="12" t="s">
        <v>421</v>
      </c>
      <c r="AL4" s="12" t="s">
        <v>422</v>
      </c>
      <c r="AM4" s="12" t="s">
        <v>423</v>
      </c>
      <c r="AN4" s="12" t="s">
        <v>424</v>
      </c>
      <c r="AO4" s="12" t="s">
        <v>425</v>
      </c>
      <c r="AP4" s="12" t="s">
        <v>426</v>
      </c>
      <c r="AQ4" s="12" t="s">
        <v>427</v>
      </c>
      <c r="AR4" s="12" t="s">
        <v>428</v>
      </c>
      <c r="AS4" s="12" t="s">
        <v>429</v>
      </c>
      <c r="AT4" s="12" t="s">
        <v>430</v>
      </c>
      <c r="AU4" s="12" t="s">
        <v>431</v>
      </c>
      <c r="AV4" s="12" t="s">
        <v>432</v>
      </c>
      <c r="AW4" s="12" t="s">
        <v>433</v>
      </c>
      <c r="AX4" s="12" t="s">
        <v>434</v>
      </c>
      <c r="AY4" s="12" t="s">
        <v>435</v>
      </c>
      <c r="AZ4" s="12" t="s">
        <v>436</v>
      </c>
      <c r="BA4" s="12" t="s">
        <v>437</v>
      </c>
      <c r="BB4" s="12" t="s">
        <v>438</v>
      </c>
      <c r="BC4" s="12" t="s">
        <v>439</v>
      </c>
      <c r="BD4" s="12" t="s">
        <v>440</v>
      </c>
      <c r="BE4" s="12" t="s">
        <v>441</v>
      </c>
      <c r="BF4" s="12" t="s">
        <v>861</v>
      </c>
      <c r="BG4" s="12" t="s">
        <v>619</v>
      </c>
      <c r="BH4" s="12" t="s">
        <v>618</v>
      </c>
      <c r="BI4" s="12" t="s">
        <v>617</v>
      </c>
      <c r="BJ4" s="12" t="s">
        <v>616</v>
      </c>
      <c r="BK4" s="12" t="s">
        <v>615</v>
      </c>
    </row>
    <row r="5" spans="1:63" s="11" customFormat="1" ht="15" x14ac:dyDescent="0.25">
      <c r="A5" s="11" t="s">
        <v>632</v>
      </c>
      <c r="B5" s="11" t="s">
        <v>527</v>
      </c>
      <c r="C5" s="11" t="s">
        <v>527</v>
      </c>
      <c r="D5" s="11">
        <v>198</v>
      </c>
      <c r="E5" s="11">
        <v>76</v>
      </c>
      <c r="F5" s="11">
        <v>31</v>
      </c>
      <c r="G5" s="11">
        <v>301</v>
      </c>
      <c r="H5" s="11">
        <v>287</v>
      </c>
      <c r="I5" s="11">
        <v>256</v>
      </c>
      <c r="J5" s="11">
        <v>226</v>
      </c>
      <c r="K5" s="11">
        <v>238</v>
      </c>
      <c r="L5" s="11">
        <v>220</v>
      </c>
      <c r="M5" s="11">
        <v>229</v>
      </c>
      <c r="N5" s="11">
        <v>284</v>
      </c>
      <c r="O5" s="11">
        <v>175</v>
      </c>
      <c r="P5" s="11">
        <v>225</v>
      </c>
      <c r="Q5" s="11">
        <v>213</v>
      </c>
      <c r="R5" s="11">
        <v>120</v>
      </c>
      <c r="S5" s="11" t="s">
        <v>527</v>
      </c>
      <c r="T5" s="11">
        <v>151</v>
      </c>
      <c r="U5" s="11">
        <v>69</v>
      </c>
      <c r="V5" s="11" t="s">
        <v>527</v>
      </c>
      <c r="W5" s="11" t="s">
        <v>527</v>
      </c>
      <c r="X5" s="11" t="s">
        <v>527</v>
      </c>
      <c r="Y5" s="11" t="s">
        <v>527</v>
      </c>
      <c r="Z5" s="11">
        <v>202</v>
      </c>
      <c r="AA5" s="11">
        <v>183</v>
      </c>
      <c r="AB5" s="11">
        <v>184</v>
      </c>
      <c r="AC5" s="11">
        <v>255</v>
      </c>
      <c r="AD5" s="11">
        <v>219</v>
      </c>
      <c r="AE5" s="11">
        <v>249</v>
      </c>
      <c r="AF5" s="11">
        <v>225</v>
      </c>
      <c r="AG5" s="11">
        <v>133</v>
      </c>
      <c r="AH5" s="11">
        <v>246</v>
      </c>
      <c r="AI5" s="11">
        <v>190</v>
      </c>
      <c r="AJ5" s="11">
        <v>207</v>
      </c>
      <c r="AK5" s="11">
        <v>126</v>
      </c>
      <c r="AL5" s="11">
        <v>166</v>
      </c>
      <c r="AM5" s="11">
        <v>149</v>
      </c>
      <c r="AN5" s="11">
        <v>128</v>
      </c>
      <c r="AO5" s="11">
        <v>130</v>
      </c>
      <c r="AP5" s="11">
        <v>132</v>
      </c>
      <c r="AQ5" s="11">
        <v>172</v>
      </c>
      <c r="AR5" s="11">
        <v>155</v>
      </c>
      <c r="AS5" s="11">
        <v>137</v>
      </c>
      <c r="AT5" s="11">
        <v>118</v>
      </c>
      <c r="AU5" s="11">
        <v>129</v>
      </c>
      <c r="AV5" s="11">
        <v>114</v>
      </c>
      <c r="AW5" s="11">
        <v>82</v>
      </c>
      <c r="AX5" s="11">
        <v>125</v>
      </c>
      <c r="AY5" s="11">
        <v>114</v>
      </c>
      <c r="AZ5" s="11">
        <v>104</v>
      </c>
      <c r="BA5" s="11">
        <v>87</v>
      </c>
      <c r="BB5" s="11">
        <v>143</v>
      </c>
      <c r="BC5" s="11">
        <v>121</v>
      </c>
      <c r="BD5" s="11">
        <v>95</v>
      </c>
      <c r="BE5" s="11">
        <v>83</v>
      </c>
      <c r="BF5" s="11" t="s">
        <v>843</v>
      </c>
      <c r="BG5" s="11" t="s">
        <v>843</v>
      </c>
      <c r="BH5" s="11" t="s">
        <v>843</v>
      </c>
      <c r="BI5" s="11" t="s">
        <v>843</v>
      </c>
      <c r="BJ5" s="11" t="s">
        <v>843</v>
      </c>
      <c r="BK5" s="11" t="s">
        <v>843</v>
      </c>
    </row>
    <row r="6" spans="1:63" s="12" customFormat="1" ht="15" x14ac:dyDescent="0.25">
      <c r="A6" s="12" t="s">
        <v>0</v>
      </c>
      <c r="D6" s="12" t="s">
        <v>829</v>
      </c>
      <c r="E6" s="12" t="s">
        <v>395</v>
      </c>
      <c r="F6" s="12" t="s">
        <v>396</v>
      </c>
      <c r="G6" s="12" t="s">
        <v>397</v>
      </c>
      <c r="H6" s="12" t="s">
        <v>398</v>
      </c>
      <c r="I6" s="12" t="s">
        <v>399</v>
      </c>
      <c r="J6" s="12" t="s">
        <v>400</v>
      </c>
      <c r="K6" s="12" t="s">
        <v>401</v>
      </c>
      <c r="L6" s="12" t="s">
        <v>402</v>
      </c>
      <c r="M6" s="12" t="s">
        <v>403</v>
      </c>
      <c r="N6" s="12" t="s">
        <v>404</v>
      </c>
      <c r="O6" s="12" t="s">
        <v>405</v>
      </c>
      <c r="P6" s="12" t="s">
        <v>406</v>
      </c>
      <c r="Q6" s="12" t="s">
        <v>407</v>
      </c>
      <c r="R6" s="12" t="s">
        <v>408</v>
      </c>
      <c r="T6" s="12" t="s">
        <v>409</v>
      </c>
      <c r="U6" s="12" t="s">
        <v>410</v>
      </c>
      <c r="Z6" s="12" t="s">
        <v>411</v>
      </c>
      <c r="AA6" s="12" t="s">
        <v>412</v>
      </c>
      <c r="AB6" s="12" t="s">
        <v>830</v>
      </c>
      <c r="AC6" s="12" t="s">
        <v>413</v>
      </c>
      <c r="AD6" s="12" t="s">
        <v>414</v>
      </c>
      <c r="AE6" s="12" t="s">
        <v>415</v>
      </c>
      <c r="AF6" s="12" t="s">
        <v>416</v>
      </c>
      <c r="AG6" s="12" t="s">
        <v>417</v>
      </c>
      <c r="AH6" s="12" t="s">
        <v>418</v>
      </c>
      <c r="AI6" s="12" t="s">
        <v>419</v>
      </c>
      <c r="AJ6" s="12" t="s">
        <v>420</v>
      </c>
      <c r="AK6" s="12" t="s">
        <v>421</v>
      </c>
      <c r="AL6" s="12" t="s">
        <v>422</v>
      </c>
      <c r="AM6" s="12" t="s">
        <v>423</v>
      </c>
      <c r="AN6" s="12" t="s">
        <v>424</v>
      </c>
      <c r="AO6" s="12" t="s">
        <v>425</v>
      </c>
      <c r="AP6" s="12" t="s">
        <v>426</v>
      </c>
      <c r="AQ6" s="12" t="s">
        <v>427</v>
      </c>
      <c r="AR6" s="12" t="s">
        <v>428</v>
      </c>
      <c r="AS6" s="12" t="s">
        <v>429</v>
      </c>
      <c r="AT6" s="12" t="s">
        <v>430</v>
      </c>
      <c r="AU6" s="12" t="s">
        <v>431</v>
      </c>
      <c r="AV6" s="12" t="s">
        <v>432</v>
      </c>
      <c r="AW6" s="12" t="s">
        <v>433</v>
      </c>
      <c r="AX6" s="12" t="s">
        <v>434</v>
      </c>
      <c r="AY6" s="12" t="s">
        <v>435</v>
      </c>
      <c r="AZ6" s="12" t="s">
        <v>436</v>
      </c>
      <c r="BA6" s="12" t="s">
        <v>437</v>
      </c>
      <c r="BB6" s="12" t="s">
        <v>438</v>
      </c>
      <c r="BC6" s="12" t="s">
        <v>439</v>
      </c>
      <c r="BD6" s="12" t="s">
        <v>440</v>
      </c>
      <c r="BE6" s="12" t="s">
        <v>831</v>
      </c>
    </row>
    <row r="7" spans="1:63" s="11" customFormat="1" ht="15" x14ac:dyDescent="0.25">
      <c r="A7" s="11" t="s">
        <v>639</v>
      </c>
      <c r="B7" s="11" t="s">
        <v>527</v>
      </c>
      <c r="C7" s="11" t="s">
        <v>527</v>
      </c>
      <c r="D7" s="11">
        <v>167</v>
      </c>
      <c r="E7" s="11">
        <v>40</v>
      </c>
      <c r="F7" s="11">
        <v>34</v>
      </c>
      <c r="G7" s="11">
        <v>176</v>
      </c>
      <c r="H7" s="11">
        <v>209</v>
      </c>
      <c r="I7" s="11">
        <v>215</v>
      </c>
      <c r="J7" s="11">
        <v>163</v>
      </c>
      <c r="K7" s="11">
        <v>181</v>
      </c>
      <c r="L7" s="11">
        <v>177</v>
      </c>
      <c r="M7" s="11">
        <v>183</v>
      </c>
      <c r="N7" s="11">
        <v>212</v>
      </c>
      <c r="O7" s="11">
        <v>181</v>
      </c>
      <c r="P7" s="11">
        <v>188</v>
      </c>
      <c r="Q7" s="11">
        <v>152</v>
      </c>
      <c r="R7" s="11">
        <v>158</v>
      </c>
      <c r="S7" s="11" t="s">
        <v>527</v>
      </c>
      <c r="T7" s="11">
        <v>195</v>
      </c>
      <c r="U7" s="11">
        <v>199</v>
      </c>
      <c r="V7" s="11" t="s">
        <v>527</v>
      </c>
      <c r="W7" s="11" t="s">
        <v>527</v>
      </c>
      <c r="X7" s="11" t="s">
        <v>527</v>
      </c>
      <c r="Y7" s="11" t="s">
        <v>527</v>
      </c>
      <c r="Z7" s="11">
        <v>197</v>
      </c>
      <c r="AA7" s="11">
        <v>173</v>
      </c>
      <c r="AB7" s="11" t="s">
        <v>527</v>
      </c>
      <c r="AC7" s="11">
        <v>304</v>
      </c>
      <c r="AD7" s="11">
        <v>198</v>
      </c>
      <c r="AE7" s="11">
        <v>220</v>
      </c>
      <c r="AF7" s="11">
        <v>214</v>
      </c>
      <c r="AG7" s="11">
        <v>165</v>
      </c>
      <c r="AH7" s="11">
        <v>246</v>
      </c>
      <c r="AI7" s="11">
        <v>173</v>
      </c>
      <c r="AJ7" s="11">
        <v>177</v>
      </c>
      <c r="AK7" s="11">
        <v>137</v>
      </c>
      <c r="AL7" s="11">
        <v>184</v>
      </c>
      <c r="AM7" s="11">
        <v>115</v>
      </c>
      <c r="AN7" s="11">
        <v>174</v>
      </c>
      <c r="AO7" s="11">
        <v>89</v>
      </c>
      <c r="AP7" s="11">
        <v>74</v>
      </c>
      <c r="AQ7" s="11">
        <v>95</v>
      </c>
      <c r="AR7" s="11">
        <v>102</v>
      </c>
      <c r="AS7" s="11">
        <v>78</v>
      </c>
      <c r="AT7" s="11">
        <v>109</v>
      </c>
      <c r="AU7" s="11">
        <v>269</v>
      </c>
      <c r="AV7" s="11">
        <v>211</v>
      </c>
      <c r="AW7" s="11">
        <v>132</v>
      </c>
      <c r="AX7" s="11">
        <v>190</v>
      </c>
      <c r="AY7" s="11">
        <v>139</v>
      </c>
      <c r="AZ7" s="11">
        <v>191</v>
      </c>
      <c r="BA7" s="11">
        <v>158</v>
      </c>
      <c r="BB7" s="11">
        <v>185</v>
      </c>
      <c r="BC7" s="11">
        <v>142</v>
      </c>
      <c r="BD7" s="11">
        <v>181</v>
      </c>
      <c r="BE7" s="11">
        <v>184</v>
      </c>
      <c r="BF7" s="11" t="s">
        <v>843</v>
      </c>
      <c r="BG7" s="11" t="s">
        <v>843</v>
      </c>
      <c r="BH7" s="11" t="s">
        <v>843</v>
      </c>
      <c r="BI7" s="11" t="s">
        <v>843</v>
      </c>
      <c r="BJ7" s="11" t="s">
        <v>843</v>
      </c>
      <c r="BK7" s="11" t="s">
        <v>843</v>
      </c>
    </row>
    <row r="8" spans="1:63" s="12" customFormat="1" ht="15" x14ac:dyDescent="0.25">
      <c r="A8" s="12" t="s">
        <v>0</v>
      </c>
      <c r="D8" s="12" t="s">
        <v>829</v>
      </c>
      <c r="E8" s="12" t="s">
        <v>395</v>
      </c>
      <c r="F8" s="12" t="s">
        <v>396</v>
      </c>
      <c r="G8" s="12" t="s">
        <v>397</v>
      </c>
      <c r="H8" s="12" t="s">
        <v>398</v>
      </c>
      <c r="I8" s="12" t="s">
        <v>399</v>
      </c>
      <c r="J8" s="12" t="s">
        <v>400</v>
      </c>
      <c r="K8" s="12" t="s">
        <v>401</v>
      </c>
      <c r="L8" s="12" t="s">
        <v>402</v>
      </c>
      <c r="M8" s="12" t="s">
        <v>403</v>
      </c>
      <c r="N8" s="12" t="s">
        <v>404</v>
      </c>
      <c r="O8" s="12" t="s">
        <v>405</v>
      </c>
      <c r="P8" s="12" t="s">
        <v>406</v>
      </c>
      <c r="Q8" s="12" t="s">
        <v>407</v>
      </c>
      <c r="R8" s="12" t="s">
        <v>408</v>
      </c>
      <c r="T8" s="12" t="s">
        <v>409</v>
      </c>
      <c r="U8" s="12" t="s">
        <v>410</v>
      </c>
      <c r="Z8" s="12" t="s">
        <v>411</v>
      </c>
      <c r="AA8" s="12" t="s">
        <v>412</v>
      </c>
      <c r="AC8" s="12" t="s">
        <v>413</v>
      </c>
      <c r="AD8" s="12" t="s">
        <v>414</v>
      </c>
      <c r="AE8" s="12" t="s">
        <v>415</v>
      </c>
      <c r="AF8" s="12" t="s">
        <v>416</v>
      </c>
      <c r="AG8" s="12" t="s">
        <v>417</v>
      </c>
      <c r="AH8" s="12" t="s">
        <v>418</v>
      </c>
      <c r="AI8" s="12" t="s">
        <v>419</v>
      </c>
      <c r="AJ8" s="12" t="s">
        <v>420</v>
      </c>
      <c r="AK8" s="12" t="s">
        <v>421</v>
      </c>
      <c r="AL8" s="12" t="s">
        <v>422</v>
      </c>
      <c r="AM8" s="12" t="s">
        <v>423</v>
      </c>
      <c r="AN8" s="12" t="s">
        <v>424</v>
      </c>
      <c r="AO8" s="12" t="s">
        <v>425</v>
      </c>
      <c r="AP8" s="12" t="s">
        <v>426</v>
      </c>
      <c r="AQ8" s="12" t="s">
        <v>427</v>
      </c>
      <c r="AR8" s="12" t="s">
        <v>428</v>
      </c>
      <c r="AS8" s="12" t="s">
        <v>429</v>
      </c>
      <c r="AT8" s="12" t="s">
        <v>430</v>
      </c>
      <c r="AU8" s="12" t="s">
        <v>431</v>
      </c>
      <c r="AV8" s="12" t="s">
        <v>432</v>
      </c>
      <c r="AW8" s="12" t="s">
        <v>433</v>
      </c>
      <c r="AX8" s="12" t="s">
        <v>434</v>
      </c>
      <c r="AY8" s="12" t="s">
        <v>435</v>
      </c>
      <c r="AZ8" s="12" t="s">
        <v>436</v>
      </c>
      <c r="BA8" s="12" t="s">
        <v>437</v>
      </c>
      <c r="BB8" s="12" t="s">
        <v>438</v>
      </c>
      <c r="BC8" s="12" t="s">
        <v>439</v>
      </c>
      <c r="BD8" s="12" t="s">
        <v>440</v>
      </c>
      <c r="BE8" s="12" t="s">
        <v>831</v>
      </c>
    </row>
    <row r="9" spans="1:63" s="11" customFormat="1" ht="15" x14ac:dyDescent="0.25">
      <c r="A9" s="11" t="s">
        <v>652</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59</v>
      </c>
      <c r="S9" s="11" t="s">
        <v>527</v>
      </c>
      <c r="T9" s="11" t="s">
        <v>527</v>
      </c>
      <c r="U9" s="11">
        <v>104</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843</v>
      </c>
      <c r="BG9" s="11" t="s">
        <v>843</v>
      </c>
      <c r="BH9" s="11" t="s">
        <v>843</v>
      </c>
      <c r="BI9" s="11" t="s">
        <v>843</v>
      </c>
      <c r="BJ9" s="11" t="s">
        <v>843</v>
      </c>
      <c r="BK9" s="11" t="s">
        <v>843</v>
      </c>
    </row>
    <row r="10" spans="1:63" s="12" customFormat="1" ht="15" x14ac:dyDescent="0.25">
      <c r="A10" s="12" t="s">
        <v>0</v>
      </c>
      <c r="R10" s="12" t="s">
        <v>408</v>
      </c>
      <c r="U10" s="12" t="s">
        <v>410</v>
      </c>
    </row>
    <row r="11" spans="1:63" s="11" customFormat="1" ht="15" x14ac:dyDescent="0.25">
      <c r="A11" s="11" t="s">
        <v>832</v>
      </c>
      <c r="B11" s="11" t="s">
        <v>527</v>
      </c>
      <c r="C11" s="11" t="s">
        <v>527</v>
      </c>
      <c r="D11" s="11">
        <v>3</v>
      </c>
      <c r="E11" s="11">
        <v>1</v>
      </c>
      <c r="F11" s="11">
        <v>7</v>
      </c>
      <c r="G11" s="11">
        <v>8</v>
      </c>
      <c r="H11" s="11">
        <v>20</v>
      </c>
      <c r="I11" s="11">
        <v>26</v>
      </c>
      <c r="J11" s="11">
        <v>15</v>
      </c>
      <c r="K11" s="11">
        <v>14</v>
      </c>
      <c r="L11" s="11">
        <v>18</v>
      </c>
      <c r="M11" s="11">
        <v>23</v>
      </c>
      <c r="N11" s="11">
        <v>11</v>
      </c>
      <c r="O11" s="11">
        <v>24</v>
      </c>
      <c r="P11" s="11">
        <v>21</v>
      </c>
      <c r="Q11" s="11">
        <v>19</v>
      </c>
      <c r="R11" s="11">
        <v>35</v>
      </c>
      <c r="S11" s="11" t="s">
        <v>527</v>
      </c>
      <c r="T11" s="11">
        <v>42</v>
      </c>
      <c r="U11" s="11">
        <v>3</v>
      </c>
      <c r="V11" s="11" t="s">
        <v>527</v>
      </c>
      <c r="W11" s="11" t="s">
        <v>527</v>
      </c>
      <c r="X11" s="11" t="s">
        <v>527</v>
      </c>
      <c r="Y11" s="11" t="s">
        <v>527</v>
      </c>
      <c r="Z11" s="11">
        <v>53</v>
      </c>
      <c r="AA11" s="11">
        <v>44</v>
      </c>
      <c r="AB11" s="11" t="s">
        <v>527</v>
      </c>
      <c r="AC11" s="11">
        <v>52</v>
      </c>
      <c r="AD11" s="11">
        <v>41</v>
      </c>
      <c r="AE11" s="11">
        <v>32</v>
      </c>
      <c r="AF11" s="11">
        <v>36</v>
      </c>
      <c r="AG11" s="11">
        <v>26</v>
      </c>
      <c r="AH11" s="11">
        <v>40</v>
      </c>
      <c r="AI11" s="11">
        <v>26</v>
      </c>
      <c r="AJ11" s="11">
        <v>41</v>
      </c>
      <c r="AK11" s="11">
        <v>29</v>
      </c>
      <c r="AL11" s="11">
        <v>29</v>
      </c>
      <c r="AM11" s="11">
        <v>23</v>
      </c>
      <c r="AN11" s="11">
        <v>26</v>
      </c>
      <c r="AO11" s="11">
        <v>26</v>
      </c>
      <c r="AP11" s="11">
        <v>16</v>
      </c>
      <c r="AQ11" s="11">
        <v>24</v>
      </c>
      <c r="AR11" s="11">
        <v>23</v>
      </c>
      <c r="AS11" s="11">
        <v>19</v>
      </c>
      <c r="AT11" s="11">
        <v>17</v>
      </c>
      <c r="AU11" s="11">
        <v>55</v>
      </c>
      <c r="AV11" s="11">
        <v>33</v>
      </c>
      <c r="AW11" s="11">
        <v>18</v>
      </c>
      <c r="AX11" s="11">
        <v>32</v>
      </c>
      <c r="AY11" s="11">
        <v>36</v>
      </c>
      <c r="AZ11" s="11">
        <v>31</v>
      </c>
      <c r="BA11" s="11">
        <v>36</v>
      </c>
      <c r="BB11" s="11">
        <v>42</v>
      </c>
      <c r="BC11" s="11">
        <v>31</v>
      </c>
      <c r="BD11" s="11">
        <v>28</v>
      </c>
      <c r="BE11" s="11">
        <v>27</v>
      </c>
      <c r="BF11" s="11" t="s">
        <v>843</v>
      </c>
      <c r="BG11" s="11" t="s">
        <v>843</v>
      </c>
      <c r="BH11" s="11" t="s">
        <v>843</v>
      </c>
      <c r="BI11" s="11" t="s">
        <v>843</v>
      </c>
      <c r="BJ11" s="11" t="s">
        <v>843</v>
      </c>
      <c r="BK11" s="11" t="s">
        <v>843</v>
      </c>
    </row>
    <row r="12" spans="1:63" s="12" customFormat="1" ht="15" x14ac:dyDescent="0.25">
      <c r="A12" s="12" t="s">
        <v>0</v>
      </c>
      <c r="D12" s="12" t="s">
        <v>829</v>
      </c>
      <c r="E12" s="12" t="s">
        <v>395</v>
      </c>
      <c r="F12" s="12" t="s">
        <v>396</v>
      </c>
      <c r="G12" s="12" t="s">
        <v>397</v>
      </c>
      <c r="H12" s="12" t="s">
        <v>398</v>
      </c>
      <c r="I12" s="12" t="s">
        <v>399</v>
      </c>
      <c r="J12" s="12" t="s">
        <v>400</v>
      </c>
      <c r="K12" s="12" t="s">
        <v>401</v>
      </c>
      <c r="L12" s="12" t="s">
        <v>402</v>
      </c>
      <c r="M12" s="12" t="s">
        <v>403</v>
      </c>
      <c r="N12" s="12" t="s">
        <v>404</v>
      </c>
      <c r="O12" s="12" t="s">
        <v>405</v>
      </c>
      <c r="P12" s="12" t="s">
        <v>406</v>
      </c>
      <c r="Q12" s="12" t="s">
        <v>407</v>
      </c>
      <c r="R12" s="12" t="s">
        <v>408</v>
      </c>
      <c r="T12" s="12" t="s">
        <v>409</v>
      </c>
      <c r="U12" s="12" t="s">
        <v>410</v>
      </c>
      <c r="Z12" s="12" t="s">
        <v>411</v>
      </c>
      <c r="AA12" s="12" t="s">
        <v>412</v>
      </c>
      <c r="AC12" s="12" t="s">
        <v>413</v>
      </c>
      <c r="AD12" s="12" t="s">
        <v>414</v>
      </c>
      <c r="AE12" s="12" t="s">
        <v>415</v>
      </c>
      <c r="AF12" s="12" t="s">
        <v>416</v>
      </c>
      <c r="AG12" s="12" t="s">
        <v>417</v>
      </c>
      <c r="AH12" s="12" t="s">
        <v>418</v>
      </c>
      <c r="AI12" s="12" t="s">
        <v>419</v>
      </c>
      <c r="AJ12" s="12" t="s">
        <v>420</v>
      </c>
      <c r="AK12" s="12" t="s">
        <v>421</v>
      </c>
      <c r="AL12" s="12" t="s">
        <v>422</v>
      </c>
      <c r="AM12" s="12" t="s">
        <v>423</v>
      </c>
      <c r="AN12" s="12" t="s">
        <v>424</v>
      </c>
      <c r="AO12" s="12" t="s">
        <v>442</v>
      </c>
      <c r="AP12" s="12" t="s">
        <v>426</v>
      </c>
      <c r="AQ12" s="12" t="s">
        <v>427</v>
      </c>
      <c r="AR12" s="12" t="s">
        <v>443</v>
      </c>
      <c r="AS12" s="12" t="s">
        <v>429</v>
      </c>
      <c r="AT12" s="12" t="s">
        <v>430</v>
      </c>
      <c r="AU12" s="12" t="s">
        <v>431</v>
      </c>
      <c r="AV12" s="12" t="s">
        <v>432</v>
      </c>
      <c r="AW12" s="12" t="s">
        <v>433</v>
      </c>
      <c r="AX12" s="12" t="s">
        <v>434</v>
      </c>
      <c r="AY12" s="12" t="s">
        <v>435</v>
      </c>
      <c r="AZ12" s="12" t="s">
        <v>436</v>
      </c>
      <c r="BA12" s="12" t="s">
        <v>437</v>
      </c>
      <c r="BB12" s="12" t="s">
        <v>438</v>
      </c>
      <c r="BC12" s="12" t="s">
        <v>439</v>
      </c>
      <c r="BD12" s="12" t="s">
        <v>440</v>
      </c>
      <c r="BE12" s="12" t="s">
        <v>831</v>
      </c>
    </row>
    <row r="13" spans="1:63" s="13" customFormat="1" ht="15" x14ac:dyDescent="0.25">
      <c r="A13" s="13" t="s">
        <v>32</v>
      </c>
    </row>
    <row r="14" spans="1:63" ht="35.25" thickBot="1" x14ac:dyDescent="0.35">
      <c r="A14" s="9" t="s">
        <v>840</v>
      </c>
    </row>
    <row r="15" spans="1:63" s="11" customFormat="1" thickTop="1" x14ac:dyDescent="0.25">
      <c r="A15" s="11" t="s">
        <v>13</v>
      </c>
      <c r="B15" s="19" t="s">
        <v>842</v>
      </c>
      <c r="C15" s="19" t="s">
        <v>842</v>
      </c>
      <c r="D15" s="11">
        <f t="shared" ref="D15:R15" si="0">D3/D$23*1000000</f>
        <v>93.279231379133435</v>
      </c>
      <c r="E15" s="11">
        <f t="shared" si="0"/>
        <v>65.026693457664379</v>
      </c>
      <c r="F15" s="11">
        <f t="shared" si="0"/>
        <v>12.705350222978897</v>
      </c>
      <c r="G15" s="11">
        <f t="shared" si="0"/>
        <v>198.20132299383098</v>
      </c>
      <c r="H15" s="11">
        <f t="shared" si="0"/>
        <v>157.80625034140775</v>
      </c>
      <c r="I15" s="11">
        <f t="shared" si="0"/>
        <v>78.090741441555096</v>
      </c>
      <c r="J15" s="11">
        <f t="shared" si="0"/>
        <v>89.17636707370724</v>
      </c>
      <c r="K15" s="11">
        <f t="shared" si="0"/>
        <v>76.489935689615606</v>
      </c>
      <c r="L15" s="11">
        <f t="shared" si="0"/>
        <v>81.525220409256605</v>
      </c>
      <c r="M15" s="11">
        <f t="shared" si="0"/>
        <v>172.89870441237494</v>
      </c>
      <c r="N15" s="11">
        <f t="shared" si="0"/>
        <v>205.34115150754627</v>
      </c>
      <c r="O15" s="11">
        <f t="shared" si="0"/>
        <v>1230.6441688353477</v>
      </c>
      <c r="P15" s="11">
        <f t="shared" si="0"/>
        <v>162.02294021353507</v>
      </c>
      <c r="Q15" s="11">
        <f t="shared" si="0"/>
        <v>71.88317325503597</v>
      </c>
      <c r="R15" s="11">
        <f t="shared" si="0"/>
        <v>98.506531530298957</v>
      </c>
      <c r="S15" s="19" t="s">
        <v>842</v>
      </c>
      <c r="T15" s="11">
        <f t="shared" ref="T15:BK15" si="1">T3/T$23*1000000</f>
        <v>85.766051652604602</v>
      </c>
      <c r="U15" s="11">
        <f t="shared" si="1"/>
        <v>90.188068649035785</v>
      </c>
      <c r="V15" s="19" t="s">
        <v>842</v>
      </c>
      <c r="W15" s="19" t="s">
        <v>842</v>
      </c>
      <c r="X15" s="19" t="s">
        <v>842</v>
      </c>
      <c r="Y15" s="11">
        <f t="shared" si="1"/>
        <v>2671.0405667845566</v>
      </c>
      <c r="Z15" s="11">
        <f t="shared" si="1"/>
        <v>1046.7823670977714</v>
      </c>
      <c r="AA15" s="11">
        <f t="shared" si="1"/>
        <v>112.89761127470811</v>
      </c>
      <c r="AB15" s="19" t="s">
        <v>842</v>
      </c>
      <c r="AC15" s="11">
        <f t="shared" si="1"/>
        <v>721.64948453608247</v>
      </c>
      <c r="AD15" s="11">
        <f t="shared" si="1"/>
        <v>114.94252873563218</v>
      </c>
      <c r="AE15" s="11">
        <f t="shared" si="1"/>
        <v>424.02826855123675</v>
      </c>
      <c r="AF15" s="11">
        <f t="shared" si="1"/>
        <v>259.56885173779148</v>
      </c>
      <c r="AG15" s="11">
        <f t="shared" si="1"/>
        <v>146.21178555604786</v>
      </c>
      <c r="AH15" s="11">
        <f t="shared" si="1"/>
        <v>474.29078014184398</v>
      </c>
      <c r="AI15" s="11">
        <f t="shared" si="1"/>
        <v>185.02202643171805</v>
      </c>
      <c r="AJ15" s="11">
        <f t="shared" si="1"/>
        <v>396.9669937555754</v>
      </c>
      <c r="AK15" s="11">
        <f t="shared" si="1"/>
        <v>102.72443054935238</v>
      </c>
      <c r="AL15" s="11">
        <f t="shared" si="1"/>
        <v>268.27872370868511</v>
      </c>
      <c r="AM15" s="11">
        <f t="shared" si="1"/>
        <v>256.06469002695417</v>
      </c>
      <c r="AN15" s="11">
        <f t="shared" si="1"/>
        <v>635.13513513513522</v>
      </c>
      <c r="AO15" s="11">
        <f t="shared" si="1"/>
        <v>72.38181406921511</v>
      </c>
      <c r="AP15" s="11">
        <f t="shared" si="1"/>
        <v>144.53477868112014</v>
      </c>
      <c r="AQ15" s="11">
        <f t="shared" si="1"/>
        <v>180.58690744920992</v>
      </c>
      <c r="AR15" s="11">
        <f t="shared" si="1"/>
        <v>227.06630336058129</v>
      </c>
      <c r="AS15" s="11">
        <f t="shared" si="1"/>
        <v>80.256821829855539</v>
      </c>
      <c r="AT15" s="11">
        <f t="shared" si="1"/>
        <v>252.21238938053099</v>
      </c>
      <c r="AU15" s="11">
        <f t="shared" si="1"/>
        <v>314.02034498009732</v>
      </c>
      <c r="AV15" s="11">
        <f t="shared" si="1"/>
        <v>110.57054400707652</v>
      </c>
      <c r="AW15" s="11">
        <f t="shared" si="1"/>
        <v>66.34232640424591</v>
      </c>
      <c r="AX15" s="11">
        <f t="shared" si="1"/>
        <v>229.98673153471915</v>
      </c>
      <c r="AY15" s="11">
        <f t="shared" si="1"/>
        <v>106.91209966067029</v>
      </c>
      <c r="AZ15" s="11">
        <f t="shared" si="1"/>
        <v>68.994066510280106</v>
      </c>
      <c r="BA15" s="11">
        <f t="shared" si="1"/>
        <v>52.87811154637631</v>
      </c>
      <c r="BB15" s="11">
        <f t="shared" si="1"/>
        <v>78.047088410007376</v>
      </c>
      <c r="BC15" s="11">
        <f t="shared" si="1"/>
        <v>24.937655860349128</v>
      </c>
      <c r="BD15" s="11">
        <f t="shared" si="1"/>
        <v>69.815195071868573</v>
      </c>
      <c r="BE15" s="11">
        <f t="shared" si="1"/>
        <v>89.942763695829925</v>
      </c>
      <c r="BF15" s="11">
        <f t="shared" si="1"/>
        <v>283.36755646817249</v>
      </c>
      <c r="BG15" s="11">
        <f t="shared" si="1"/>
        <v>40.849673202614376</v>
      </c>
      <c r="BH15" s="11">
        <f t="shared" si="1"/>
        <v>109.48905109489051</v>
      </c>
      <c r="BI15" s="11">
        <f t="shared" si="1"/>
        <v>32.258064516129032</v>
      </c>
      <c r="BJ15" s="11">
        <f t="shared" si="1"/>
        <v>36.231884057971016</v>
      </c>
      <c r="BK15" s="11">
        <f t="shared" si="1"/>
        <v>40.032025620496398</v>
      </c>
    </row>
    <row r="16" spans="1:63" s="11" customFormat="1" ht="15" x14ac:dyDescent="0.25">
      <c r="A16" s="11" t="s">
        <v>632</v>
      </c>
      <c r="B16" s="19" t="s">
        <v>842</v>
      </c>
      <c r="C16" s="19" t="s">
        <v>842</v>
      </c>
      <c r="D16" s="11">
        <f t="shared" ref="D16:R16" si="2">D5/D$23*1000000</f>
        <v>1319.2348437906014</v>
      </c>
      <c r="E16" s="11">
        <f t="shared" si="2"/>
        <v>494.20287027824924</v>
      </c>
      <c r="F16" s="11">
        <f t="shared" si="2"/>
        <v>196.9329284561729</v>
      </c>
      <c r="G16" s="11">
        <f t="shared" si="2"/>
        <v>1864.3311944107227</v>
      </c>
      <c r="H16" s="11">
        <f t="shared" si="2"/>
        <v>1741.9382249224625</v>
      </c>
      <c r="I16" s="11">
        <f t="shared" si="2"/>
        <v>1537.7869083875464</v>
      </c>
      <c r="J16" s="11">
        <f t="shared" si="2"/>
        <v>1343.5905972438557</v>
      </c>
      <c r="K16" s="11">
        <f t="shared" si="2"/>
        <v>1400.3542072406549</v>
      </c>
      <c r="L16" s="11">
        <f t="shared" si="2"/>
        <v>1281.1106064311753</v>
      </c>
      <c r="M16" s="11">
        <f t="shared" si="2"/>
        <v>1319.7934436811286</v>
      </c>
      <c r="N16" s="11">
        <f t="shared" si="2"/>
        <v>1619.9135285595319</v>
      </c>
      <c r="O16" s="11">
        <f t="shared" si="2"/>
        <v>987.90242911094413</v>
      </c>
      <c r="P16" s="11">
        <f t="shared" si="2"/>
        <v>1257.0745361394963</v>
      </c>
      <c r="Q16" s="11">
        <f t="shared" si="2"/>
        <v>1177.7781464094355</v>
      </c>
      <c r="R16" s="11">
        <f t="shared" si="2"/>
        <v>656.71021020199305</v>
      </c>
      <c r="S16" s="19" t="s">
        <v>842</v>
      </c>
      <c r="T16" s="11">
        <f t="shared" ref="T16:BE16" si="3">T5/T$23*1000000</f>
        <v>809.41711247145599</v>
      </c>
      <c r="U16" s="11">
        <f t="shared" si="3"/>
        <v>366.05745510490993</v>
      </c>
      <c r="V16" s="19" t="s">
        <v>842</v>
      </c>
      <c r="W16" s="19" t="s">
        <v>842</v>
      </c>
      <c r="X16" s="19" t="s">
        <v>842</v>
      </c>
      <c r="Y16" s="19" t="s">
        <v>842</v>
      </c>
      <c r="Z16" s="11">
        <f t="shared" si="3"/>
        <v>988.08429043808326</v>
      </c>
      <c r="AA16" s="11">
        <f t="shared" si="3"/>
        <v>860.84428596964938</v>
      </c>
      <c r="AB16" s="11">
        <f t="shared" si="3"/>
        <v>918.7963767464621</v>
      </c>
      <c r="AC16" s="11">
        <f t="shared" si="3"/>
        <v>1251.8409425625921</v>
      </c>
      <c r="AD16" s="11">
        <f t="shared" si="3"/>
        <v>968.16976127320959</v>
      </c>
      <c r="AE16" s="11">
        <f t="shared" si="3"/>
        <v>1099.8233215547702</v>
      </c>
      <c r="AF16" s="11">
        <f t="shared" si="3"/>
        <v>989.88121425428938</v>
      </c>
      <c r="AG16" s="11">
        <f t="shared" si="3"/>
        <v>589.27780239255651</v>
      </c>
      <c r="AH16" s="11">
        <f t="shared" si="3"/>
        <v>1090.4255319148936</v>
      </c>
      <c r="AI16" s="11">
        <f t="shared" si="3"/>
        <v>837.00440528634363</v>
      </c>
      <c r="AJ16" s="11">
        <f t="shared" si="3"/>
        <v>923.28278322925951</v>
      </c>
      <c r="AK16" s="11">
        <f t="shared" si="3"/>
        <v>562.75122822688706</v>
      </c>
      <c r="AL16" s="11">
        <f t="shared" si="3"/>
        <v>742.23780226069539</v>
      </c>
      <c r="AM16" s="11">
        <f t="shared" si="3"/>
        <v>669.3620844564241</v>
      </c>
      <c r="AN16" s="11">
        <f t="shared" si="3"/>
        <v>576.5765765765766</v>
      </c>
      <c r="AO16" s="11">
        <f t="shared" si="3"/>
        <v>588.10223931237272</v>
      </c>
      <c r="AP16" s="11">
        <f t="shared" si="3"/>
        <v>596.20596205962056</v>
      </c>
      <c r="AQ16" s="11">
        <f t="shared" si="3"/>
        <v>776.52370203160262</v>
      </c>
      <c r="AR16" s="11">
        <f t="shared" si="3"/>
        <v>703.90554041780194</v>
      </c>
      <c r="AS16" s="11">
        <f t="shared" si="3"/>
        <v>610.84358837167827</v>
      </c>
      <c r="AT16" s="11">
        <f t="shared" si="3"/>
        <v>522.12389380530965</v>
      </c>
      <c r="AU16" s="11">
        <f t="shared" si="3"/>
        <v>570.54400707651484</v>
      </c>
      <c r="AV16" s="11">
        <f t="shared" si="3"/>
        <v>504.20168067226888</v>
      </c>
      <c r="AW16" s="11">
        <f t="shared" si="3"/>
        <v>362.67138434321095</v>
      </c>
      <c r="AX16" s="11">
        <f t="shared" si="3"/>
        <v>552.85272003538262</v>
      </c>
      <c r="AY16" s="11">
        <f t="shared" si="3"/>
        <v>529.91214614419187</v>
      </c>
      <c r="AZ16" s="11">
        <f t="shared" si="3"/>
        <v>478.35886113794209</v>
      </c>
      <c r="BA16" s="11">
        <f t="shared" si="3"/>
        <v>383.36630871122821</v>
      </c>
      <c r="BB16" s="11">
        <f t="shared" si="3"/>
        <v>620.04075792394747</v>
      </c>
      <c r="BC16" s="11">
        <f t="shared" si="3"/>
        <v>502.90939318370744</v>
      </c>
      <c r="BD16" s="11">
        <f t="shared" si="3"/>
        <v>390.1437371663244</v>
      </c>
      <c r="BE16" s="11">
        <f t="shared" si="3"/>
        <v>339.32951757972199</v>
      </c>
      <c r="BF16" s="19" t="s">
        <v>842</v>
      </c>
      <c r="BG16" s="19" t="s">
        <v>842</v>
      </c>
      <c r="BH16" s="19" t="s">
        <v>842</v>
      </c>
      <c r="BI16" s="19" t="s">
        <v>842</v>
      </c>
      <c r="BJ16" s="19" t="s">
        <v>842</v>
      </c>
      <c r="BK16" s="19" t="s">
        <v>842</v>
      </c>
    </row>
    <row r="17" spans="1:63" s="11" customFormat="1" ht="15" x14ac:dyDescent="0.25">
      <c r="A17" s="11" t="s">
        <v>639</v>
      </c>
      <c r="B17" s="19" t="s">
        <v>842</v>
      </c>
      <c r="C17" s="19" t="s">
        <v>842</v>
      </c>
      <c r="D17" s="11">
        <f t="shared" ref="D17:R17" si="4">D7/D$23*1000000</f>
        <v>1112.6879743082345</v>
      </c>
      <c r="E17" s="11">
        <f t="shared" si="4"/>
        <v>260.10677383065752</v>
      </c>
      <c r="F17" s="11">
        <f t="shared" si="4"/>
        <v>215.99095379064124</v>
      </c>
      <c r="G17" s="11">
        <f t="shared" si="4"/>
        <v>1090.1072764660705</v>
      </c>
      <c r="H17" s="11">
        <f t="shared" si="4"/>
        <v>1268.5194738982393</v>
      </c>
      <c r="I17" s="11">
        <f t="shared" si="4"/>
        <v>1291.5007238411033</v>
      </c>
      <c r="J17" s="11">
        <f t="shared" si="4"/>
        <v>969.04985553428537</v>
      </c>
      <c r="K17" s="11">
        <f t="shared" si="4"/>
        <v>1064.9752584477249</v>
      </c>
      <c r="L17" s="11">
        <f t="shared" si="4"/>
        <v>1030.7117151741729</v>
      </c>
      <c r="M17" s="11">
        <f t="shared" si="4"/>
        <v>1054.6820969154871</v>
      </c>
      <c r="N17" s="11">
        <f t="shared" si="4"/>
        <v>1209.2312255444392</v>
      </c>
      <c r="O17" s="11">
        <f t="shared" si="4"/>
        <v>1021.7733695376053</v>
      </c>
      <c r="P17" s="11">
        <f t="shared" si="4"/>
        <v>1050.3556124187792</v>
      </c>
      <c r="Q17" s="11">
        <f t="shared" si="4"/>
        <v>840.48017959734364</v>
      </c>
      <c r="R17" s="11">
        <f t="shared" si="4"/>
        <v>864.66844343262426</v>
      </c>
      <c r="S17" s="19" t="s">
        <v>842</v>
      </c>
      <c r="T17" s="11">
        <f t="shared" ref="T17:BE17" si="5">T7/T$23*1000000</f>
        <v>1045.2737545161187</v>
      </c>
      <c r="U17" s="11">
        <f t="shared" si="5"/>
        <v>1055.7309212445953</v>
      </c>
      <c r="V17" s="19" t="s">
        <v>842</v>
      </c>
      <c r="W17" s="19" t="s">
        <v>842</v>
      </c>
      <c r="X17" s="19" t="s">
        <v>842</v>
      </c>
      <c r="Y17" s="19" t="s">
        <v>842</v>
      </c>
      <c r="Z17" s="11">
        <f t="shared" si="5"/>
        <v>963.62675849654659</v>
      </c>
      <c r="AA17" s="11">
        <f t="shared" si="5"/>
        <v>813.8036146051877</v>
      </c>
      <c r="AB17" s="19" t="s">
        <v>842</v>
      </c>
      <c r="AC17" s="11">
        <f t="shared" si="5"/>
        <v>1492.3907707412861</v>
      </c>
      <c r="AD17" s="11">
        <f t="shared" si="5"/>
        <v>875.33156498673748</v>
      </c>
      <c r="AE17" s="11">
        <f t="shared" si="5"/>
        <v>971.73144876325091</v>
      </c>
      <c r="AF17" s="11">
        <f t="shared" si="5"/>
        <v>941.48702155741319</v>
      </c>
      <c r="AG17" s="11">
        <f t="shared" si="5"/>
        <v>731.05892778023929</v>
      </c>
      <c r="AH17" s="11">
        <f t="shared" si="5"/>
        <v>1090.4255319148936</v>
      </c>
      <c r="AI17" s="11">
        <f t="shared" si="5"/>
        <v>762.11453744493383</v>
      </c>
      <c r="AJ17" s="11">
        <f t="shared" si="5"/>
        <v>789.47368421052624</v>
      </c>
      <c r="AK17" s="11">
        <f t="shared" si="5"/>
        <v>611.8803037070121</v>
      </c>
      <c r="AL17" s="11">
        <f t="shared" si="5"/>
        <v>822.72141937330093</v>
      </c>
      <c r="AM17" s="11">
        <f t="shared" si="5"/>
        <v>516.6217430368373</v>
      </c>
      <c r="AN17" s="11">
        <f t="shared" si="5"/>
        <v>783.78378378378375</v>
      </c>
      <c r="AO17" s="11">
        <f t="shared" si="5"/>
        <v>402.62384076000905</v>
      </c>
      <c r="AP17" s="11">
        <f t="shared" si="5"/>
        <v>334.23667570009036</v>
      </c>
      <c r="AQ17" s="11">
        <f t="shared" si="5"/>
        <v>428.89390519187356</v>
      </c>
      <c r="AR17" s="11">
        <f t="shared" si="5"/>
        <v>463.21525885558583</v>
      </c>
      <c r="AS17" s="11">
        <f t="shared" si="5"/>
        <v>347.77956126270732</v>
      </c>
      <c r="AT17" s="11">
        <f t="shared" si="5"/>
        <v>482.30088495575217</v>
      </c>
      <c r="AU17" s="11">
        <f t="shared" si="5"/>
        <v>1189.7390535161433</v>
      </c>
      <c r="AV17" s="11">
        <f t="shared" si="5"/>
        <v>933.21539141972573</v>
      </c>
      <c r="AW17" s="11">
        <f t="shared" si="5"/>
        <v>583.81247235736396</v>
      </c>
      <c r="AX17" s="11">
        <f t="shared" si="5"/>
        <v>840.3361344537816</v>
      </c>
      <c r="AY17" s="11">
        <f t="shared" si="5"/>
        <v>646.12095012318139</v>
      </c>
      <c r="AZ17" s="11">
        <f t="shared" si="5"/>
        <v>878.5244468975668</v>
      </c>
      <c r="BA17" s="11">
        <f t="shared" si="5"/>
        <v>696.22846869395471</v>
      </c>
      <c r="BB17" s="11">
        <f t="shared" si="5"/>
        <v>802.1506308806313</v>
      </c>
      <c r="BC17" s="11">
        <f t="shared" si="5"/>
        <v>590.19118869492934</v>
      </c>
      <c r="BD17" s="11">
        <f t="shared" si="5"/>
        <v>743.32648870636547</v>
      </c>
      <c r="BE17" s="11">
        <f t="shared" si="5"/>
        <v>752.24856909239577</v>
      </c>
      <c r="BF17" s="19" t="s">
        <v>842</v>
      </c>
      <c r="BG17" s="19" t="s">
        <v>842</v>
      </c>
      <c r="BH17" s="19" t="s">
        <v>842</v>
      </c>
      <c r="BI17" s="19" t="s">
        <v>842</v>
      </c>
      <c r="BJ17" s="19" t="s">
        <v>842</v>
      </c>
      <c r="BK17" s="19" t="s">
        <v>842</v>
      </c>
    </row>
    <row r="18" spans="1:63" s="11" customFormat="1" ht="15" x14ac:dyDescent="0.25">
      <c r="A18" s="11" t="s">
        <v>652</v>
      </c>
      <c r="B18" s="19" t="s">
        <v>842</v>
      </c>
      <c r="C18" s="19" t="s">
        <v>842</v>
      </c>
      <c r="D18" s="19" t="s">
        <v>842</v>
      </c>
      <c r="E18" s="19" t="s">
        <v>842</v>
      </c>
      <c r="F18" s="19" t="s">
        <v>842</v>
      </c>
      <c r="G18" s="19" t="s">
        <v>842</v>
      </c>
      <c r="H18" s="19" t="s">
        <v>842</v>
      </c>
      <c r="I18" s="19" t="s">
        <v>842</v>
      </c>
      <c r="J18" s="19" t="s">
        <v>842</v>
      </c>
      <c r="K18" s="19" t="s">
        <v>842</v>
      </c>
      <c r="L18" s="19" t="s">
        <v>842</v>
      </c>
      <c r="M18" s="19" t="s">
        <v>842</v>
      </c>
      <c r="N18" s="19" t="s">
        <v>842</v>
      </c>
      <c r="O18" s="19" t="s">
        <v>842</v>
      </c>
      <c r="P18" s="19" t="s">
        <v>842</v>
      </c>
      <c r="Q18" s="19" t="s">
        <v>842</v>
      </c>
      <c r="R18" s="11">
        <f t="shared" ref="R18" si="6">R9/R$23*1000000</f>
        <v>322.88252001597994</v>
      </c>
      <c r="S18" s="19" t="s">
        <v>842</v>
      </c>
      <c r="T18" s="19" t="s">
        <v>842</v>
      </c>
      <c r="U18" s="11">
        <f t="shared" ref="U18" si="7">U9/U$23*1000000</f>
        <v>551.73877291174836</v>
      </c>
      <c r="V18" s="19" t="s">
        <v>842</v>
      </c>
      <c r="W18" s="19" t="s">
        <v>842</v>
      </c>
      <c r="X18" s="19" t="s">
        <v>842</v>
      </c>
      <c r="Y18" s="19" t="s">
        <v>842</v>
      </c>
      <c r="Z18" s="19" t="s">
        <v>842</v>
      </c>
      <c r="AA18" s="19" t="s">
        <v>842</v>
      </c>
      <c r="AB18" s="19" t="s">
        <v>842</v>
      </c>
      <c r="AC18" s="19" t="s">
        <v>842</v>
      </c>
      <c r="AD18" s="19" t="s">
        <v>842</v>
      </c>
      <c r="AE18" s="19" t="s">
        <v>842</v>
      </c>
      <c r="AF18" s="19" t="s">
        <v>842</v>
      </c>
      <c r="AG18" s="19" t="s">
        <v>842</v>
      </c>
      <c r="AH18" s="19" t="s">
        <v>842</v>
      </c>
      <c r="AI18" s="19" t="s">
        <v>842</v>
      </c>
      <c r="AJ18" s="19" t="s">
        <v>842</v>
      </c>
      <c r="AK18" s="19" t="s">
        <v>842</v>
      </c>
      <c r="AL18" s="19" t="s">
        <v>842</v>
      </c>
      <c r="AM18" s="19" t="s">
        <v>842</v>
      </c>
      <c r="AN18" s="19" t="s">
        <v>842</v>
      </c>
      <c r="AO18" s="19" t="s">
        <v>842</v>
      </c>
      <c r="AP18" s="19" t="s">
        <v>842</v>
      </c>
      <c r="AQ18" s="19" t="s">
        <v>842</v>
      </c>
      <c r="AR18" s="19" t="s">
        <v>842</v>
      </c>
      <c r="AS18" s="19" t="s">
        <v>842</v>
      </c>
      <c r="AT18" s="19" t="s">
        <v>842</v>
      </c>
      <c r="AU18" s="19" t="s">
        <v>842</v>
      </c>
      <c r="AV18" s="19" t="s">
        <v>842</v>
      </c>
      <c r="AW18" s="19" t="s">
        <v>842</v>
      </c>
      <c r="AX18" s="19" t="s">
        <v>842</v>
      </c>
      <c r="AY18" s="19" t="s">
        <v>842</v>
      </c>
      <c r="AZ18" s="19" t="s">
        <v>842</v>
      </c>
      <c r="BA18" s="19" t="s">
        <v>842</v>
      </c>
      <c r="BB18" s="19" t="s">
        <v>842</v>
      </c>
      <c r="BC18" s="19" t="s">
        <v>842</v>
      </c>
      <c r="BD18" s="19" t="s">
        <v>842</v>
      </c>
      <c r="BE18" s="19" t="s">
        <v>842</v>
      </c>
      <c r="BF18" s="19" t="s">
        <v>842</v>
      </c>
      <c r="BG18" s="19" t="s">
        <v>842</v>
      </c>
      <c r="BH18" s="19" t="s">
        <v>842</v>
      </c>
      <c r="BI18" s="19" t="s">
        <v>842</v>
      </c>
      <c r="BJ18" s="19" t="s">
        <v>842</v>
      </c>
      <c r="BK18" s="19" t="s">
        <v>842</v>
      </c>
    </row>
    <row r="19" spans="1:63" s="11" customFormat="1" ht="15" x14ac:dyDescent="0.25">
      <c r="A19" s="11" t="s">
        <v>711</v>
      </c>
      <c r="B19" s="19" t="s">
        <v>842</v>
      </c>
      <c r="C19" s="19" t="s">
        <v>842</v>
      </c>
      <c r="D19" s="11">
        <f t="shared" ref="D19:R19" si="8">D11/D$23*1000000</f>
        <v>19.988406724100024</v>
      </c>
      <c r="E19" s="11">
        <f t="shared" si="8"/>
        <v>6.5026693457664377</v>
      </c>
      <c r="F19" s="11">
        <f t="shared" si="8"/>
        <v>44.468725780426134</v>
      </c>
      <c r="G19" s="11">
        <f t="shared" si="8"/>
        <v>49.550330748457746</v>
      </c>
      <c r="H19" s="11">
        <f t="shared" si="8"/>
        <v>121.38942333954442</v>
      </c>
      <c r="I19" s="11">
        <f t="shared" si="8"/>
        <v>156.18148288311019</v>
      </c>
      <c r="J19" s="11">
        <f t="shared" si="8"/>
        <v>89.17636707370724</v>
      </c>
      <c r="K19" s="11">
        <f t="shared" si="8"/>
        <v>82.373776896509113</v>
      </c>
      <c r="L19" s="11">
        <f t="shared" si="8"/>
        <v>104.81814052618707</v>
      </c>
      <c r="M19" s="11">
        <f t="shared" si="8"/>
        <v>132.5556733828208</v>
      </c>
      <c r="N19" s="11">
        <f t="shared" si="8"/>
        <v>62.743129627305819</v>
      </c>
      <c r="O19" s="11">
        <f t="shared" si="8"/>
        <v>135.4837617066438</v>
      </c>
      <c r="P19" s="11">
        <f t="shared" si="8"/>
        <v>117.32695670635299</v>
      </c>
      <c r="Q19" s="11">
        <f t="shared" si="8"/>
        <v>105.06002244966795</v>
      </c>
      <c r="R19" s="11">
        <f t="shared" si="8"/>
        <v>191.54047797558133</v>
      </c>
      <c r="S19" s="19" t="s">
        <v>842</v>
      </c>
      <c r="T19" s="11">
        <f t="shared" ref="T19:BE19" si="9">T11/T$23*1000000</f>
        <v>225.13588558808712</v>
      </c>
      <c r="U19" s="11">
        <f t="shared" si="9"/>
        <v>15.915541526300432</v>
      </c>
      <c r="V19" s="19" t="s">
        <v>842</v>
      </c>
      <c r="W19" s="19" t="s">
        <v>842</v>
      </c>
      <c r="X19" s="19" t="s">
        <v>842</v>
      </c>
      <c r="Y19" s="19" t="s">
        <v>842</v>
      </c>
      <c r="Z19" s="11">
        <f t="shared" si="9"/>
        <v>259.24983858028918</v>
      </c>
      <c r="AA19" s="11">
        <f t="shared" si="9"/>
        <v>206.97895400363154</v>
      </c>
      <c r="AB19" s="19" t="s">
        <v>842</v>
      </c>
      <c r="AC19" s="11">
        <f t="shared" si="9"/>
        <v>255.27736867943057</v>
      </c>
      <c r="AD19" s="11">
        <f t="shared" si="9"/>
        <v>181.25552608311227</v>
      </c>
      <c r="AE19" s="11">
        <f t="shared" si="9"/>
        <v>141.34275618374559</v>
      </c>
      <c r="AF19" s="11">
        <f t="shared" si="9"/>
        <v>158.38099428068631</v>
      </c>
      <c r="AG19" s="11">
        <f t="shared" si="9"/>
        <v>115.19716437749226</v>
      </c>
      <c r="AH19" s="11">
        <f t="shared" si="9"/>
        <v>177.3049645390071</v>
      </c>
      <c r="AI19" s="11">
        <f t="shared" si="9"/>
        <v>114.5374449339207</v>
      </c>
      <c r="AJ19" s="11">
        <f t="shared" si="9"/>
        <v>182.87243532560214</v>
      </c>
      <c r="AK19" s="11">
        <f t="shared" si="9"/>
        <v>129.52210808396606</v>
      </c>
      <c r="AL19" s="11">
        <f t="shared" si="9"/>
        <v>129.66804979253112</v>
      </c>
      <c r="AM19" s="11">
        <f t="shared" si="9"/>
        <v>103.32434860736748</v>
      </c>
      <c r="AN19" s="11">
        <f t="shared" si="9"/>
        <v>117.11711711711712</v>
      </c>
      <c r="AO19" s="11">
        <f t="shared" si="9"/>
        <v>117.62044786247455</v>
      </c>
      <c r="AP19" s="11">
        <f t="shared" si="9"/>
        <v>72.267389340560072</v>
      </c>
      <c r="AQ19" s="11">
        <f t="shared" si="9"/>
        <v>108.35214446952597</v>
      </c>
      <c r="AR19" s="11">
        <f t="shared" si="9"/>
        <v>104.45049954586739</v>
      </c>
      <c r="AS19" s="11">
        <f t="shared" si="9"/>
        <v>84.7155341537364</v>
      </c>
      <c r="AT19" s="11">
        <f t="shared" si="9"/>
        <v>75.221238938053105</v>
      </c>
      <c r="AU19" s="11">
        <f t="shared" si="9"/>
        <v>243.25519681556833</v>
      </c>
      <c r="AV19" s="11">
        <f t="shared" si="9"/>
        <v>145.95311808934099</v>
      </c>
      <c r="AW19" s="11">
        <f t="shared" si="9"/>
        <v>79.610791685095094</v>
      </c>
      <c r="AX19" s="11">
        <f t="shared" si="9"/>
        <v>141.53029632905793</v>
      </c>
      <c r="AY19" s="11">
        <f t="shared" si="9"/>
        <v>167.34067772974481</v>
      </c>
      <c r="AZ19" s="11">
        <f t="shared" si="9"/>
        <v>142.5877374545789</v>
      </c>
      <c r="BA19" s="11">
        <f t="shared" si="9"/>
        <v>158.63433463912892</v>
      </c>
      <c r="BB19" s="11">
        <f t="shared" si="9"/>
        <v>182.10987295668386</v>
      </c>
      <c r="BC19" s="11">
        <f t="shared" si="9"/>
        <v>128.84455527847047</v>
      </c>
      <c r="BD19" s="11">
        <f t="shared" si="9"/>
        <v>114.98973305954826</v>
      </c>
      <c r="BE19" s="11">
        <f t="shared" si="9"/>
        <v>110.38430089942764</v>
      </c>
      <c r="BF19" s="19" t="s">
        <v>842</v>
      </c>
      <c r="BG19" s="19" t="s">
        <v>842</v>
      </c>
      <c r="BH19" s="19" t="s">
        <v>842</v>
      </c>
      <c r="BI19" s="19" t="s">
        <v>842</v>
      </c>
      <c r="BJ19" s="19" t="s">
        <v>842</v>
      </c>
      <c r="BK19" s="19" t="s">
        <v>842</v>
      </c>
    </row>
    <row r="20" spans="1:63" s="13" customFormat="1" ht="15" x14ac:dyDescent="0.25">
      <c r="A20" s="13" t="s">
        <v>32</v>
      </c>
    </row>
    <row r="21" spans="1:63" s="13" customFormat="1" ht="15" x14ac:dyDescent="0.25"/>
    <row r="22" spans="1:63" s="9" customFormat="1" ht="35.25" thickBot="1" x14ac:dyDescent="0.35">
      <c r="A22" s="9" t="s">
        <v>845</v>
      </c>
    </row>
    <row r="23" spans="1:63" s="11" customFormat="1" thickTop="1" x14ac:dyDescent="0.25">
      <c r="A23" s="11" t="s">
        <v>30</v>
      </c>
      <c r="B23" s="11">
        <v>142958</v>
      </c>
      <c r="C23" s="11">
        <v>146479</v>
      </c>
      <c r="D23" s="11">
        <v>150087</v>
      </c>
      <c r="E23" s="11">
        <v>153783</v>
      </c>
      <c r="F23" s="11">
        <v>157414</v>
      </c>
      <c r="G23" s="11">
        <v>161452</v>
      </c>
      <c r="H23" s="11">
        <v>164759</v>
      </c>
      <c r="I23" s="11">
        <v>166473</v>
      </c>
      <c r="J23" s="11">
        <v>168206</v>
      </c>
      <c r="K23" s="11">
        <v>169957</v>
      </c>
      <c r="L23" s="11">
        <v>171726</v>
      </c>
      <c r="M23" s="11">
        <v>173512</v>
      </c>
      <c r="N23" s="11">
        <v>175318</v>
      </c>
      <c r="O23" s="11">
        <v>177143</v>
      </c>
      <c r="P23" s="11">
        <v>178987</v>
      </c>
      <c r="Q23" s="11">
        <v>180849</v>
      </c>
      <c r="R23" s="11">
        <v>182729</v>
      </c>
      <c r="S23" s="11">
        <v>184633</v>
      </c>
      <c r="T23" s="11">
        <v>186554</v>
      </c>
      <c r="U23" s="11">
        <v>188495</v>
      </c>
      <c r="V23" s="11">
        <v>188495</v>
      </c>
      <c r="W23" s="11">
        <v>184900</v>
      </c>
      <c r="X23" s="11">
        <v>180341</v>
      </c>
      <c r="Y23" s="11">
        <v>175587</v>
      </c>
      <c r="Z23" s="11">
        <v>204436</v>
      </c>
      <c r="AA23" s="11">
        <v>212582</v>
      </c>
      <c r="AB23" s="11">
        <v>200262</v>
      </c>
      <c r="AC23" s="11">
        <v>203700</v>
      </c>
      <c r="AD23" s="11">
        <v>226200</v>
      </c>
      <c r="AE23" s="11">
        <v>226400</v>
      </c>
      <c r="AF23" s="11">
        <v>227300</v>
      </c>
      <c r="AG23" s="11">
        <v>225700</v>
      </c>
      <c r="AH23" s="11">
        <v>225600</v>
      </c>
      <c r="AI23" s="11">
        <v>227000</v>
      </c>
      <c r="AJ23" s="11">
        <v>224200</v>
      </c>
      <c r="AK23" s="11">
        <v>223900</v>
      </c>
      <c r="AL23" s="11">
        <v>223648</v>
      </c>
      <c r="AM23" s="11">
        <v>222600</v>
      </c>
      <c r="AN23" s="11">
        <v>222000</v>
      </c>
      <c r="AO23" s="11">
        <v>221050</v>
      </c>
      <c r="AP23" s="11">
        <v>221400</v>
      </c>
      <c r="AQ23" s="11">
        <v>221500</v>
      </c>
      <c r="AR23" s="11">
        <v>220200</v>
      </c>
      <c r="AS23" s="11">
        <v>224280</v>
      </c>
      <c r="AT23" s="11">
        <v>226000</v>
      </c>
      <c r="AU23" s="11">
        <v>226100</v>
      </c>
      <c r="AV23" s="11">
        <v>226100</v>
      </c>
      <c r="AW23" s="11">
        <v>226100</v>
      </c>
      <c r="AX23" s="11">
        <v>226100</v>
      </c>
      <c r="AY23" s="11">
        <v>215130</v>
      </c>
      <c r="AZ23" s="11">
        <v>217410</v>
      </c>
      <c r="BA23" s="11">
        <v>226937</v>
      </c>
      <c r="BB23" s="11">
        <v>230630</v>
      </c>
      <c r="BC23" s="11">
        <v>240600</v>
      </c>
      <c r="BD23" s="11">
        <v>243500</v>
      </c>
      <c r="BE23" s="11">
        <v>244600</v>
      </c>
      <c r="BF23" s="11">
        <v>243500</v>
      </c>
      <c r="BG23" s="11">
        <v>244800</v>
      </c>
      <c r="BH23" s="11">
        <v>246600</v>
      </c>
      <c r="BI23" s="11">
        <v>248000</v>
      </c>
      <c r="BJ23" s="11">
        <v>248400</v>
      </c>
      <c r="BK23" s="11">
        <v>249800</v>
      </c>
    </row>
    <row r="24" spans="1:63" s="12" customFormat="1" ht="15" x14ac:dyDescent="0.25">
      <c r="A24" s="12" t="s">
        <v>0</v>
      </c>
      <c r="B24" s="12" t="s">
        <v>455</v>
      </c>
      <c r="C24" s="12" t="s">
        <v>455</v>
      </c>
      <c r="D24" s="12" t="s">
        <v>455</v>
      </c>
      <c r="E24" s="12" t="s">
        <v>455</v>
      </c>
      <c r="F24" s="12" t="s">
        <v>455</v>
      </c>
      <c r="G24" s="12" t="s">
        <v>455</v>
      </c>
      <c r="H24" s="12" t="s">
        <v>455</v>
      </c>
      <c r="I24" s="12" t="s">
        <v>455</v>
      </c>
      <c r="J24" s="12" t="s">
        <v>455</v>
      </c>
      <c r="K24" s="12" t="s">
        <v>455</v>
      </c>
      <c r="L24" s="12" t="s">
        <v>455</v>
      </c>
      <c r="M24" s="12" t="s">
        <v>455</v>
      </c>
      <c r="N24" s="12" t="s">
        <v>455</v>
      </c>
      <c r="O24" s="12" t="s">
        <v>455</v>
      </c>
      <c r="P24" s="12" t="s">
        <v>455</v>
      </c>
      <c r="Q24" s="12" t="s">
        <v>455</v>
      </c>
      <c r="R24" s="12" t="s">
        <v>455</v>
      </c>
      <c r="S24" s="12" t="s">
        <v>444</v>
      </c>
      <c r="T24" s="12" t="s">
        <v>444</v>
      </c>
      <c r="U24" s="12" t="s">
        <v>444</v>
      </c>
      <c r="V24" s="12" t="s">
        <v>444</v>
      </c>
      <c r="W24" s="12" t="s">
        <v>444</v>
      </c>
      <c r="X24" s="12" t="s">
        <v>444</v>
      </c>
      <c r="Y24" s="12" t="s">
        <v>444</v>
      </c>
      <c r="Z24" s="12" t="s">
        <v>456</v>
      </c>
      <c r="AA24" s="12" t="s">
        <v>457</v>
      </c>
      <c r="AB24" s="12" t="s">
        <v>458</v>
      </c>
      <c r="AC24" s="12" t="s">
        <v>459</v>
      </c>
      <c r="AD24" s="12" t="s">
        <v>460</v>
      </c>
      <c r="AE24" s="12" t="s">
        <v>461</v>
      </c>
      <c r="AF24" s="12" t="s">
        <v>462</v>
      </c>
      <c r="AG24" s="12" t="s">
        <v>463</v>
      </c>
      <c r="AH24" s="12" t="s">
        <v>464</v>
      </c>
      <c r="AI24" s="12" t="s">
        <v>465</v>
      </c>
      <c r="AJ24" s="12" t="s">
        <v>466</v>
      </c>
      <c r="AK24" s="12" t="s">
        <v>467</v>
      </c>
      <c r="AL24" s="12" t="s">
        <v>468</v>
      </c>
      <c r="AM24" s="12" t="s">
        <v>469</v>
      </c>
      <c r="AN24" s="12" t="s">
        <v>445</v>
      </c>
      <c r="AO24" s="12" t="s">
        <v>442</v>
      </c>
      <c r="AP24" s="12" t="s">
        <v>446</v>
      </c>
      <c r="AQ24" s="12" t="s">
        <v>447</v>
      </c>
      <c r="AR24" s="12" t="s">
        <v>443</v>
      </c>
      <c r="AS24" s="12" t="s">
        <v>448</v>
      </c>
      <c r="AT24" s="12" t="s">
        <v>449</v>
      </c>
      <c r="AU24" s="12" t="s">
        <v>470</v>
      </c>
      <c r="AY24" s="12" t="s">
        <v>471</v>
      </c>
      <c r="AZ24" s="12" t="s">
        <v>450</v>
      </c>
      <c r="BA24" s="12" t="s">
        <v>451</v>
      </c>
      <c r="BB24" s="12" t="s">
        <v>452</v>
      </c>
      <c r="BC24" s="12" t="s">
        <v>453</v>
      </c>
      <c r="BD24" s="12" t="s">
        <v>454</v>
      </c>
      <c r="BE24" s="12" t="s">
        <v>441</v>
      </c>
      <c r="BF24" s="12" t="s">
        <v>861</v>
      </c>
      <c r="BG24" s="12" t="s">
        <v>619</v>
      </c>
      <c r="BH24" s="12" t="s">
        <v>618</v>
      </c>
      <c r="BI24" s="12" t="s">
        <v>617</v>
      </c>
      <c r="BJ24" s="12" t="s">
        <v>616</v>
      </c>
      <c r="BK24" s="12" t="s">
        <v>614</v>
      </c>
    </row>
    <row r="25" spans="1:63" s="11" customFormat="1" ht="30" x14ac:dyDescent="0.25">
      <c r="A25" s="11" t="s">
        <v>562</v>
      </c>
      <c r="B25" s="11">
        <v>22.4</v>
      </c>
      <c r="C25" s="11">
        <v>22.9</v>
      </c>
      <c r="D25" s="11">
        <v>23.5</v>
      </c>
      <c r="E25" s="11">
        <v>24.1</v>
      </c>
      <c r="F25" s="11">
        <v>24.7</v>
      </c>
      <c r="G25" s="11">
        <v>25.3</v>
      </c>
      <c r="H25" s="11">
        <v>25.9</v>
      </c>
      <c r="I25" s="11">
        <v>26.5</v>
      </c>
      <c r="J25" s="11">
        <v>27</v>
      </c>
      <c r="K25" s="11">
        <v>27.6</v>
      </c>
      <c r="L25" s="11">
        <v>26.9</v>
      </c>
      <c r="M25" s="11">
        <v>27.2</v>
      </c>
      <c r="N25" s="11">
        <v>27.5</v>
      </c>
      <c r="O25" s="11">
        <v>27.8</v>
      </c>
      <c r="P25" s="11">
        <v>28.1</v>
      </c>
      <c r="Q25" s="11">
        <v>28.4</v>
      </c>
      <c r="R25" s="11">
        <v>28.6</v>
      </c>
      <c r="S25" s="11">
        <v>28.9</v>
      </c>
      <c r="T25" s="11">
        <v>29.2</v>
      </c>
      <c r="U25" s="11">
        <v>29.5</v>
      </c>
      <c r="V25" s="11" t="s">
        <v>527</v>
      </c>
      <c r="W25" s="11" t="s">
        <v>527</v>
      </c>
      <c r="X25" s="11" t="s">
        <v>527</v>
      </c>
      <c r="Y25" s="11" t="s">
        <v>527</v>
      </c>
      <c r="Z25" s="11">
        <v>33.4</v>
      </c>
      <c r="AA25" s="11">
        <v>33.299999999999997</v>
      </c>
      <c r="AB25" s="11" t="s">
        <v>527</v>
      </c>
      <c r="AC25" s="11" t="s">
        <v>527</v>
      </c>
      <c r="AD25" s="11">
        <v>18.899999999999999</v>
      </c>
      <c r="AE25" s="11">
        <v>18.899999999999999</v>
      </c>
      <c r="AF25" s="11">
        <v>18.899999999999999</v>
      </c>
      <c r="AG25" s="11">
        <v>18.8</v>
      </c>
      <c r="AH25" s="11">
        <v>18.8</v>
      </c>
      <c r="AI25" s="11">
        <v>18.899999999999999</v>
      </c>
      <c r="AJ25" s="11">
        <v>18.7</v>
      </c>
      <c r="AK25" s="11">
        <v>18.7</v>
      </c>
      <c r="AL25" s="11">
        <v>18.7</v>
      </c>
      <c r="AM25" s="11">
        <v>18.600000000000001</v>
      </c>
      <c r="AN25" s="11">
        <v>18.5</v>
      </c>
      <c r="AO25" s="11">
        <v>18.399999999999999</v>
      </c>
      <c r="AP25" s="11">
        <v>18.399999999999999</v>
      </c>
      <c r="AQ25" s="11">
        <v>18.399999999999999</v>
      </c>
      <c r="AR25" s="11">
        <v>18.3</v>
      </c>
      <c r="AS25" s="11">
        <v>15.9</v>
      </c>
      <c r="AT25" s="11">
        <v>16</v>
      </c>
      <c r="AU25" s="11">
        <v>16</v>
      </c>
      <c r="AV25" s="11" t="s">
        <v>527</v>
      </c>
      <c r="AW25" s="11" t="s">
        <v>527</v>
      </c>
      <c r="AX25" s="11" t="s">
        <v>527</v>
      </c>
      <c r="AY25" s="11" t="s">
        <v>527</v>
      </c>
      <c r="AZ25" s="11" t="s">
        <v>527</v>
      </c>
      <c r="BA25" s="11" t="s">
        <v>527</v>
      </c>
      <c r="BB25" s="11" t="s">
        <v>527</v>
      </c>
      <c r="BC25" s="11">
        <v>17.23</v>
      </c>
      <c r="BD25" s="11">
        <v>17.32</v>
      </c>
      <c r="BE25" s="11">
        <v>17.899999999999999</v>
      </c>
      <c r="BF25" s="11" t="s">
        <v>843</v>
      </c>
      <c r="BG25" s="11" t="s">
        <v>843</v>
      </c>
      <c r="BH25" s="11" t="s">
        <v>843</v>
      </c>
      <c r="BI25" s="11" t="s">
        <v>843</v>
      </c>
      <c r="BJ25" s="11" t="s">
        <v>843</v>
      </c>
      <c r="BK25" s="11" t="s">
        <v>843</v>
      </c>
    </row>
    <row r="26" spans="1:63" s="12" customFormat="1" ht="15" x14ac:dyDescent="0.25">
      <c r="A26" s="12" t="s">
        <v>0</v>
      </c>
      <c r="B26" s="12" t="s">
        <v>472</v>
      </c>
      <c r="C26" s="12" t="s">
        <v>472</v>
      </c>
      <c r="D26" s="12" t="s">
        <v>472</v>
      </c>
      <c r="E26" s="12" t="s">
        <v>472</v>
      </c>
      <c r="F26" s="12" t="s">
        <v>472</v>
      </c>
      <c r="G26" s="12" t="s">
        <v>472</v>
      </c>
      <c r="H26" s="12" t="s">
        <v>472</v>
      </c>
      <c r="I26" s="12" t="s">
        <v>472</v>
      </c>
      <c r="J26" s="12" t="s">
        <v>472</v>
      </c>
      <c r="K26" s="12" t="s">
        <v>472</v>
      </c>
      <c r="L26" s="12" t="s">
        <v>457</v>
      </c>
      <c r="M26" s="12" t="s">
        <v>457</v>
      </c>
      <c r="N26" s="12" t="s">
        <v>457</v>
      </c>
      <c r="O26" s="12" t="s">
        <v>457</v>
      </c>
      <c r="P26" s="12" t="s">
        <v>457</v>
      </c>
      <c r="Q26" s="12" t="s">
        <v>457</v>
      </c>
      <c r="R26" s="12" t="s">
        <v>457</v>
      </c>
      <c r="S26" s="12" t="s">
        <v>457</v>
      </c>
      <c r="T26" s="12" t="s">
        <v>457</v>
      </c>
      <c r="U26" s="12" t="s">
        <v>457</v>
      </c>
      <c r="Z26" s="12" t="s">
        <v>457</v>
      </c>
      <c r="AA26" s="12" t="s">
        <v>457</v>
      </c>
      <c r="AD26" s="12" t="s">
        <v>460</v>
      </c>
      <c r="AE26" s="12" t="s">
        <v>461</v>
      </c>
      <c r="AF26" s="12" t="s">
        <v>462</v>
      </c>
      <c r="AG26" s="12" t="s">
        <v>463</v>
      </c>
      <c r="AH26" s="12" t="s">
        <v>464</v>
      </c>
      <c r="AI26" s="12" t="s">
        <v>465</v>
      </c>
      <c r="AJ26" s="12" t="s">
        <v>466</v>
      </c>
      <c r="AK26" s="12" t="s">
        <v>467</v>
      </c>
      <c r="AL26" s="12" t="s">
        <v>468</v>
      </c>
      <c r="AM26" s="12" t="s">
        <v>469</v>
      </c>
      <c r="AN26" s="12" t="s">
        <v>445</v>
      </c>
      <c r="AO26" s="12" t="s">
        <v>442</v>
      </c>
      <c r="AP26" s="12" t="s">
        <v>446</v>
      </c>
      <c r="AQ26" s="12" t="s">
        <v>447</v>
      </c>
      <c r="AR26" s="12" t="s">
        <v>443</v>
      </c>
      <c r="AS26" s="12" t="s">
        <v>448</v>
      </c>
      <c r="AT26" s="12" t="s">
        <v>449</v>
      </c>
      <c r="AU26" s="12" t="s">
        <v>470</v>
      </c>
      <c r="BC26" s="12" t="s">
        <v>453</v>
      </c>
      <c r="BD26" s="12" t="s">
        <v>454</v>
      </c>
      <c r="BE26" s="12" t="s">
        <v>441</v>
      </c>
    </row>
    <row r="27" spans="1:63" s="11" customFormat="1" ht="30" x14ac:dyDescent="0.25">
      <c r="A27" s="19" t="s">
        <v>925</v>
      </c>
      <c r="B27" s="11">
        <v>179</v>
      </c>
      <c r="C27" s="11">
        <v>165</v>
      </c>
      <c r="D27" s="11">
        <v>150</v>
      </c>
      <c r="E27" s="11">
        <v>158</v>
      </c>
      <c r="F27" s="11">
        <v>164</v>
      </c>
      <c r="G27" s="11">
        <v>141</v>
      </c>
      <c r="H27" s="11">
        <v>148</v>
      </c>
      <c r="I27" s="11">
        <v>145</v>
      </c>
      <c r="J27" s="11">
        <v>122</v>
      </c>
      <c r="K27" s="11">
        <v>144</v>
      </c>
      <c r="L27" s="11">
        <v>118</v>
      </c>
      <c r="M27" s="11">
        <v>134</v>
      </c>
      <c r="N27" s="11">
        <v>131</v>
      </c>
      <c r="O27" s="11">
        <v>124</v>
      </c>
      <c r="P27" s="11">
        <v>103</v>
      </c>
      <c r="Q27" s="11">
        <v>111</v>
      </c>
      <c r="R27" s="11">
        <v>135</v>
      </c>
      <c r="S27" s="11">
        <v>110</v>
      </c>
      <c r="T27" s="11">
        <v>115</v>
      </c>
      <c r="U27" s="11">
        <v>109</v>
      </c>
      <c r="V27" s="11">
        <v>106</v>
      </c>
      <c r="W27" s="11">
        <v>89</v>
      </c>
      <c r="X27" s="11">
        <v>99</v>
      </c>
      <c r="Y27" s="11">
        <v>102</v>
      </c>
      <c r="Z27" s="11">
        <v>94</v>
      </c>
      <c r="AA27" s="11">
        <v>84</v>
      </c>
      <c r="AB27" s="11">
        <v>94</v>
      </c>
      <c r="AC27" s="11">
        <v>81</v>
      </c>
      <c r="AD27" s="11">
        <v>77</v>
      </c>
      <c r="AE27" s="11">
        <v>78</v>
      </c>
      <c r="AF27" s="11">
        <v>92</v>
      </c>
      <c r="AG27" s="11">
        <v>60</v>
      </c>
      <c r="AH27" s="11">
        <v>80</v>
      </c>
      <c r="AI27" s="11">
        <v>77</v>
      </c>
      <c r="AJ27" s="11">
        <v>84</v>
      </c>
      <c r="AK27" s="11">
        <v>72</v>
      </c>
      <c r="AL27" s="11">
        <v>77</v>
      </c>
      <c r="AM27" s="11">
        <v>76</v>
      </c>
      <c r="AN27" s="11">
        <v>77</v>
      </c>
      <c r="AO27" s="11">
        <v>74</v>
      </c>
      <c r="AP27" s="11">
        <v>59</v>
      </c>
      <c r="AQ27" s="11">
        <v>55</v>
      </c>
      <c r="AR27" s="11">
        <v>64</v>
      </c>
      <c r="AS27" s="11">
        <v>52</v>
      </c>
      <c r="AT27" s="11">
        <v>53</v>
      </c>
      <c r="AU27" s="11">
        <v>59</v>
      </c>
      <c r="AV27" s="11">
        <v>75</v>
      </c>
      <c r="AW27" s="11">
        <v>57</v>
      </c>
      <c r="AX27" s="11">
        <v>55</v>
      </c>
      <c r="AY27" s="11">
        <v>46</v>
      </c>
      <c r="AZ27" s="11">
        <v>55</v>
      </c>
      <c r="BA27" s="11">
        <v>44</v>
      </c>
      <c r="BB27" s="11">
        <v>54</v>
      </c>
      <c r="BC27" s="11">
        <v>36</v>
      </c>
      <c r="BD27" s="11">
        <v>31</v>
      </c>
      <c r="BE27" s="11">
        <v>27</v>
      </c>
      <c r="BF27" s="11" t="s">
        <v>843</v>
      </c>
      <c r="BG27" s="11" t="s">
        <v>843</v>
      </c>
      <c r="BH27" s="11" t="s">
        <v>843</v>
      </c>
      <c r="BI27" s="11" t="s">
        <v>843</v>
      </c>
      <c r="BJ27" s="11" t="s">
        <v>843</v>
      </c>
      <c r="BK27" s="11" t="s">
        <v>843</v>
      </c>
    </row>
    <row r="28" spans="1:63" s="12" customFormat="1" ht="15" x14ac:dyDescent="0.25">
      <c r="A28" s="12" t="s">
        <v>0</v>
      </c>
      <c r="B28" s="12" t="s">
        <v>1018</v>
      </c>
      <c r="C28" s="12" t="s">
        <v>1018</v>
      </c>
      <c r="D28" s="12" t="s">
        <v>1018</v>
      </c>
      <c r="E28" s="12" t="s">
        <v>1018</v>
      </c>
      <c r="F28" s="12" t="s">
        <v>1018</v>
      </c>
      <c r="G28" s="12" t="s">
        <v>1018</v>
      </c>
      <c r="H28" s="12" t="s">
        <v>1019</v>
      </c>
      <c r="I28" s="12" t="s">
        <v>1019</v>
      </c>
      <c r="J28" s="12" t="s">
        <v>1019</v>
      </c>
      <c r="K28" s="12" t="s">
        <v>1019</v>
      </c>
      <c r="L28" s="12" t="s">
        <v>1019</v>
      </c>
      <c r="M28" s="12" t="s">
        <v>1019</v>
      </c>
      <c r="N28" s="12" t="s">
        <v>1019</v>
      </c>
      <c r="O28" s="12" t="s">
        <v>1019</v>
      </c>
      <c r="P28" s="12" t="s">
        <v>1019</v>
      </c>
      <c r="Q28" s="12" t="s">
        <v>1019</v>
      </c>
      <c r="R28" s="12" t="s">
        <v>1019</v>
      </c>
      <c r="S28" s="12" t="s">
        <v>1020</v>
      </c>
      <c r="T28" s="12" t="s">
        <v>1020</v>
      </c>
      <c r="U28" s="12" t="s">
        <v>1020</v>
      </c>
      <c r="V28" s="12" t="s">
        <v>1020</v>
      </c>
      <c r="W28" s="12" t="s">
        <v>1020</v>
      </c>
      <c r="X28" s="12" t="s">
        <v>1020</v>
      </c>
      <c r="Y28" s="12" t="s">
        <v>1020</v>
      </c>
      <c r="Z28" s="12" t="s">
        <v>1020</v>
      </c>
      <c r="AA28" s="12" t="s">
        <v>457</v>
      </c>
      <c r="AB28" s="12" t="s">
        <v>1021</v>
      </c>
      <c r="AC28" s="12" t="s">
        <v>1022</v>
      </c>
      <c r="AD28" s="12" t="s">
        <v>1023</v>
      </c>
      <c r="AE28" s="12" t="s">
        <v>1023</v>
      </c>
      <c r="AF28" s="12" t="s">
        <v>1024</v>
      </c>
      <c r="AG28" s="12" t="s">
        <v>1024</v>
      </c>
      <c r="AH28" s="12" t="s">
        <v>1025</v>
      </c>
      <c r="AI28" s="12" t="s">
        <v>1025</v>
      </c>
      <c r="AJ28" s="12" t="s">
        <v>1026</v>
      </c>
      <c r="AK28" s="12" t="s">
        <v>1026</v>
      </c>
      <c r="AL28" s="12" t="s">
        <v>1027</v>
      </c>
      <c r="AM28" s="12" t="s">
        <v>1027</v>
      </c>
      <c r="AN28" s="12" t="s">
        <v>445</v>
      </c>
      <c r="AO28" s="12" t="s">
        <v>442</v>
      </c>
      <c r="AP28" s="12" t="s">
        <v>446</v>
      </c>
      <c r="AQ28" s="12" t="s">
        <v>447</v>
      </c>
      <c r="AR28" s="12" t="s">
        <v>443</v>
      </c>
      <c r="AS28" s="12" t="s">
        <v>448</v>
      </c>
      <c r="AT28" s="12" t="s">
        <v>449</v>
      </c>
      <c r="AU28" s="12" t="s">
        <v>470</v>
      </c>
      <c r="AV28" s="12" t="s">
        <v>432</v>
      </c>
      <c r="AW28" s="12" t="s">
        <v>1028</v>
      </c>
      <c r="AX28" s="12" t="s">
        <v>1029</v>
      </c>
      <c r="AY28" s="12" t="s">
        <v>450</v>
      </c>
      <c r="AZ28" s="12" t="s">
        <v>450</v>
      </c>
      <c r="BA28" s="12" t="s">
        <v>1030</v>
      </c>
      <c r="BB28" s="12" t="s">
        <v>1031</v>
      </c>
      <c r="BC28" s="12" t="s">
        <v>453</v>
      </c>
      <c r="BD28" s="12" t="s">
        <v>454</v>
      </c>
      <c r="BE28" s="12" t="s">
        <v>441</v>
      </c>
    </row>
    <row r="29" spans="1:63" s="13" customFormat="1" ht="60" x14ac:dyDescent="0.25">
      <c r="A29" s="13" t="s">
        <v>846</v>
      </c>
      <c r="B29" s="13" t="s">
        <v>859</v>
      </c>
      <c r="C29" s="13" t="s">
        <v>859</v>
      </c>
      <c r="S29" s="13" t="s">
        <v>859</v>
      </c>
      <c r="V29" s="13" t="s">
        <v>860</v>
      </c>
      <c r="W29" s="13" t="s">
        <v>860</v>
      </c>
      <c r="X29" s="13" t="s">
        <v>860</v>
      </c>
      <c r="Y29" s="13" t="s">
        <v>860</v>
      </c>
      <c r="AB29" s="13" t="s">
        <v>860</v>
      </c>
      <c r="AV29" s="13" t="s">
        <v>561</v>
      </c>
      <c r="AW29" s="13" t="s">
        <v>561</v>
      </c>
      <c r="AX29" s="13" t="s">
        <v>561</v>
      </c>
    </row>
  </sheetData>
  <conditionalFormatting sqref="A13:A21">
    <cfRule type="expression" dxfId="7" priority="1">
      <formula>_xlfn.ISFORMULA(A13)</formula>
    </cfRule>
  </conditionalFormatting>
  <conditionalFormatting sqref="A1:XFD12">
    <cfRule type="expression" dxfId="6" priority="10">
      <formula>_xlfn.ISFORMULA(A1)</formula>
    </cfRule>
  </conditionalFormatting>
  <conditionalFormatting sqref="A23:XFD1048576">
    <cfRule type="expression" dxfId="5" priority="2">
      <formula>_xlfn.ISFORMULA(A23)</formula>
    </cfRule>
  </conditionalFormatting>
  <conditionalFormatting sqref="B15:BK19 B14:XFD14 BL15:XFD15">
    <cfRule type="expression" dxfId="4" priority="9">
      <formula>_xlfn.ISFORMULA(B14)</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I1032248"/>
  <sheetViews>
    <sheetView zoomScaleNormal="100" workbookViewId="0">
      <pane ySplit="1" topLeftCell="A42" activePane="bottomLeft" state="frozen"/>
      <selection pane="bottomLeft" activeCell="L11" sqref="L11"/>
    </sheetView>
  </sheetViews>
  <sheetFormatPr defaultColWidth="11" defaultRowHeight="15.75" x14ac:dyDescent="0.25"/>
  <cols>
    <col min="1" max="1" width="4.875" bestFit="1" customWidth="1"/>
    <col min="2" max="2" width="12.5" bestFit="1" customWidth="1"/>
    <col min="3" max="3" width="9.5" bestFit="1" customWidth="1"/>
    <col min="4" max="4" width="16.5" bestFit="1" customWidth="1"/>
    <col min="5" max="5" width="14.25" bestFit="1" customWidth="1"/>
    <col min="6" max="6" width="13.375" bestFit="1" customWidth="1"/>
    <col min="7" max="7" width="22.25" bestFit="1" customWidth="1"/>
    <col min="8" max="8" width="19.75" bestFit="1" customWidth="1"/>
    <col min="9" max="9" width="14" bestFit="1" customWidth="1"/>
  </cols>
  <sheetData>
    <row r="1" spans="1:9" x14ac:dyDescent="0.25">
      <c r="A1" t="s">
        <v>150</v>
      </c>
      <c r="B1" t="s">
        <v>567</v>
      </c>
      <c r="C1" t="s">
        <v>30</v>
      </c>
      <c r="D1" t="s">
        <v>536</v>
      </c>
      <c r="E1" t="s">
        <v>654</v>
      </c>
      <c r="F1" t="s">
        <v>655</v>
      </c>
      <c r="G1" t="s">
        <v>656</v>
      </c>
      <c r="H1" t="s">
        <v>828</v>
      </c>
      <c r="I1" t="s">
        <v>1045</v>
      </c>
    </row>
    <row r="2" spans="1:9" x14ac:dyDescent="0.25">
      <c r="A2">
        <v>1895</v>
      </c>
      <c r="C2">
        <v>142958</v>
      </c>
      <c r="D2">
        <v>22.4</v>
      </c>
      <c r="I2">
        <v>179000</v>
      </c>
    </row>
    <row r="3" spans="1:9" x14ac:dyDescent="0.25">
      <c r="A3">
        <v>1896</v>
      </c>
      <c r="C3">
        <v>146479</v>
      </c>
      <c r="D3">
        <v>22.9</v>
      </c>
      <c r="I3">
        <v>165000</v>
      </c>
    </row>
    <row r="4" spans="1:9" x14ac:dyDescent="0.25">
      <c r="A4">
        <v>1897</v>
      </c>
      <c r="B4">
        <v>93.279231379133435</v>
      </c>
      <c r="C4">
        <v>150087</v>
      </c>
      <c r="D4">
        <v>23.5</v>
      </c>
      <c r="E4">
        <v>1319.2348437906014</v>
      </c>
      <c r="F4">
        <v>1112.6879743082345</v>
      </c>
      <c r="H4">
        <v>19.988406724100024</v>
      </c>
      <c r="I4">
        <v>150000</v>
      </c>
    </row>
    <row r="5" spans="1:9" x14ac:dyDescent="0.25">
      <c r="A5">
        <v>1898</v>
      </c>
      <c r="B5">
        <v>65.026693457664379</v>
      </c>
      <c r="C5">
        <v>153783</v>
      </c>
      <c r="D5">
        <v>24.1</v>
      </c>
      <c r="E5">
        <v>494.20287027824924</v>
      </c>
      <c r="F5">
        <v>260.10677383065752</v>
      </c>
      <c r="H5">
        <v>6.5026693457664377</v>
      </c>
      <c r="I5">
        <v>158000</v>
      </c>
    </row>
    <row r="6" spans="1:9" x14ac:dyDescent="0.25">
      <c r="A6">
        <v>1899</v>
      </c>
      <c r="B6">
        <v>12.705350222978897</v>
      </c>
      <c r="C6">
        <v>157414</v>
      </c>
      <c r="D6">
        <v>24.7</v>
      </c>
      <c r="E6">
        <v>196.9329284561729</v>
      </c>
      <c r="F6">
        <v>215.99095379064124</v>
      </c>
      <c r="H6">
        <v>44.468725780426134</v>
      </c>
      <c r="I6">
        <v>164000</v>
      </c>
    </row>
    <row r="7" spans="1:9" x14ac:dyDescent="0.25">
      <c r="A7">
        <v>1900</v>
      </c>
      <c r="B7">
        <v>198.20132299383098</v>
      </c>
      <c r="C7">
        <v>161452</v>
      </c>
      <c r="D7">
        <v>25.3</v>
      </c>
      <c r="E7">
        <v>1864.3311944107227</v>
      </c>
      <c r="F7">
        <v>1090.1072764660705</v>
      </c>
      <c r="H7">
        <v>49.550330748457746</v>
      </c>
      <c r="I7">
        <v>141000</v>
      </c>
    </row>
    <row r="8" spans="1:9" x14ac:dyDescent="0.25">
      <c r="A8">
        <v>1901</v>
      </c>
      <c r="B8">
        <v>157.80625034140775</v>
      </c>
      <c r="C8">
        <v>164759</v>
      </c>
      <c r="D8">
        <v>25.9</v>
      </c>
      <c r="E8">
        <v>1741.9382249224625</v>
      </c>
      <c r="F8">
        <v>1268.5194738982393</v>
      </c>
      <c r="H8">
        <v>121.38942333954442</v>
      </c>
      <c r="I8">
        <v>148000</v>
      </c>
    </row>
    <row r="9" spans="1:9" x14ac:dyDescent="0.25">
      <c r="A9">
        <v>1902</v>
      </c>
      <c r="B9">
        <v>78.090741441555096</v>
      </c>
      <c r="C9">
        <v>166473</v>
      </c>
      <c r="D9">
        <v>26.5</v>
      </c>
      <c r="E9">
        <v>1537.7869083875464</v>
      </c>
      <c r="F9">
        <v>1291.5007238411033</v>
      </c>
      <c r="H9">
        <v>156.18148288311019</v>
      </c>
      <c r="I9">
        <v>145000</v>
      </c>
    </row>
    <row r="10" spans="1:9" x14ac:dyDescent="0.25">
      <c r="A10">
        <v>1903</v>
      </c>
      <c r="B10">
        <v>89.17636707370724</v>
      </c>
      <c r="C10">
        <v>168206</v>
      </c>
      <c r="D10">
        <v>27</v>
      </c>
      <c r="E10">
        <v>1343.5905972438557</v>
      </c>
      <c r="F10">
        <v>969.04985553428537</v>
      </c>
      <c r="H10">
        <v>89.17636707370724</v>
      </c>
      <c r="I10">
        <v>122000</v>
      </c>
    </row>
    <row r="11" spans="1:9" x14ac:dyDescent="0.25">
      <c r="A11">
        <v>1904</v>
      </c>
      <c r="B11">
        <v>76.489935689615606</v>
      </c>
      <c r="C11">
        <v>169957</v>
      </c>
      <c r="D11">
        <v>27.6</v>
      </c>
      <c r="E11">
        <v>1400.3542072406549</v>
      </c>
      <c r="F11">
        <v>1064.9752584477249</v>
      </c>
      <c r="H11">
        <v>82.373776896509113</v>
      </c>
      <c r="I11">
        <v>144000</v>
      </c>
    </row>
    <row r="12" spans="1:9" x14ac:dyDescent="0.25">
      <c r="A12">
        <v>1905</v>
      </c>
      <c r="B12">
        <v>81.525220409256605</v>
      </c>
      <c r="C12">
        <v>171726</v>
      </c>
      <c r="D12">
        <v>26.9</v>
      </c>
      <c r="E12">
        <v>1281.1106064311753</v>
      </c>
      <c r="F12">
        <v>1030.7117151741729</v>
      </c>
      <c r="H12">
        <v>104.81814052618707</v>
      </c>
      <c r="I12">
        <v>118000</v>
      </c>
    </row>
    <row r="13" spans="1:9" x14ac:dyDescent="0.25">
      <c r="A13">
        <v>1906</v>
      </c>
      <c r="B13">
        <v>172.89870441237494</v>
      </c>
      <c r="C13">
        <v>173512</v>
      </c>
      <c r="D13">
        <v>27.2</v>
      </c>
      <c r="E13">
        <v>1319.7934436811286</v>
      </c>
      <c r="F13">
        <v>1054.6820969154871</v>
      </c>
      <c r="H13">
        <v>132.5556733828208</v>
      </c>
      <c r="I13">
        <v>134000</v>
      </c>
    </row>
    <row r="14" spans="1:9" x14ac:dyDescent="0.25">
      <c r="A14">
        <v>1907</v>
      </c>
      <c r="B14">
        <v>205.34115150754627</v>
      </c>
      <c r="C14">
        <v>175318</v>
      </c>
      <c r="D14">
        <v>27.5</v>
      </c>
      <c r="E14">
        <v>1619.9135285595319</v>
      </c>
      <c r="F14">
        <v>1209.2312255444392</v>
      </c>
      <c r="H14">
        <v>62.743129627305819</v>
      </c>
      <c r="I14">
        <v>131000</v>
      </c>
    </row>
    <row r="15" spans="1:9" x14ac:dyDescent="0.25">
      <c r="A15">
        <v>1908</v>
      </c>
      <c r="B15">
        <v>1230.6441688353477</v>
      </c>
      <c r="C15">
        <v>177143</v>
      </c>
      <c r="D15">
        <v>27.8</v>
      </c>
      <c r="E15">
        <v>987.90242911094413</v>
      </c>
      <c r="F15">
        <v>1021.7733695376053</v>
      </c>
      <c r="H15">
        <v>135.4837617066438</v>
      </c>
      <c r="I15">
        <v>124000</v>
      </c>
    </row>
    <row r="16" spans="1:9" x14ac:dyDescent="0.25">
      <c r="A16">
        <v>1909</v>
      </c>
      <c r="B16">
        <v>162.02294021353507</v>
      </c>
      <c r="C16">
        <v>178987</v>
      </c>
      <c r="D16">
        <v>28.1</v>
      </c>
      <c r="E16">
        <v>1257.0745361394963</v>
      </c>
      <c r="F16">
        <v>1050.3556124187792</v>
      </c>
      <c r="H16">
        <v>117.32695670635299</v>
      </c>
      <c r="I16">
        <v>103000</v>
      </c>
    </row>
    <row r="17" spans="1:9" x14ac:dyDescent="0.25">
      <c r="A17">
        <v>1910</v>
      </c>
      <c r="B17">
        <v>71.88317325503597</v>
      </c>
      <c r="C17">
        <v>180849</v>
      </c>
      <c r="D17">
        <v>28.4</v>
      </c>
      <c r="E17">
        <v>1177.7781464094355</v>
      </c>
      <c r="F17">
        <v>840.48017959734364</v>
      </c>
      <c r="H17">
        <v>105.06002244966795</v>
      </c>
      <c r="I17">
        <v>111000</v>
      </c>
    </row>
    <row r="18" spans="1:9" x14ac:dyDescent="0.25">
      <c r="A18">
        <v>1911</v>
      </c>
      <c r="B18">
        <v>98.506531530298957</v>
      </c>
      <c r="C18">
        <v>182729</v>
      </c>
      <c r="D18">
        <v>28.6</v>
      </c>
      <c r="E18">
        <v>656.71021020199305</v>
      </c>
      <c r="F18">
        <v>864.66844343262426</v>
      </c>
      <c r="G18">
        <v>322.88252001597994</v>
      </c>
      <c r="H18">
        <v>191.54047797558133</v>
      </c>
      <c r="I18">
        <v>135000</v>
      </c>
    </row>
    <row r="19" spans="1:9" x14ac:dyDescent="0.25">
      <c r="A19">
        <v>1912</v>
      </c>
      <c r="C19">
        <v>184633</v>
      </c>
      <c r="D19">
        <v>28.9</v>
      </c>
      <c r="I19">
        <v>110000</v>
      </c>
    </row>
    <row r="20" spans="1:9" x14ac:dyDescent="0.25">
      <c r="A20">
        <v>1913</v>
      </c>
      <c r="B20">
        <v>85.766051652604602</v>
      </c>
      <c r="C20">
        <v>186554</v>
      </c>
      <c r="D20">
        <v>29.2</v>
      </c>
      <c r="E20">
        <v>809.41711247145599</v>
      </c>
      <c r="F20">
        <v>1045.2737545161187</v>
      </c>
      <c r="H20">
        <v>225.13588558808712</v>
      </c>
      <c r="I20">
        <v>115000</v>
      </c>
    </row>
    <row r="21" spans="1:9" x14ac:dyDescent="0.25">
      <c r="A21">
        <v>1914</v>
      </c>
      <c r="B21">
        <v>90.188068649035785</v>
      </c>
      <c r="C21">
        <v>188495</v>
      </c>
      <c r="D21">
        <v>29.5</v>
      </c>
      <c r="E21">
        <v>366.05745510490993</v>
      </c>
      <c r="F21">
        <v>1055.7309212445953</v>
      </c>
      <c r="G21">
        <v>551.73877291174836</v>
      </c>
      <c r="H21">
        <v>15.915541526300432</v>
      </c>
      <c r="I21">
        <v>109000</v>
      </c>
    </row>
    <row r="22" spans="1:9" x14ac:dyDescent="0.25">
      <c r="A22">
        <v>1915</v>
      </c>
      <c r="C22">
        <v>188495</v>
      </c>
      <c r="I22">
        <v>106000</v>
      </c>
    </row>
    <row r="23" spans="1:9" x14ac:dyDescent="0.25">
      <c r="A23">
        <v>1916</v>
      </c>
      <c r="C23">
        <v>184900</v>
      </c>
      <c r="I23">
        <v>89000</v>
      </c>
    </row>
    <row r="24" spans="1:9" x14ac:dyDescent="0.25">
      <c r="A24">
        <v>1917</v>
      </c>
      <c r="C24">
        <v>180341</v>
      </c>
      <c r="I24">
        <v>99000</v>
      </c>
    </row>
    <row r="25" spans="1:9" x14ac:dyDescent="0.25">
      <c r="A25">
        <v>1918</v>
      </c>
      <c r="B25">
        <v>2671.0405667845566</v>
      </c>
      <c r="C25">
        <v>175587</v>
      </c>
      <c r="I25">
        <v>102000</v>
      </c>
    </row>
    <row r="26" spans="1:9" x14ac:dyDescent="0.25">
      <c r="A26">
        <v>1919</v>
      </c>
      <c r="B26">
        <v>1046.7823670977714</v>
      </c>
      <c r="C26">
        <v>204436</v>
      </c>
      <c r="D26">
        <v>33.4</v>
      </c>
      <c r="E26">
        <v>988.08429043808326</v>
      </c>
      <c r="F26">
        <v>963.62675849654659</v>
      </c>
      <c r="H26">
        <v>259.24983858028918</v>
      </c>
      <c r="I26">
        <v>94000</v>
      </c>
    </row>
    <row r="27" spans="1:9" x14ac:dyDescent="0.25">
      <c r="A27">
        <v>1920</v>
      </c>
      <c r="B27">
        <v>112.89761127470811</v>
      </c>
      <c r="C27">
        <v>212582</v>
      </c>
      <c r="D27">
        <v>33.299999999999997</v>
      </c>
      <c r="E27">
        <v>860.84428596964938</v>
      </c>
      <c r="F27">
        <v>813.8036146051877</v>
      </c>
      <c r="H27">
        <v>206.97895400363154</v>
      </c>
      <c r="I27">
        <v>84000</v>
      </c>
    </row>
    <row r="28" spans="1:9" x14ac:dyDescent="0.25">
      <c r="A28">
        <v>1921</v>
      </c>
      <c r="C28">
        <v>200262</v>
      </c>
      <c r="E28">
        <v>918.7963767464621</v>
      </c>
      <c r="I28">
        <v>94000</v>
      </c>
    </row>
    <row r="29" spans="1:9" x14ac:dyDescent="0.25">
      <c r="A29">
        <v>1922</v>
      </c>
      <c r="B29">
        <v>721.64948453608247</v>
      </c>
      <c r="C29">
        <v>203700</v>
      </c>
      <c r="E29">
        <v>1251.8409425625921</v>
      </c>
      <c r="F29">
        <v>1492.3907707412861</v>
      </c>
      <c r="H29">
        <v>255.27736867943057</v>
      </c>
      <c r="I29">
        <v>81000</v>
      </c>
    </row>
    <row r="30" spans="1:9" x14ac:dyDescent="0.25">
      <c r="A30">
        <v>1923</v>
      </c>
      <c r="B30">
        <v>114.94252873563218</v>
      </c>
      <c r="C30">
        <v>226200</v>
      </c>
      <c r="D30">
        <v>18.899999999999999</v>
      </c>
      <c r="E30">
        <v>968.16976127320959</v>
      </c>
      <c r="F30">
        <v>875.33156498673748</v>
      </c>
      <c r="H30">
        <v>181.25552608311227</v>
      </c>
      <c r="I30">
        <v>77000</v>
      </c>
    </row>
    <row r="31" spans="1:9" x14ac:dyDescent="0.25">
      <c r="A31">
        <v>1924</v>
      </c>
      <c r="B31">
        <v>424.02826855123675</v>
      </c>
      <c r="C31">
        <v>226400</v>
      </c>
      <c r="D31">
        <v>18.899999999999999</v>
      </c>
      <c r="E31">
        <v>1099.8233215547702</v>
      </c>
      <c r="F31">
        <v>971.73144876325091</v>
      </c>
      <c r="H31">
        <v>141.34275618374559</v>
      </c>
      <c r="I31">
        <v>78000</v>
      </c>
    </row>
    <row r="32" spans="1:9" x14ac:dyDescent="0.25">
      <c r="A32">
        <v>1925</v>
      </c>
      <c r="B32">
        <v>259.56885173779148</v>
      </c>
      <c r="C32">
        <v>227300</v>
      </c>
      <c r="D32">
        <v>18.899999999999999</v>
      </c>
      <c r="E32">
        <v>989.88121425428938</v>
      </c>
      <c r="F32">
        <v>941.48702155741319</v>
      </c>
      <c r="H32">
        <v>158.38099428068631</v>
      </c>
      <c r="I32">
        <v>92000</v>
      </c>
    </row>
    <row r="33" spans="1:9" x14ac:dyDescent="0.25">
      <c r="A33">
        <v>1926</v>
      </c>
      <c r="B33">
        <v>146.21178555604786</v>
      </c>
      <c r="C33">
        <v>225700</v>
      </c>
      <c r="D33">
        <v>18.8</v>
      </c>
      <c r="E33">
        <v>589.27780239255651</v>
      </c>
      <c r="F33">
        <v>731.05892778023929</v>
      </c>
      <c r="H33">
        <v>115.19716437749226</v>
      </c>
      <c r="I33">
        <v>60000</v>
      </c>
    </row>
    <row r="34" spans="1:9" x14ac:dyDescent="0.25">
      <c r="A34">
        <v>1927</v>
      </c>
      <c r="B34">
        <v>474.29078014184398</v>
      </c>
      <c r="C34">
        <v>225600</v>
      </c>
      <c r="D34">
        <v>18.8</v>
      </c>
      <c r="E34">
        <v>1090.4255319148936</v>
      </c>
      <c r="F34">
        <v>1090.4255319148936</v>
      </c>
      <c r="H34">
        <v>177.3049645390071</v>
      </c>
      <c r="I34">
        <v>80000</v>
      </c>
    </row>
    <row r="35" spans="1:9" x14ac:dyDescent="0.25">
      <c r="A35">
        <v>1928</v>
      </c>
      <c r="B35">
        <v>185.02202643171805</v>
      </c>
      <c r="C35">
        <v>227000</v>
      </c>
      <c r="D35">
        <v>18.899999999999999</v>
      </c>
      <c r="E35">
        <v>837.00440528634363</v>
      </c>
      <c r="F35">
        <v>762.11453744493383</v>
      </c>
      <c r="H35">
        <v>114.5374449339207</v>
      </c>
      <c r="I35">
        <v>77000</v>
      </c>
    </row>
    <row r="36" spans="1:9" x14ac:dyDescent="0.25">
      <c r="A36">
        <v>1929</v>
      </c>
      <c r="B36">
        <v>396.9669937555754</v>
      </c>
      <c r="C36">
        <v>224200</v>
      </c>
      <c r="D36">
        <v>18.7</v>
      </c>
      <c r="E36">
        <v>923.28278322925951</v>
      </c>
      <c r="F36">
        <v>789.47368421052624</v>
      </c>
      <c r="H36">
        <v>182.87243532560214</v>
      </c>
      <c r="I36">
        <v>84000</v>
      </c>
    </row>
    <row r="37" spans="1:9" x14ac:dyDescent="0.25">
      <c r="A37">
        <v>1930</v>
      </c>
      <c r="B37">
        <v>102.72443054935238</v>
      </c>
      <c r="C37">
        <v>223900</v>
      </c>
      <c r="D37">
        <v>18.7</v>
      </c>
      <c r="E37">
        <v>562.75122822688706</v>
      </c>
      <c r="F37">
        <v>611.8803037070121</v>
      </c>
      <c r="H37">
        <v>129.52210808396606</v>
      </c>
      <c r="I37">
        <v>72000</v>
      </c>
    </row>
    <row r="38" spans="1:9" x14ac:dyDescent="0.25">
      <c r="A38">
        <v>1931</v>
      </c>
      <c r="B38">
        <v>268.27872370868511</v>
      </c>
      <c r="C38">
        <v>223648</v>
      </c>
      <c r="D38">
        <v>18.7</v>
      </c>
      <c r="E38">
        <v>742.23780226069539</v>
      </c>
      <c r="F38">
        <v>822.72141937330093</v>
      </c>
      <c r="H38">
        <v>129.66804979253112</v>
      </c>
      <c r="I38">
        <v>77000</v>
      </c>
    </row>
    <row r="39" spans="1:9" x14ac:dyDescent="0.25">
      <c r="A39">
        <v>1932</v>
      </c>
      <c r="B39">
        <v>256.06469002695417</v>
      </c>
      <c r="C39">
        <v>222600</v>
      </c>
      <c r="D39">
        <v>18.600000000000001</v>
      </c>
      <c r="E39">
        <v>669.3620844564241</v>
      </c>
      <c r="F39">
        <v>516.6217430368373</v>
      </c>
      <c r="H39">
        <v>103.32434860736748</v>
      </c>
      <c r="I39">
        <v>76000</v>
      </c>
    </row>
    <row r="40" spans="1:9" x14ac:dyDescent="0.25">
      <c r="A40">
        <v>1933</v>
      </c>
      <c r="B40">
        <v>635.13513513513522</v>
      </c>
      <c r="C40">
        <v>222000</v>
      </c>
      <c r="D40">
        <v>18.5</v>
      </c>
      <c r="E40">
        <v>576.5765765765766</v>
      </c>
      <c r="F40">
        <v>783.78378378378375</v>
      </c>
      <c r="H40">
        <v>117.11711711711712</v>
      </c>
      <c r="I40">
        <v>77000</v>
      </c>
    </row>
    <row r="41" spans="1:9" x14ac:dyDescent="0.25">
      <c r="A41">
        <v>1934</v>
      </c>
      <c r="B41">
        <v>72.38181406921511</v>
      </c>
      <c r="C41">
        <v>221050</v>
      </c>
      <c r="D41">
        <v>18.399999999999999</v>
      </c>
      <c r="E41">
        <v>588.10223931237272</v>
      </c>
      <c r="F41">
        <v>402.62384076000905</v>
      </c>
      <c r="H41">
        <v>117.62044786247455</v>
      </c>
      <c r="I41">
        <v>74000</v>
      </c>
    </row>
    <row r="42" spans="1:9" x14ac:dyDescent="0.25">
      <c r="A42">
        <v>1935</v>
      </c>
      <c r="B42">
        <v>144.53477868112014</v>
      </c>
      <c r="C42">
        <v>221400</v>
      </c>
      <c r="D42">
        <v>18.399999999999999</v>
      </c>
      <c r="E42">
        <v>596.20596205962056</v>
      </c>
      <c r="F42">
        <v>334.23667570009036</v>
      </c>
      <c r="H42">
        <v>72.267389340560072</v>
      </c>
      <c r="I42">
        <v>59000</v>
      </c>
    </row>
    <row r="43" spans="1:9" x14ac:dyDescent="0.25">
      <c r="A43">
        <v>1936</v>
      </c>
      <c r="B43">
        <v>180.58690744920992</v>
      </c>
      <c r="C43">
        <v>221500</v>
      </c>
      <c r="D43">
        <v>18.399999999999999</v>
      </c>
      <c r="E43">
        <v>776.52370203160262</v>
      </c>
      <c r="F43">
        <v>428.89390519187356</v>
      </c>
      <c r="H43">
        <v>108.35214446952597</v>
      </c>
      <c r="I43">
        <v>55000</v>
      </c>
    </row>
    <row r="44" spans="1:9" x14ac:dyDescent="0.25">
      <c r="A44">
        <v>1937</v>
      </c>
      <c r="B44">
        <v>227.06630336058129</v>
      </c>
      <c r="C44">
        <v>220200</v>
      </c>
      <c r="D44">
        <v>18.3</v>
      </c>
      <c r="E44">
        <v>703.90554041780194</v>
      </c>
      <c r="F44">
        <v>463.21525885558583</v>
      </c>
      <c r="H44">
        <v>104.45049954586739</v>
      </c>
      <c r="I44">
        <v>64000</v>
      </c>
    </row>
    <row r="45" spans="1:9" x14ac:dyDescent="0.25">
      <c r="A45">
        <v>1938</v>
      </c>
      <c r="B45">
        <v>80.256821829855539</v>
      </c>
      <c r="C45">
        <v>224280</v>
      </c>
      <c r="D45">
        <v>15.9</v>
      </c>
      <c r="E45">
        <v>610.84358837167827</v>
      </c>
      <c r="F45">
        <v>347.77956126270732</v>
      </c>
      <c r="H45">
        <v>84.7155341537364</v>
      </c>
      <c r="I45">
        <v>52000</v>
      </c>
    </row>
    <row r="46" spans="1:9" x14ac:dyDescent="0.25">
      <c r="A46">
        <v>1939</v>
      </c>
      <c r="B46">
        <v>252.21238938053099</v>
      </c>
      <c r="C46">
        <v>226000</v>
      </c>
      <c r="D46">
        <v>16</v>
      </c>
      <c r="E46">
        <v>522.12389380530965</v>
      </c>
      <c r="F46">
        <v>482.30088495575217</v>
      </c>
      <c r="H46">
        <v>75.221238938053105</v>
      </c>
      <c r="I46">
        <v>53000</v>
      </c>
    </row>
    <row r="47" spans="1:9" x14ac:dyDescent="0.25">
      <c r="A47">
        <v>1940</v>
      </c>
      <c r="B47">
        <v>314.02034498009732</v>
      </c>
      <c r="C47">
        <v>226100</v>
      </c>
      <c r="D47">
        <v>16</v>
      </c>
      <c r="E47">
        <v>570.54400707651484</v>
      </c>
      <c r="F47">
        <v>1189.7390535161433</v>
      </c>
      <c r="H47">
        <v>243.25519681556833</v>
      </c>
      <c r="I47">
        <v>59000</v>
      </c>
    </row>
    <row r="48" spans="1:9" x14ac:dyDescent="0.25">
      <c r="A48">
        <v>1941</v>
      </c>
      <c r="B48">
        <v>110.57054400707652</v>
      </c>
      <c r="C48">
        <v>226100</v>
      </c>
      <c r="E48">
        <v>504.20168067226888</v>
      </c>
      <c r="F48">
        <v>933.21539141972573</v>
      </c>
      <c r="H48">
        <v>145.95311808934099</v>
      </c>
      <c r="I48">
        <v>75000</v>
      </c>
    </row>
    <row r="49" spans="1:9" x14ac:dyDescent="0.25">
      <c r="A49">
        <v>1942</v>
      </c>
      <c r="B49">
        <v>66.34232640424591</v>
      </c>
      <c r="C49">
        <v>226100</v>
      </c>
      <c r="E49">
        <v>362.67138434321095</v>
      </c>
      <c r="F49">
        <v>583.81247235736396</v>
      </c>
      <c r="H49">
        <v>79.610791685095094</v>
      </c>
      <c r="I49">
        <v>57000</v>
      </c>
    </row>
    <row r="50" spans="1:9" x14ac:dyDescent="0.25">
      <c r="A50">
        <v>1943</v>
      </c>
      <c r="B50">
        <v>229.98673153471915</v>
      </c>
      <c r="C50">
        <v>226100</v>
      </c>
      <c r="E50">
        <v>552.85272003538262</v>
      </c>
      <c r="F50">
        <v>840.3361344537816</v>
      </c>
      <c r="H50">
        <v>141.53029632905793</v>
      </c>
      <c r="I50">
        <v>55000</v>
      </c>
    </row>
    <row r="51" spans="1:9" x14ac:dyDescent="0.25">
      <c r="A51">
        <v>1944</v>
      </c>
      <c r="B51">
        <v>106.91209966067029</v>
      </c>
      <c r="C51">
        <v>215130</v>
      </c>
      <c r="E51">
        <v>529.91214614419187</v>
      </c>
      <c r="F51">
        <v>646.12095012318139</v>
      </c>
      <c r="H51">
        <v>167.34067772974481</v>
      </c>
      <c r="I51">
        <v>46000</v>
      </c>
    </row>
    <row r="52" spans="1:9" x14ac:dyDescent="0.25">
      <c r="A52">
        <v>1945</v>
      </c>
      <c r="B52">
        <v>68.994066510280106</v>
      </c>
      <c r="C52">
        <v>217410</v>
      </c>
      <c r="E52">
        <v>478.35886113794209</v>
      </c>
      <c r="F52">
        <v>878.5244468975668</v>
      </c>
      <c r="H52">
        <v>142.5877374545789</v>
      </c>
      <c r="I52">
        <v>55000</v>
      </c>
    </row>
    <row r="53" spans="1:9" x14ac:dyDescent="0.25">
      <c r="A53">
        <v>1946</v>
      </c>
      <c r="B53">
        <v>52.87811154637631</v>
      </c>
      <c r="C53">
        <v>226937</v>
      </c>
      <c r="E53">
        <v>383.36630871122821</v>
      </c>
      <c r="F53">
        <v>696.22846869395471</v>
      </c>
      <c r="H53">
        <v>158.63433463912892</v>
      </c>
      <c r="I53">
        <v>44000</v>
      </c>
    </row>
    <row r="54" spans="1:9" x14ac:dyDescent="0.25">
      <c r="A54">
        <v>1947</v>
      </c>
      <c r="B54">
        <v>78.047088410007376</v>
      </c>
      <c r="C54">
        <v>230630</v>
      </c>
      <c r="E54">
        <v>620.04075792394747</v>
      </c>
      <c r="F54">
        <v>802.1506308806313</v>
      </c>
      <c r="H54">
        <v>182.10987295668386</v>
      </c>
      <c r="I54">
        <v>54000</v>
      </c>
    </row>
    <row r="55" spans="1:9" x14ac:dyDescent="0.25">
      <c r="A55">
        <v>1948</v>
      </c>
      <c r="B55">
        <v>24.937655860349128</v>
      </c>
      <c r="C55">
        <v>240600</v>
      </c>
      <c r="D55">
        <v>17.23</v>
      </c>
      <c r="E55">
        <v>502.90939318370744</v>
      </c>
      <c r="F55">
        <v>590.19118869492934</v>
      </c>
      <c r="H55">
        <v>128.84455527847047</v>
      </c>
      <c r="I55">
        <v>36000</v>
      </c>
    </row>
    <row r="56" spans="1:9" x14ac:dyDescent="0.25">
      <c r="A56">
        <v>1949</v>
      </c>
      <c r="B56">
        <v>69.815195071868573</v>
      </c>
      <c r="C56">
        <v>243500</v>
      </c>
      <c r="D56">
        <v>17.32</v>
      </c>
      <c r="E56">
        <v>390.1437371663244</v>
      </c>
      <c r="F56">
        <v>743.32648870636547</v>
      </c>
      <c r="H56">
        <v>114.98973305954826</v>
      </c>
      <c r="I56">
        <v>31000</v>
      </c>
    </row>
    <row r="57" spans="1:9" x14ac:dyDescent="0.25">
      <c r="A57">
        <v>1950</v>
      </c>
      <c r="B57">
        <v>89.942763695829925</v>
      </c>
      <c r="C57">
        <v>244600</v>
      </c>
      <c r="D57">
        <v>17.899999999999999</v>
      </c>
      <c r="E57">
        <v>339.32951757972199</v>
      </c>
      <c r="F57">
        <v>752.24856909239577</v>
      </c>
      <c r="H57">
        <v>110.38430089942764</v>
      </c>
      <c r="I57">
        <v>27000</v>
      </c>
    </row>
    <row r="58" spans="1:9" x14ac:dyDescent="0.25">
      <c r="A58">
        <v>1951</v>
      </c>
      <c r="B58">
        <v>283.36755646817249</v>
      </c>
      <c r="C58">
        <v>243500</v>
      </c>
    </row>
    <row r="59" spans="1:9" x14ac:dyDescent="0.25">
      <c r="A59">
        <v>1952</v>
      </c>
      <c r="B59">
        <v>40.849673202614376</v>
      </c>
      <c r="C59">
        <v>244800</v>
      </c>
    </row>
    <row r="60" spans="1:9" x14ac:dyDescent="0.25">
      <c r="A60">
        <v>1953</v>
      </c>
      <c r="B60">
        <v>109.48905109489051</v>
      </c>
      <c r="C60">
        <v>246600</v>
      </c>
    </row>
    <row r="61" spans="1:9" x14ac:dyDescent="0.25">
      <c r="A61">
        <v>1954</v>
      </c>
      <c r="B61">
        <v>32.258064516129032</v>
      </c>
      <c r="C61">
        <v>248000</v>
      </c>
    </row>
    <row r="62" spans="1:9" x14ac:dyDescent="0.25">
      <c r="A62">
        <v>1955</v>
      </c>
      <c r="B62">
        <v>36.231884057971016</v>
      </c>
      <c r="C62">
        <v>248400</v>
      </c>
    </row>
    <row r="63" spans="1:9" x14ac:dyDescent="0.25">
      <c r="A63">
        <v>1956</v>
      </c>
      <c r="B63">
        <v>40.032025620496398</v>
      </c>
      <c r="C63">
        <v>249800</v>
      </c>
    </row>
    <row r="16384" spans="2:2"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F3BE-BF51-4861-8A5D-1334FDC37C90}">
  <dimension ref="A1:BK29"/>
  <sheetViews>
    <sheetView workbookViewId="0">
      <pane xSplit="1" topLeftCell="BC1" activePane="topRight" state="frozen"/>
      <selection pane="topRight" activeCell="AB7" sqref="AB7"/>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838</v>
      </c>
    </row>
    <row r="3" spans="1:63" s="11" customFormat="1" thickTop="1" x14ac:dyDescent="0.25">
      <c r="A3" s="11" t="s">
        <v>560</v>
      </c>
      <c r="B3" s="11">
        <v>2156</v>
      </c>
      <c r="C3" s="11">
        <v>496</v>
      </c>
      <c r="D3" s="11">
        <v>671</v>
      </c>
      <c r="E3" s="11">
        <v>1283</v>
      </c>
      <c r="F3" s="11">
        <v>1817</v>
      </c>
      <c r="G3" s="11">
        <v>1950</v>
      </c>
      <c r="H3" s="11">
        <v>664</v>
      </c>
      <c r="I3" s="11">
        <v>1073</v>
      </c>
      <c r="J3" s="11">
        <v>644</v>
      </c>
      <c r="K3" s="11">
        <v>709</v>
      </c>
      <c r="L3" s="11">
        <v>689</v>
      </c>
      <c r="M3" s="11">
        <v>895</v>
      </c>
      <c r="N3" s="11">
        <v>967</v>
      </c>
      <c r="O3" s="11">
        <v>1350</v>
      </c>
      <c r="P3" s="11">
        <v>1216</v>
      </c>
      <c r="Q3" s="11">
        <v>723</v>
      </c>
      <c r="R3" s="11">
        <v>496</v>
      </c>
      <c r="S3" s="11">
        <v>534</v>
      </c>
      <c r="T3" s="11">
        <v>863</v>
      </c>
      <c r="U3" s="11">
        <v>613</v>
      </c>
      <c r="V3" s="11">
        <v>1058</v>
      </c>
      <c r="W3" s="11">
        <v>915</v>
      </c>
      <c r="X3" s="11" t="s">
        <v>527</v>
      </c>
      <c r="Y3" s="11">
        <v>18000</v>
      </c>
      <c r="Z3" s="11">
        <v>5000</v>
      </c>
      <c r="AA3" s="11" t="s">
        <v>527</v>
      </c>
      <c r="AB3" s="11">
        <f>AB15*AB23/1000000</f>
        <v>1031.44029</v>
      </c>
      <c r="AC3" s="11">
        <f t="shared" ref="AC3:AN3" si="0">AC15*AC23/1000000</f>
        <v>2578.6799999999998</v>
      </c>
      <c r="AD3" s="11">
        <f t="shared" si="0"/>
        <v>775.89853000000005</v>
      </c>
      <c r="AE3" s="11">
        <f t="shared" si="0"/>
        <v>1696.82</v>
      </c>
      <c r="AF3" s="11">
        <f t="shared" si="0"/>
        <v>1106.8800000000001</v>
      </c>
      <c r="AG3" s="11">
        <f t="shared" si="0"/>
        <v>830.77200000000005</v>
      </c>
      <c r="AH3" s="11">
        <f t="shared" si="0"/>
        <v>1820</v>
      </c>
      <c r="AI3" s="11">
        <f t="shared" si="0"/>
        <v>585.26</v>
      </c>
      <c r="AJ3" s="11">
        <f t="shared" si="0"/>
        <v>3145.3</v>
      </c>
      <c r="AK3" s="11">
        <f t="shared" si="0"/>
        <v>351.04</v>
      </c>
      <c r="AL3" s="11">
        <f t="shared" si="0"/>
        <v>1104.9692500000001</v>
      </c>
      <c r="AM3" s="11">
        <f t="shared" si="0"/>
        <v>1237.56556</v>
      </c>
      <c r="AN3" s="11">
        <f t="shared" si="0"/>
        <v>2235.2719999999999</v>
      </c>
      <c r="AO3" s="11">
        <v>1532</v>
      </c>
      <c r="AP3" s="11">
        <v>471</v>
      </c>
      <c r="AQ3" s="11">
        <v>533</v>
      </c>
      <c r="AR3" s="11">
        <v>1656</v>
      </c>
      <c r="AS3" s="11">
        <v>271</v>
      </c>
      <c r="AT3" s="11" t="s">
        <v>527</v>
      </c>
      <c r="AU3" s="11">
        <v>682</v>
      </c>
      <c r="AV3" s="11">
        <v>397</v>
      </c>
      <c r="AW3" s="11">
        <v>198</v>
      </c>
      <c r="AX3" s="11">
        <v>726</v>
      </c>
      <c r="AY3" s="11">
        <v>206</v>
      </c>
      <c r="AZ3" s="11">
        <v>171</v>
      </c>
      <c r="BA3" s="11">
        <v>371</v>
      </c>
      <c r="BB3" s="11">
        <v>284</v>
      </c>
      <c r="BC3" s="11">
        <v>78</v>
      </c>
      <c r="BD3" s="11">
        <v>372</v>
      </c>
      <c r="BE3" s="11">
        <v>256</v>
      </c>
      <c r="BF3" s="11">
        <v>809</v>
      </c>
      <c r="BG3" s="11">
        <v>162</v>
      </c>
      <c r="BH3" s="11">
        <v>514</v>
      </c>
      <c r="BI3" s="11">
        <v>83</v>
      </c>
      <c r="BJ3" s="11">
        <v>164</v>
      </c>
      <c r="BK3" s="11">
        <v>120</v>
      </c>
    </row>
    <row r="4" spans="1:63" s="12" customFormat="1" ht="15" x14ac:dyDescent="0.25">
      <c r="A4" s="12" t="s">
        <v>0</v>
      </c>
      <c r="B4" s="12" t="s">
        <v>485</v>
      </c>
      <c r="C4" s="12" t="s">
        <v>485</v>
      </c>
      <c r="D4" s="12" t="s">
        <v>485</v>
      </c>
      <c r="E4" s="12" t="s">
        <v>485</v>
      </c>
      <c r="F4" s="12" t="s">
        <v>485</v>
      </c>
      <c r="G4" s="12" t="s">
        <v>485</v>
      </c>
      <c r="H4" s="12" t="s">
        <v>485</v>
      </c>
      <c r="I4" s="12" t="s">
        <v>485</v>
      </c>
      <c r="J4" s="12" t="s">
        <v>485</v>
      </c>
      <c r="K4" s="12" t="s">
        <v>485</v>
      </c>
      <c r="L4" s="12" t="s">
        <v>485</v>
      </c>
      <c r="M4" s="12" t="s">
        <v>485</v>
      </c>
      <c r="N4" s="12" t="s">
        <v>485</v>
      </c>
      <c r="O4" s="12" t="s">
        <v>485</v>
      </c>
      <c r="P4" s="12" t="s">
        <v>485</v>
      </c>
      <c r="Q4" s="12" t="s">
        <v>485</v>
      </c>
      <c r="R4" s="12" t="s">
        <v>485</v>
      </c>
      <c r="S4" s="12" t="s">
        <v>486</v>
      </c>
      <c r="T4" s="12" t="s">
        <v>486</v>
      </c>
      <c r="U4" s="12" t="s">
        <v>532</v>
      </c>
      <c r="V4" s="12" t="s">
        <v>532</v>
      </c>
      <c r="W4" s="12" t="s">
        <v>532</v>
      </c>
      <c r="Y4" s="12" t="s">
        <v>487</v>
      </c>
      <c r="Z4" s="12" t="s">
        <v>488</v>
      </c>
      <c r="AB4" s="12" t="s">
        <v>474</v>
      </c>
      <c r="AC4" s="12" t="s">
        <v>474</v>
      </c>
      <c r="AD4" s="12" t="s">
        <v>475</v>
      </c>
      <c r="AE4" s="12" t="s">
        <v>475</v>
      </c>
      <c r="AF4" s="12" t="s">
        <v>475</v>
      </c>
      <c r="AG4" s="12" t="s">
        <v>475</v>
      </c>
      <c r="AH4" s="12" t="s">
        <v>475</v>
      </c>
      <c r="AI4" s="12" t="s">
        <v>475</v>
      </c>
      <c r="AJ4" s="12" t="s">
        <v>475</v>
      </c>
      <c r="AK4" s="12" t="s">
        <v>475</v>
      </c>
      <c r="AL4" s="12" t="s">
        <v>475</v>
      </c>
      <c r="AM4" s="12" t="s">
        <v>475</v>
      </c>
      <c r="AN4" s="12" t="s">
        <v>475</v>
      </c>
      <c r="AO4" s="12" t="s">
        <v>476</v>
      </c>
      <c r="AP4" s="12" t="s">
        <v>477</v>
      </c>
      <c r="AQ4" s="12" t="s">
        <v>478</v>
      </c>
      <c r="AR4" s="12" t="s">
        <v>479</v>
      </c>
      <c r="AS4" s="12" t="s">
        <v>479</v>
      </c>
      <c r="AU4" s="12" t="s">
        <v>489</v>
      </c>
      <c r="AV4" s="12" t="s">
        <v>490</v>
      </c>
      <c r="AW4" s="12" t="s">
        <v>490</v>
      </c>
      <c r="AZ4" s="12" t="s">
        <v>480</v>
      </c>
      <c r="BA4" s="12" t="s">
        <v>481</v>
      </c>
      <c r="BB4" s="12" t="s">
        <v>530</v>
      </c>
      <c r="BC4" s="12" t="s">
        <v>482</v>
      </c>
      <c r="BD4" s="12" t="s">
        <v>483</v>
      </c>
      <c r="BE4" s="12" t="s">
        <v>484</v>
      </c>
      <c r="BF4" s="12" t="s">
        <v>621</v>
      </c>
      <c r="BG4" s="12" t="s">
        <v>623</v>
      </c>
      <c r="BH4" s="12" t="s">
        <v>624</v>
      </c>
      <c r="BI4" s="12" t="s">
        <v>624</v>
      </c>
      <c r="BJ4" s="12" t="s">
        <v>624</v>
      </c>
      <c r="BK4" s="12" t="s">
        <v>624</v>
      </c>
    </row>
    <row r="5" spans="1:63" s="11" customFormat="1" ht="15" x14ac:dyDescent="0.25">
      <c r="A5" s="11" t="s">
        <v>632</v>
      </c>
      <c r="B5" s="11">
        <v>5989</v>
      </c>
      <c r="C5" s="11">
        <v>5537</v>
      </c>
      <c r="D5" s="11">
        <v>5053</v>
      </c>
      <c r="E5" s="11">
        <v>5440</v>
      </c>
      <c r="F5" s="11">
        <v>6666</v>
      </c>
      <c r="G5" s="11">
        <v>7189</v>
      </c>
      <c r="H5" s="11">
        <v>6121</v>
      </c>
      <c r="I5" s="11">
        <v>6801</v>
      </c>
      <c r="J5" s="11">
        <v>5826</v>
      </c>
      <c r="K5" s="11">
        <v>6609</v>
      </c>
      <c r="L5" s="11">
        <v>6965</v>
      </c>
      <c r="M5" s="11">
        <v>6586</v>
      </c>
      <c r="N5" s="11">
        <v>7538</v>
      </c>
      <c r="O5" s="11">
        <v>6751</v>
      </c>
      <c r="P5" s="11">
        <v>7591</v>
      </c>
      <c r="Q5" s="11">
        <v>6729</v>
      </c>
      <c r="R5" s="11">
        <v>5618</v>
      </c>
      <c r="S5" s="11">
        <v>5337</v>
      </c>
      <c r="T5" s="11">
        <v>5887</v>
      </c>
      <c r="U5" s="11" t="s">
        <v>527</v>
      </c>
      <c r="V5" s="11" t="s">
        <v>527</v>
      </c>
      <c r="W5" s="11" t="s">
        <v>527</v>
      </c>
      <c r="X5" s="11" t="s">
        <v>527</v>
      </c>
      <c r="Y5" s="11" t="s">
        <v>527</v>
      </c>
      <c r="Z5" s="11" t="s">
        <v>527</v>
      </c>
      <c r="AA5" s="11" t="s">
        <v>527</v>
      </c>
      <c r="AB5" s="11">
        <v>4888.1300700000002</v>
      </c>
      <c r="AC5" s="11">
        <v>6559.8</v>
      </c>
      <c r="AD5" s="11">
        <v>4335.90355</v>
      </c>
      <c r="AE5" s="11">
        <v>5319.76</v>
      </c>
      <c r="AF5" s="11">
        <v>4796.4799999999996</v>
      </c>
      <c r="AG5" s="11">
        <v>4338.4759999999997</v>
      </c>
      <c r="AH5" s="11">
        <v>4550</v>
      </c>
      <c r="AI5" s="11">
        <v>4186.8599999999997</v>
      </c>
      <c r="AJ5" s="11">
        <v>5891.9</v>
      </c>
      <c r="AK5" s="11">
        <v>3422.64</v>
      </c>
      <c r="AL5" s="11">
        <v>4464.0757700000004</v>
      </c>
      <c r="AM5" s="11">
        <v>3712.69668</v>
      </c>
      <c r="AN5" s="11">
        <v>3567.8380000000002</v>
      </c>
      <c r="AO5" s="11">
        <v>1371</v>
      </c>
      <c r="AP5" s="11">
        <v>2811</v>
      </c>
      <c r="AQ5" s="11">
        <v>3378</v>
      </c>
      <c r="AR5" s="11">
        <v>3524</v>
      </c>
      <c r="AS5" s="11">
        <v>2989</v>
      </c>
      <c r="AT5" s="11" t="s">
        <v>527</v>
      </c>
      <c r="AU5" s="11" t="s">
        <v>527</v>
      </c>
      <c r="AV5" s="11" t="s">
        <v>527</v>
      </c>
      <c r="AW5" s="11" t="s">
        <v>527</v>
      </c>
      <c r="AX5" s="11" t="s">
        <v>527</v>
      </c>
      <c r="AY5" s="11" t="s">
        <v>527</v>
      </c>
      <c r="AZ5" s="11">
        <v>1847</v>
      </c>
      <c r="BA5" s="11">
        <v>1847</v>
      </c>
      <c r="BB5" s="11" t="s">
        <v>527</v>
      </c>
      <c r="BC5" s="11">
        <v>2467</v>
      </c>
      <c r="BD5" s="11">
        <v>1807</v>
      </c>
      <c r="BE5" s="11">
        <v>2050</v>
      </c>
      <c r="BF5" s="11" t="s">
        <v>843</v>
      </c>
      <c r="BG5" s="11" t="s">
        <v>843</v>
      </c>
      <c r="BH5" s="11" t="s">
        <v>843</v>
      </c>
      <c r="BI5" s="11" t="s">
        <v>843</v>
      </c>
      <c r="BJ5" s="11" t="s">
        <v>843</v>
      </c>
      <c r="BK5" s="11" t="s">
        <v>843</v>
      </c>
    </row>
    <row r="6" spans="1:63" s="12" customFormat="1" ht="15" x14ac:dyDescent="0.25">
      <c r="A6" s="12" t="s">
        <v>0</v>
      </c>
      <c r="B6" s="12" t="s">
        <v>485</v>
      </c>
      <c r="C6" s="12" t="s">
        <v>485</v>
      </c>
      <c r="D6" s="12" t="s">
        <v>485</v>
      </c>
      <c r="E6" s="12" t="s">
        <v>485</v>
      </c>
      <c r="F6" s="12" t="s">
        <v>485</v>
      </c>
      <c r="G6" s="12" t="s">
        <v>485</v>
      </c>
      <c r="H6" s="12" t="s">
        <v>485</v>
      </c>
      <c r="I6" s="12" t="s">
        <v>485</v>
      </c>
      <c r="J6" s="12" t="s">
        <v>485</v>
      </c>
      <c r="K6" s="12" t="s">
        <v>485</v>
      </c>
      <c r="L6" s="12" t="s">
        <v>485</v>
      </c>
      <c r="M6" s="12" t="s">
        <v>485</v>
      </c>
      <c r="N6" s="12" t="s">
        <v>485</v>
      </c>
      <c r="O6" s="12" t="s">
        <v>485</v>
      </c>
      <c r="P6" s="12" t="s">
        <v>485</v>
      </c>
      <c r="Q6" s="12" t="s">
        <v>485</v>
      </c>
      <c r="R6" s="12" t="s">
        <v>485</v>
      </c>
      <c r="S6" s="12" t="s">
        <v>486</v>
      </c>
      <c r="T6" s="12" t="s">
        <v>486</v>
      </c>
      <c r="AB6" s="12" t="s">
        <v>474</v>
      </c>
      <c r="AC6" s="12" t="s">
        <v>474</v>
      </c>
      <c r="AD6" s="12" t="s">
        <v>475</v>
      </c>
      <c r="AE6" s="12" t="s">
        <v>475</v>
      </c>
      <c r="AF6" s="12" t="s">
        <v>475</v>
      </c>
      <c r="AG6" s="12" t="s">
        <v>475</v>
      </c>
      <c r="AH6" s="12" t="s">
        <v>475</v>
      </c>
      <c r="AI6" s="12" t="s">
        <v>475</v>
      </c>
      <c r="AJ6" s="12" t="s">
        <v>475</v>
      </c>
      <c r="AK6" s="12" t="s">
        <v>475</v>
      </c>
      <c r="AL6" s="12" t="s">
        <v>475</v>
      </c>
      <c r="AM6" s="12" t="s">
        <v>475</v>
      </c>
      <c r="AN6" s="12" t="s">
        <v>475</v>
      </c>
      <c r="AO6" s="12" t="s">
        <v>476</v>
      </c>
      <c r="AP6" s="12" t="s">
        <v>477</v>
      </c>
      <c r="AQ6" s="12" t="s">
        <v>478</v>
      </c>
      <c r="AR6" s="12" t="s">
        <v>479</v>
      </c>
      <c r="AS6" s="12" t="s">
        <v>479</v>
      </c>
      <c r="AZ6" s="12" t="s">
        <v>480</v>
      </c>
      <c r="BA6" s="12" t="s">
        <v>481</v>
      </c>
      <c r="BC6" s="12" t="s">
        <v>482</v>
      </c>
      <c r="BD6" s="12" t="s">
        <v>483</v>
      </c>
      <c r="BE6" s="12" t="s">
        <v>484</v>
      </c>
    </row>
    <row r="7" spans="1:63" s="11" customFormat="1" ht="15" x14ac:dyDescent="0.25">
      <c r="A7" s="11" t="s">
        <v>639</v>
      </c>
      <c r="B7" s="11">
        <v>10633</v>
      </c>
      <c r="C7" s="11">
        <v>7558</v>
      </c>
      <c r="D7" s="11">
        <v>7408</v>
      </c>
      <c r="E7" s="11">
        <v>7779</v>
      </c>
      <c r="F7" s="11">
        <v>9195</v>
      </c>
      <c r="G7" s="11">
        <v>8699</v>
      </c>
      <c r="H7" s="11">
        <v>7317</v>
      </c>
      <c r="I7" s="11">
        <v>7901</v>
      </c>
      <c r="J7" s="11">
        <v>5240</v>
      </c>
      <c r="K7" s="11">
        <v>6373</v>
      </c>
      <c r="L7" s="11">
        <v>6049</v>
      </c>
      <c r="M7" s="11">
        <v>5373</v>
      </c>
      <c r="N7" s="11">
        <v>6010</v>
      </c>
      <c r="O7" s="11">
        <v>5342</v>
      </c>
      <c r="P7" s="11">
        <v>6128</v>
      </c>
      <c r="Q7" s="11">
        <v>5043</v>
      </c>
      <c r="R7" s="11">
        <v>5203</v>
      </c>
      <c r="S7" s="11">
        <v>5479</v>
      </c>
      <c r="T7" s="11">
        <v>5792</v>
      </c>
      <c r="U7" s="11" t="s">
        <v>527</v>
      </c>
      <c r="V7" s="11" t="s">
        <v>527</v>
      </c>
      <c r="W7" s="11" t="s">
        <v>527</v>
      </c>
      <c r="X7" s="11" t="s">
        <v>527</v>
      </c>
      <c r="Y7" s="11" t="s">
        <v>527</v>
      </c>
      <c r="Z7" s="11" t="s">
        <v>527</v>
      </c>
      <c r="AA7" s="11" t="s">
        <v>527</v>
      </c>
      <c r="AB7" s="11">
        <v>4439.6777700000002</v>
      </c>
      <c r="AC7" s="11">
        <v>5112.12</v>
      </c>
      <c r="AD7" s="11">
        <v>3833.8515600000001</v>
      </c>
      <c r="AE7" s="11">
        <v>4494.28</v>
      </c>
      <c r="AF7" s="11">
        <v>4150.8</v>
      </c>
      <c r="AG7" s="11">
        <v>3646.1660000000002</v>
      </c>
      <c r="AH7" s="11">
        <v>3776.5</v>
      </c>
      <c r="AI7" s="11">
        <v>2656.18</v>
      </c>
      <c r="AJ7" s="11">
        <v>4297.1000000000004</v>
      </c>
      <c r="AK7" s="11">
        <v>1930.72</v>
      </c>
      <c r="AL7" s="11">
        <v>2607.7274299999999</v>
      </c>
      <c r="AM7" s="11">
        <v>2077.3421899999998</v>
      </c>
      <c r="AN7" s="11">
        <v>2020.3420000000001</v>
      </c>
      <c r="AO7" s="11" t="s">
        <v>527</v>
      </c>
      <c r="AP7" s="11">
        <v>1522</v>
      </c>
      <c r="AQ7" s="11">
        <v>2046</v>
      </c>
      <c r="AR7" s="11">
        <v>1965</v>
      </c>
      <c r="AS7" s="11">
        <v>1363</v>
      </c>
      <c r="AT7" s="11" t="s">
        <v>527</v>
      </c>
      <c r="AU7" s="11" t="s">
        <v>527</v>
      </c>
      <c r="AV7" s="11" t="s">
        <v>527</v>
      </c>
      <c r="AW7" s="11" t="s">
        <v>527</v>
      </c>
      <c r="AX7" s="11" t="s">
        <v>527</v>
      </c>
      <c r="AY7" s="11" t="s">
        <v>527</v>
      </c>
      <c r="AZ7" s="11">
        <v>2809</v>
      </c>
      <c r="BA7" s="11">
        <v>2809</v>
      </c>
      <c r="BB7" s="11" t="s">
        <v>527</v>
      </c>
      <c r="BC7" s="11">
        <v>3402</v>
      </c>
      <c r="BD7" s="11">
        <v>2435</v>
      </c>
      <c r="BE7" s="11">
        <v>3042</v>
      </c>
      <c r="BF7" s="11" t="s">
        <v>843</v>
      </c>
      <c r="BG7" s="11" t="s">
        <v>843</v>
      </c>
      <c r="BH7" s="11" t="s">
        <v>843</v>
      </c>
      <c r="BI7" s="11" t="s">
        <v>843</v>
      </c>
      <c r="BJ7" s="11" t="s">
        <v>843</v>
      </c>
      <c r="BK7" s="11" t="s">
        <v>843</v>
      </c>
    </row>
    <row r="8" spans="1:63" s="12" customFormat="1" ht="15" x14ac:dyDescent="0.25">
      <c r="A8" s="12" t="s">
        <v>0</v>
      </c>
      <c r="B8" s="12" t="s">
        <v>485</v>
      </c>
      <c r="C8" s="12" t="s">
        <v>485</v>
      </c>
      <c r="D8" s="12" t="s">
        <v>485</v>
      </c>
      <c r="E8" s="12" t="s">
        <v>485</v>
      </c>
      <c r="F8" s="12" t="s">
        <v>485</v>
      </c>
      <c r="G8" s="12" t="s">
        <v>485</v>
      </c>
      <c r="H8" s="12" t="s">
        <v>485</v>
      </c>
      <c r="I8" s="12" t="s">
        <v>485</v>
      </c>
      <c r="J8" s="12" t="s">
        <v>485</v>
      </c>
      <c r="K8" s="12" t="s">
        <v>485</v>
      </c>
      <c r="L8" s="12" t="s">
        <v>485</v>
      </c>
      <c r="M8" s="12" t="s">
        <v>485</v>
      </c>
      <c r="N8" s="12" t="s">
        <v>485</v>
      </c>
      <c r="O8" s="12" t="s">
        <v>485</v>
      </c>
      <c r="P8" s="12" t="s">
        <v>485</v>
      </c>
      <c r="Q8" s="12" t="s">
        <v>485</v>
      </c>
      <c r="R8" s="12" t="s">
        <v>485</v>
      </c>
      <c r="S8" s="12" t="s">
        <v>486</v>
      </c>
      <c r="T8" s="12" t="s">
        <v>486</v>
      </c>
      <c r="AB8" s="12" t="s">
        <v>474</v>
      </c>
      <c r="AC8" s="12" t="s">
        <v>474</v>
      </c>
      <c r="AD8" s="12" t="s">
        <v>475</v>
      </c>
      <c r="AE8" s="12" t="s">
        <v>475</v>
      </c>
      <c r="AF8" s="12" t="s">
        <v>475</v>
      </c>
      <c r="AG8" s="12" t="s">
        <v>475</v>
      </c>
      <c r="AH8" s="12" t="s">
        <v>475</v>
      </c>
      <c r="AI8" s="12" t="s">
        <v>475</v>
      </c>
      <c r="AJ8" s="12" t="s">
        <v>475</v>
      </c>
      <c r="AK8" s="12" t="s">
        <v>475</v>
      </c>
      <c r="AL8" s="12" t="s">
        <v>475</v>
      </c>
      <c r="AM8" s="12" t="s">
        <v>475</v>
      </c>
      <c r="AN8" s="12" t="s">
        <v>475</v>
      </c>
      <c r="AP8" s="12" t="s">
        <v>477</v>
      </c>
      <c r="AQ8" s="12" t="s">
        <v>478</v>
      </c>
      <c r="AR8" s="12" t="s">
        <v>479</v>
      </c>
      <c r="AS8" s="12" t="s">
        <v>479</v>
      </c>
      <c r="AZ8" s="12" t="s">
        <v>480</v>
      </c>
      <c r="BA8" s="12" t="s">
        <v>481</v>
      </c>
      <c r="BC8" s="12" t="s">
        <v>482</v>
      </c>
      <c r="BD8" s="12" t="s">
        <v>483</v>
      </c>
      <c r="BE8" s="12" t="s">
        <v>484</v>
      </c>
    </row>
    <row r="9" spans="1:63" s="11" customFormat="1" ht="15" x14ac:dyDescent="0.25">
      <c r="A9" s="11" t="s">
        <v>652</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843</v>
      </c>
      <c r="BG9" s="11" t="s">
        <v>843</v>
      </c>
      <c r="BH9" s="11" t="s">
        <v>843</v>
      </c>
      <c r="BI9" s="11" t="s">
        <v>843</v>
      </c>
      <c r="BJ9" s="11" t="s">
        <v>843</v>
      </c>
      <c r="BK9" s="11" t="s">
        <v>843</v>
      </c>
    </row>
    <row r="10" spans="1:63" s="12" customFormat="1" ht="15" x14ac:dyDescent="0.25">
      <c r="A10" s="12" t="s">
        <v>0</v>
      </c>
    </row>
    <row r="11" spans="1:63" s="11" customFormat="1" ht="15" x14ac:dyDescent="0.25">
      <c r="A11" s="11" t="s">
        <v>833</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t="s">
        <v>527</v>
      </c>
      <c r="S11" s="11" t="s">
        <v>527</v>
      </c>
      <c r="T11" s="11" t="s">
        <v>527</v>
      </c>
      <c r="U11" s="11" t="s">
        <v>527</v>
      </c>
      <c r="V11" s="11" t="s">
        <v>527</v>
      </c>
      <c r="W11" s="11" t="s">
        <v>527</v>
      </c>
      <c r="X11" s="11" t="s">
        <v>527</v>
      </c>
      <c r="Y11" s="11" t="s">
        <v>527</v>
      </c>
      <c r="Z11" s="11" t="s">
        <v>527</v>
      </c>
      <c r="AA11" s="11" t="s">
        <v>527</v>
      </c>
      <c r="AB11" s="11">
        <v>717.52368000000001</v>
      </c>
      <c r="AC11" s="11">
        <v>769.08</v>
      </c>
      <c r="AD11" s="11">
        <v>684.61635000000001</v>
      </c>
      <c r="AE11" s="11">
        <v>687.9</v>
      </c>
      <c r="AF11" s="11">
        <v>737.92</v>
      </c>
      <c r="AG11" s="11">
        <v>738.46400000000006</v>
      </c>
      <c r="AH11" s="11">
        <v>773.5</v>
      </c>
      <c r="AI11" s="11">
        <v>720.32</v>
      </c>
      <c r="AJ11" s="11">
        <v>886</v>
      </c>
      <c r="AK11" s="11">
        <v>526.55999999999995</v>
      </c>
      <c r="AL11" s="11">
        <v>618.78278</v>
      </c>
      <c r="AM11" s="11">
        <v>618.78278</v>
      </c>
      <c r="AN11" s="11">
        <v>644.79</v>
      </c>
      <c r="AO11" s="11" t="s">
        <v>527</v>
      </c>
      <c r="AP11" s="11">
        <v>281</v>
      </c>
      <c r="AQ11" s="11">
        <v>483</v>
      </c>
      <c r="AR11" s="11">
        <v>491</v>
      </c>
      <c r="AS11" s="11">
        <v>331</v>
      </c>
      <c r="AT11" s="11" t="s">
        <v>527</v>
      </c>
      <c r="AU11" s="11" t="s">
        <v>527</v>
      </c>
      <c r="AV11" s="11" t="s">
        <v>527</v>
      </c>
      <c r="AW11" s="11" t="s">
        <v>527</v>
      </c>
      <c r="AX11" s="11" t="s">
        <v>527</v>
      </c>
      <c r="AY11" s="11" t="s">
        <v>527</v>
      </c>
      <c r="AZ11" s="11">
        <v>368</v>
      </c>
      <c r="BA11" s="11">
        <v>368</v>
      </c>
      <c r="BB11" s="11" t="s">
        <v>527</v>
      </c>
      <c r="BC11" s="11">
        <v>495</v>
      </c>
      <c r="BD11" s="11">
        <v>401</v>
      </c>
      <c r="BE11" s="11">
        <v>492</v>
      </c>
      <c r="BF11" s="11" t="s">
        <v>843</v>
      </c>
      <c r="BG11" s="11" t="s">
        <v>843</v>
      </c>
      <c r="BH11" s="11" t="s">
        <v>843</v>
      </c>
      <c r="BI11" s="11" t="s">
        <v>843</v>
      </c>
      <c r="BJ11" s="11" t="s">
        <v>843</v>
      </c>
      <c r="BK11" s="11" t="s">
        <v>843</v>
      </c>
    </row>
    <row r="12" spans="1:63" s="12" customFormat="1" ht="15" x14ac:dyDescent="0.25">
      <c r="A12" s="12" t="s">
        <v>0</v>
      </c>
      <c r="AB12" s="12" t="s">
        <v>474</v>
      </c>
      <c r="AC12" s="12" t="s">
        <v>474</v>
      </c>
      <c r="AD12" s="12" t="s">
        <v>475</v>
      </c>
      <c r="AE12" s="12" t="s">
        <v>475</v>
      </c>
      <c r="AF12" s="12" t="s">
        <v>475</v>
      </c>
      <c r="AG12" s="12" t="s">
        <v>475</v>
      </c>
      <c r="AH12" s="12" t="s">
        <v>475</v>
      </c>
      <c r="AI12" s="12" t="s">
        <v>475</v>
      </c>
      <c r="AJ12" s="12" t="s">
        <v>475</v>
      </c>
      <c r="AK12" s="12" t="s">
        <v>475</v>
      </c>
      <c r="AL12" s="12" t="s">
        <v>475</v>
      </c>
      <c r="AM12" s="12" t="s">
        <v>475</v>
      </c>
      <c r="AN12" s="12" t="s">
        <v>475</v>
      </c>
      <c r="AP12" s="12" t="s">
        <v>477</v>
      </c>
      <c r="AQ12" s="12" t="s">
        <v>478</v>
      </c>
      <c r="AR12" s="12" t="s">
        <v>479</v>
      </c>
      <c r="AS12" s="12" t="s">
        <v>479</v>
      </c>
      <c r="AZ12" s="12" t="s">
        <v>480</v>
      </c>
      <c r="BA12" s="12" t="s">
        <v>481</v>
      </c>
      <c r="BC12" s="12" t="s">
        <v>482</v>
      </c>
      <c r="BD12" s="12" t="s">
        <v>483</v>
      </c>
      <c r="BE12" s="12" t="s">
        <v>484</v>
      </c>
    </row>
    <row r="13" spans="1:63" s="13" customFormat="1" ht="30" x14ac:dyDescent="0.25">
      <c r="A13" s="13" t="s">
        <v>32</v>
      </c>
      <c r="AB13" s="13" t="s">
        <v>862</v>
      </c>
      <c r="AC13" s="13" t="s">
        <v>862</v>
      </c>
      <c r="AD13" s="13" t="s">
        <v>862</v>
      </c>
      <c r="AE13" s="13" t="s">
        <v>862</v>
      </c>
      <c r="AF13" s="13" t="s">
        <v>862</v>
      </c>
      <c r="AG13" s="13" t="s">
        <v>862</v>
      </c>
      <c r="AH13" s="13" t="s">
        <v>862</v>
      </c>
      <c r="AI13" s="13" t="s">
        <v>862</v>
      </c>
      <c r="AJ13" s="13" t="s">
        <v>862</v>
      </c>
      <c r="AK13" s="13" t="s">
        <v>862</v>
      </c>
      <c r="AL13" s="13" t="s">
        <v>862</v>
      </c>
      <c r="AM13" s="13" t="s">
        <v>862</v>
      </c>
      <c r="AN13" s="13" t="s">
        <v>862</v>
      </c>
    </row>
    <row r="14" spans="1:63" ht="35.25" thickBot="1" x14ac:dyDescent="0.35">
      <c r="A14" s="9" t="s">
        <v>840</v>
      </c>
    </row>
    <row r="15" spans="1:63" s="11" customFormat="1" thickTop="1" x14ac:dyDescent="0.25">
      <c r="A15" s="11" t="s">
        <v>13</v>
      </c>
      <c r="B15" s="11">
        <f t="shared" ref="B15:R15" si="1">B3/B$23*1000000</f>
        <v>489.74577741917602</v>
      </c>
      <c r="C15" s="11">
        <f t="shared" si="1"/>
        <v>111.75011952306131</v>
      </c>
      <c r="D15" s="11">
        <f t="shared" si="1"/>
        <v>150.43601783529968</v>
      </c>
      <c r="E15" s="11">
        <f t="shared" si="1"/>
        <v>286.23250646421423</v>
      </c>
      <c r="F15" s="11">
        <f t="shared" si="1"/>
        <v>403.37610481651495</v>
      </c>
      <c r="G15" s="11">
        <f t="shared" si="1"/>
        <v>430.77738750082841</v>
      </c>
      <c r="H15" s="11">
        <f t="shared" si="1"/>
        <v>146.09515591147425</v>
      </c>
      <c r="I15" s="11">
        <f t="shared" si="1"/>
        <v>234.32501075536513</v>
      </c>
      <c r="J15" s="11">
        <f t="shared" si="1"/>
        <v>139.58089319634178</v>
      </c>
      <c r="K15" s="11">
        <f t="shared" si="1"/>
        <v>152.50755546951461</v>
      </c>
      <c r="L15" s="11">
        <f t="shared" si="1"/>
        <v>147.07156814152341</v>
      </c>
      <c r="M15" s="11">
        <f t="shared" si="1"/>
        <v>189.56976559221911</v>
      </c>
      <c r="N15" s="11">
        <f t="shared" si="1"/>
        <v>203.22734267324449</v>
      </c>
      <c r="O15" s="11">
        <f t="shared" si="1"/>
        <v>281.49883323946563</v>
      </c>
      <c r="P15" s="11">
        <f t="shared" si="1"/>
        <v>251.55473653158151</v>
      </c>
      <c r="Q15" s="11">
        <f t="shared" si="1"/>
        <v>159.51303296492367</v>
      </c>
      <c r="R15" s="11">
        <f t="shared" si="1"/>
        <v>109.69362085151884</v>
      </c>
      <c r="S15" s="11">
        <f>S3/S$23*1000000</f>
        <v>118.14802310037227</v>
      </c>
      <c r="T15" s="11">
        <f t="shared" ref="T15:BK15" si="2">T3/T$23*1000000</f>
        <v>191.00564805693253</v>
      </c>
      <c r="U15" s="11">
        <f t="shared" si="2"/>
        <v>135.67887355990601</v>
      </c>
      <c r="V15" s="11">
        <f t="shared" si="2"/>
        <v>245.47392941580452</v>
      </c>
      <c r="W15" s="11">
        <f t="shared" si="2"/>
        <v>212.2955060637629</v>
      </c>
      <c r="X15" s="19" t="s">
        <v>842</v>
      </c>
      <c r="Y15" s="11">
        <f t="shared" si="2"/>
        <v>4458.1491250882336</v>
      </c>
      <c r="Z15" s="11">
        <f t="shared" si="2"/>
        <v>1147.2339386674969</v>
      </c>
      <c r="AA15" s="19" t="s">
        <v>842</v>
      </c>
      <c r="AB15" s="11">
        <v>230</v>
      </c>
      <c r="AC15" s="11">
        <v>570</v>
      </c>
      <c r="AD15" s="11">
        <v>170</v>
      </c>
      <c r="AE15" s="11">
        <v>370</v>
      </c>
      <c r="AF15" s="11">
        <v>240</v>
      </c>
      <c r="AG15" s="11">
        <v>180</v>
      </c>
      <c r="AH15" s="11">
        <v>400</v>
      </c>
      <c r="AI15" s="11">
        <v>130</v>
      </c>
      <c r="AJ15" s="11">
        <v>710</v>
      </c>
      <c r="AK15" s="11">
        <v>80</v>
      </c>
      <c r="AL15" s="11">
        <v>250</v>
      </c>
      <c r="AM15" s="11">
        <v>280</v>
      </c>
      <c r="AN15" s="11">
        <v>520</v>
      </c>
      <c r="AO15" s="11">
        <f t="shared" si="2"/>
        <v>362.15781759727673</v>
      </c>
      <c r="AP15" s="11">
        <f t="shared" si="2"/>
        <v>112.53942463920482</v>
      </c>
      <c r="AQ15" s="11">
        <f t="shared" si="2"/>
        <v>128.70976310642101</v>
      </c>
      <c r="AR15" s="11">
        <f t="shared" si="2"/>
        <v>404.44498717792163</v>
      </c>
      <c r="AS15" s="11">
        <f t="shared" si="2"/>
        <v>66.702766564930585</v>
      </c>
      <c r="AT15" s="19" t="s">
        <v>842</v>
      </c>
      <c r="AU15" s="11">
        <f t="shared" si="2"/>
        <v>221.13420446807822</v>
      </c>
      <c r="AV15" s="11">
        <f t="shared" si="2"/>
        <v>170.58393846947106</v>
      </c>
      <c r="AW15" s="11">
        <f t="shared" si="2"/>
        <v>82.328482328482337</v>
      </c>
      <c r="AX15" s="11">
        <f t="shared" si="2"/>
        <v>290.33032072302649</v>
      </c>
      <c r="AY15" s="11">
        <f t="shared" si="2"/>
        <v>83.654822335025386</v>
      </c>
      <c r="AZ15" s="11">
        <f t="shared" si="2"/>
        <v>65.726255909597583</v>
      </c>
      <c r="BA15" s="11">
        <f t="shared" si="2"/>
        <v>113.20985017240852</v>
      </c>
      <c r="BB15" s="11">
        <f t="shared" si="2"/>
        <v>87.988078235033512</v>
      </c>
      <c r="BC15" s="11">
        <f t="shared" si="2"/>
        <v>23.117960877296976</v>
      </c>
      <c r="BD15" s="11">
        <f t="shared" si="2"/>
        <v>110.20687489445915</v>
      </c>
      <c r="BE15" s="11">
        <f t="shared" si="2"/>
        <v>75.524690083254171</v>
      </c>
      <c r="BF15" s="11">
        <f t="shared" si="2"/>
        <v>240.91721262656344</v>
      </c>
      <c r="BG15" s="11">
        <f t="shared" si="2"/>
        <v>48.171275646743979</v>
      </c>
      <c r="BH15" s="11">
        <f t="shared" si="2"/>
        <v>153.75411307209095</v>
      </c>
      <c r="BI15" s="11">
        <f t="shared" si="2"/>
        <v>24.984948826008427</v>
      </c>
      <c r="BJ15" s="11">
        <f t="shared" si="2"/>
        <v>49.77238239757208</v>
      </c>
      <c r="BK15" s="11">
        <f t="shared" si="2"/>
        <v>36.663611365719525</v>
      </c>
    </row>
    <row r="16" spans="1:63" s="11" customFormat="1" ht="15" x14ac:dyDescent="0.25">
      <c r="A16" s="11" t="s">
        <v>632</v>
      </c>
      <c r="B16" s="11">
        <f t="shared" ref="B16:R16" si="3">B5/B$23*1000000</f>
        <v>1360.4301766991862</v>
      </c>
      <c r="C16" s="11">
        <f t="shared" si="3"/>
        <v>1247.5008302403032</v>
      </c>
      <c r="D16" s="11">
        <f t="shared" si="3"/>
        <v>1132.8661670965266</v>
      </c>
      <c r="E16" s="11">
        <f t="shared" si="3"/>
        <v>1213.6436751093729</v>
      </c>
      <c r="F16" s="11">
        <f t="shared" si="3"/>
        <v>1479.8597219080289</v>
      </c>
      <c r="G16" s="11">
        <f t="shared" si="3"/>
        <v>1588.1326352530541</v>
      </c>
      <c r="H16" s="11">
        <f t="shared" si="3"/>
        <v>1346.7597128526113</v>
      </c>
      <c r="I16" s="11">
        <f t="shared" si="3"/>
        <v>1485.2231110412285</v>
      </c>
      <c r="J16" s="11">
        <f t="shared" si="3"/>
        <v>1262.7302542886448</v>
      </c>
      <c r="K16" s="11">
        <f t="shared" si="3"/>
        <v>1421.6113315910043</v>
      </c>
      <c r="L16" s="11">
        <f t="shared" si="3"/>
        <v>1486.7249232303491</v>
      </c>
      <c r="M16" s="11">
        <f t="shared" si="3"/>
        <v>1394.9793030059834</v>
      </c>
      <c r="N16" s="11">
        <f t="shared" si="3"/>
        <v>1584.2065243753018</v>
      </c>
      <c r="O16" s="11">
        <f t="shared" si="3"/>
        <v>1407.7026838515796</v>
      </c>
      <c r="P16" s="11">
        <f t="shared" si="3"/>
        <v>1570.3552672789763</v>
      </c>
      <c r="Q16" s="11">
        <f t="shared" si="3"/>
        <v>1484.5964022420076</v>
      </c>
      <c r="R16" s="11">
        <f t="shared" si="3"/>
        <v>1242.4571813383727</v>
      </c>
      <c r="S16" s="11">
        <f>S5/S$23*1000000</f>
        <v>1180.8164780649568</v>
      </c>
      <c r="T16" s="11">
        <f t="shared" ref="T16:BE16" si="4">T5/T$23*1000000</f>
        <v>1302.9550986224356</v>
      </c>
      <c r="U16" s="19" t="s">
        <v>842</v>
      </c>
      <c r="V16" s="19" t="s">
        <v>842</v>
      </c>
      <c r="W16" s="19" t="s">
        <v>842</v>
      </c>
      <c r="X16" s="19" t="s">
        <v>842</v>
      </c>
      <c r="Y16" s="19" t="s">
        <v>842</v>
      </c>
      <c r="Z16" s="19" t="s">
        <v>842</v>
      </c>
      <c r="AA16" s="19" t="s">
        <v>842</v>
      </c>
      <c r="AB16" s="11">
        <f t="shared" si="4"/>
        <v>1090</v>
      </c>
      <c r="AC16" s="11">
        <f t="shared" si="4"/>
        <v>1450.0000000000002</v>
      </c>
      <c r="AD16" s="11">
        <f t="shared" si="4"/>
        <v>950</v>
      </c>
      <c r="AE16" s="11">
        <f t="shared" si="4"/>
        <v>1160</v>
      </c>
      <c r="AF16" s="11">
        <f t="shared" si="4"/>
        <v>1040</v>
      </c>
      <c r="AG16" s="11">
        <f t="shared" si="4"/>
        <v>940</v>
      </c>
      <c r="AH16" s="11">
        <f t="shared" si="4"/>
        <v>1000</v>
      </c>
      <c r="AI16" s="11">
        <f t="shared" si="4"/>
        <v>930</v>
      </c>
      <c r="AJ16" s="11">
        <f t="shared" si="4"/>
        <v>1330</v>
      </c>
      <c r="AK16" s="11">
        <f t="shared" si="4"/>
        <v>780</v>
      </c>
      <c r="AL16" s="11">
        <f t="shared" si="4"/>
        <v>1010</v>
      </c>
      <c r="AM16" s="11">
        <f t="shared" si="4"/>
        <v>840</v>
      </c>
      <c r="AN16" s="11">
        <f t="shared" si="4"/>
        <v>830</v>
      </c>
      <c r="AO16" s="11">
        <f t="shared" si="4"/>
        <v>324.09815138764122</v>
      </c>
      <c r="AP16" s="11">
        <f t="shared" si="4"/>
        <v>671.65248972570009</v>
      </c>
      <c r="AQ16" s="11">
        <f t="shared" si="4"/>
        <v>815.72529038178266</v>
      </c>
      <c r="AR16" s="11">
        <f t="shared" si="4"/>
        <v>860.66674807668824</v>
      </c>
      <c r="AS16" s="11">
        <f t="shared" si="4"/>
        <v>735.69951757408683</v>
      </c>
      <c r="AT16" s="19" t="s">
        <v>842</v>
      </c>
      <c r="AU16" s="19" t="s">
        <v>842</v>
      </c>
      <c r="AV16" s="19" t="s">
        <v>842</v>
      </c>
      <c r="AW16" s="19" t="s">
        <v>842</v>
      </c>
      <c r="AX16" s="19" t="s">
        <v>842</v>
      </c>
      <c r="AY16" s="19" t="s">
        <v>842</v>
      </c>
      <c r="AZ16" s="11">
        <f t="shared" si="4"/>
        <v>709.92043663758318</v>
      </c>
      <c r="BA16" s="11">
        <f t="shared" si="4"/>
        <v>563.60806810899885</v>
      </c>
      <c r="BB16" s="19" t="s">
        <v>842</v>
      </c>
      <c r="BC16" s="11">
        <f t="shared" si="4"/>
        <v>731.17960877296969</v>
      </c>
      <c r="BD16" s="11">
        <f t="shared" si="4"/>
        <v>535.3328573502356</v>
      </c>
      <c r="BE16" s="11">
        <f t="shared" si="4"/>
        <v>604.78755730730882</v>
      </c>
      <c r="BF16" s="19" t="s">
        <v>842</v>
      </c>
      <c r="BG16" s="19" t="s">
        <v>842</v>
      </c>
      <c r="BH16" s="19" t="s">
        <v>842</v>
      </c>
      <c r="BI16" s="19" t="s">
        <v>842</v>
      </c>
      <c r="BJ16" s="19" t="s">
        <v>842</v>
      </c>
      <c r="BK16" s="19" t="s">
        <v>842</v>
      </c>
    </row>
    <row r="17" spans="1:63" s="11" customFormat="1" ht="15" x14ac:dyDescent="0.25">
      <c r="A17" s="11" t="s">
        <v>639</v>
      </c>
      <c r="B17" s="11">
        <f t="shared" ref="B17:R17" si="5">B7/B$23*1000000</f>
        <v>2415.3371295445727</v>
      </c>
      <c r="C17" s="11">
        <f t="shared" si="5"/>
        <v>1702.8375067647125</v>
      </c>
      <c r="D17" s="11">
        <f t="shared" si="5"/>
        <v>1660.8495083813712</v>
      </c>
      <c r="E17" s="11">
        <f t="shared" si="5"/>
        <v>1735.4658361536419</v>
      </c>
      <c r="F17" s="11">
        <f t="shared" si="5"/>
        <v>2041.3006515067998</v>
      </c>
      <c r="G17" s="11">
        <f t="shared" si="5"/>
        <v>1921.7089712152342</v>
      </c>
      <c r="H17" s="11">
        <f t="shared" si="5"/>
        <v>1609.9070117533993</v>
      </c>
      <c r="I17" s="11">
        <f t="shared" si="5"/>
        <v>1725.4444640989188</v>
      </c>
      <c r="J17" s="11">
        <f t="shared" si="5"/>
        <v>1135.7203111006691</v>
      </c>
      <c r="K17" s="11">
        <f t="shared" si="5"/>
        <v>1370.8471805461447</v>
      </c>
      <c r="L17" s="11">
        <f t="shared" si="5"/>
        <v>1291.1987165284108</v>
      </c>
      <c r="M17" s="11">
        <f t="shared" si="5"/>
        <v>1138.0540229351882</v>
      </c>
      <c r="N17" s="11">
        <f t="shared" si="5"/>
        <v>1263.0779001718711</v>
      </c>
      <c r="O17" s="11">
        <f t="shared" si="5"/>
        <v>1113.9013090112783</v>
      </c>
      <c r="P17" s="11">
        <f t="shared" si="5"/>
        <v>1267.7034748894173</v>
      </c>
      <c r="Q17" s="11">
        <f t="shared" si="5"/>
        <v>1112.6199519254635</v>
      </c>
      <c r="R17" s="11">
        <f t="shared" si="5"/>
        <v>1150.6772364726867</v>
      </c>
      <c r="S17" s="11">
        <f>S7/S$23*1000000</f>
        <v>1212.2341171665537</v>
      </c>
      <c r="T17" s="11">
        <f t="shared" ref="T17:BE17" si="6">T7/T$23*1000000</f>
        <v>1281.928984409911</v>
      </c>
      <c r="U17" s="19" t="s">
        <v>842</v>
      </c>
      <c r="V17" s="19" t="s">
        <v>842</v>
      </c>
      <c r="W17" s="19" t="s">
        <v>842</v>
      </c>
      <c r="X17" s="19" t="s">
        <v>842</v>
      </c>
      <c r="Y17" s="19" t="s">
        <v>842</v>
      </c>
      <c r="Z17" s="19" t="s">
        <v>842</v>
      </c>
      <c r="AA17" s="19" t="s">
        <v>842</v>
      </c>
      <c r="AB17" s="11">
        <f t="shared" si="6"/>
        <v>990</v>
      </c>
      <c r="AC17" s="11">
        <f t="shared" si="6"/>
        <v>1130</v>
      </c>
      <c r="AD17" s="11">
        <f t="shared" si="6"/>
        <v>840</v>
      </c>
      <c r="AE17" s="11">
        <f t="shared" si="6"/>
        <v>980</v>
      </c>
      <c r="AF17" s="11">
        <f t="shared" si="6"/>
        <v>900.00000000000011</v>
      </c>
      <c r="AG17" s="11">
        <f t="shared" si="6"/>
        <v>790</v>
      </c>
      <c r="AH17" s="11">
        <f t="shared" si="6"/>
        <v>830</v>
      </c>
      <c r="AI17" s="11">
        <f t="shared" si="6"/>
        <v>589.99999999999989</v>
      </c>
      <c r="AJ17" s="11">
        <f t="shared" si="6"/>
        <v>970</v>
      </c>
      <c r="AK17" s="11">
        <f t="shared" si="6"/>
        <v>440</v>
      </c>
      <c r="AL17" s="11">
        <f t="shared" si="6"/>
        <v>590</v>
      </c>
      <c r="AM17" s="11">
        <f t="shared" si="6"/>
        <v>470</v>
      </c>
      <c r="AN17" s="11">
        <f t="shared" si="6"/>
        <v>470.00000000000006</v>
      </c>
      <c r="AO17" s="19" t="s">
        <v>842</v>
      </c>
      <c r="AP17" s="11">
        <f t="shared" si="6"/>
        <v>363.66242951352388</v>
      </c>
      <c r="AQ17" s="11">
        <f t="shared" si="6"/>
        <v>494.07162348168362</v>
      </c>
      <c r="AR17" s="11">
        <f t="shared" si="6"/>
        <v>479.91207717670045</v>
      </c>
      <c r="AS17" s="11">
        <f t="shared" si="6"/>
        <v>335.48291818450332</v>
      </c>
      <c r="AT17" s="19" t="s">
        <v>842</v>
      </c>
      <c r="AU17" s="19" t="s">
        <v>842</v>
      </c>
      <c r="AV17" s="19" t="s">
        <v>842</v>
      </c>
      <c r="AW17" s="19" t="s">
        <v>842</v>
      </c>
      <c r="AX17" s="19" t="s">
        <v>842</v>
      </c>
      <c r="AY17" s="19" t="s">
        <v>842</v>
      </c>
      <c r="AZ17" s="11">
        <f t="shared" si="6"/>
        <v>1079.6786716377753</v>
      </c>
      <c r="BA17" s="11">
        <f t="shared" si="6"/>
        <v>857.16029416252172</v>
      </c>
      <c r="BB17" s="19" t="s">
        <v>842</v>
      </c>
      <c r="BC17" s="11">
        <f t="shared" si="6"/>
        <v>1008.2987551867219</v>
      </c>
      <c r="BD17" s="11">
        <f t="shared" si="6"/>
        <v>721.38102249464509</v>
      </c>
      <c r="BE17" s="11">
        <f t="shared" si="6"/>
        <v>897.4457313799187</v>
      </c>
      <c r="BF17" s="19" t="s">
        <v>842</v>
      </c>
      <c r="BG17" s="19" t="s">
        <v>842</v>
      </c>
      <c r="BH17" s="19" t="s">
        <v>842</v>
      </c>
      <c r="BI17" s="19" t="s">
        <v>842</v>
      </c>
      <c r="BJ17" s="19" t="s">
        <v>842</v>
      </c>
      <c r="BK17" s="19" t="s">
        <v>842</v>
      </c>
    </row>
    <row r="18" spans="1:63" s="11" customFormat="1" ht="15" x14ac:dyDescent="0.25">
      <c r="A18" s="11" t="s">
        <v>652</v>
      </c>
      <c r="B18" s="19" t="s">
        <v>842</v>
      </c>
      <c r="C18" s="19" t="s">
        <v>842</v>
      </c>
      <c r="D18" s="19" t="s">
        <v>842</v>
      </c>
      <c r="E18" s="19" t="s">
        <v>842</v>
      </c>
      <c r="F18" s="19" t="s">
        <v>842</v>
      </c>
      <c r="G18" s="19" t="s">
        <v>842</v>
      </c>
      <c r="H18" s="19" t="s">
        <v>842</v>
      </c>
      <c r="I18" s="19" t="s">
        <v>842</v>
      </c>
      <c r="J18" s="19" t="s">
        <v>842</v>
      </c>
      <c r="K18" s="19" t="s">
        <v>842</v>
      </c>
      <c r="L18" s="19" t="s">
        <v>842</v>
      </c>
      <c r="M18" s="19" t="s">
        <v>842</v>
      </c>
      <c r="N18" s="19" t="s">
        <v>842</v>
      </c>
      <c r="O18" s="19" t="s">
        <v>842</v>
      </c>
      <c r="P18" s="19" t="s">
        <v>842</v>
      </c>
      <c r="Q18" s="19" t="s">
        <v>842</v>
      </c>
      <c r="R18" s="19" t="s">
        <v>842</v>
      </c>
      <c r="S18" s="19" t="s">
        <v>842</v>
      </c>
      <c r="T18" s="19" t="s">
        <v>842</v>
      </c>
      <c r="U18" s="19" t="s">
        <v>842</v>
      </c>
      <c r="V18" s="19" t="s">
        <v>842</v>
      </c>
      <c r="W18" s="19" t="s">
        <v>842</v>
      </c>
      <c r="X18" s="19" t="s">
        <v>842</v>
      </c>
      <c r="Y18" s="19" t="s">
        <v>842</v>
      </c>
      <c r="Z18" s="19" t="s">
        <v>842</v>
      </c>
      <c r="AA18" s="19" t="s">
        <v>842</v>
      </c>
      <c r="AB18" s="19" t="s">
        <v>842</v>
      </c>
      <c r="AC18" s="19" t="s">
        <v>842</v>
      </c>
      <c r="AD18" s="19" t="s">
        <v>842</v>
      </c>
      <c r="AE18" s="19" t="s">
        <v>842</v>
      </c>
      <c r="AF18" s="19" t="s">
        <v>842</v>
      </c>
      <c r="AG18" s="19" t="s">
        <v>842</v>
      </c>
      <c r="AH18" s="19" t="s">
        <v>842</v>
      </c>
      <c r="AI18" s="19" t="s">
        <v>842</v>
      </c>
      <c r="AJ18" s="19" t="s">
        <v>842</v>
      </c>
      <c r="AK18" s="19" t="s">
        <v>842</v>
      </c>
      <c r="AL18" s="19" t="s">
        <v>842</v>
      </c>
      <c r="AM18" s="19" t="s">
        <v>842</v>
      </c>
      <c r="AN18" s="19" t="s">
        <v>842</v>
      </c>
      <c r="AO18" s="19" t="s">
        <v>842</v>
      </c>
      <c r="AP18" s="19" t="s">
        <v>842</v>
      </c>
      <c r="AQ18" s="19" t="s">
        <v>842</v>
      </c>
      <c r="AR18" s="19" t="s">
        <v>842</v>
      </c>
      <c r="AS18" s="19" t="s">
        <v>842</v>
      </c>
      <c r="AT18" s="19" t="s">
        <v>842</v>
      </c>
      <c r="AU18" s="19" t="s">
        <v>842</v>
      </c>
      <c r="AV18" s="19" t="s">
        <v>842</v>
      </c>
      <c r="AW18" s="19" t="s">
        <v>842</v>
      </c>
      <c r="AX18" s="19" t="s">
        <v>842</v>
      </c>
      <c r="AY18" s="19" t="s">
        <v>842</v>
      </c>
      <c r="AZ18" s="19" t="s">
        <v>842</v>
      </c>
      <c r="BA18" s="19" t="s">
        <v>842</v>
      </c>
      <c r="BB18" s="19" t="s">
        <v>842</v>
      </c>
      <c r="BC18" s="19" t="s">
        <v>842</v>
      </c>
      <c r="BD18" s="19" t="s">
        <v>842</v>
      </c>
      <c r="BE18" s="19" t="s">
        <v>842</v>
      </c>
      <c r="BF18" s="19" t="s">
        <v>842</v>
      </c>
      <c r="BG18" s="19" t="s">
        <v>842</v>
      </c>
      <c r="BH18" s="19" t="s">
        <v>842</v>
      </c>
      <c r="BI18" s="19" t="s">
        <v>842</v>
      </c>
      <c r="BJ18" s="19" t="s">
        <v>842</v>
      </c>
      <c r="BK18" s="19" t="s">
        <v>842</v>
      </c>
    </row>
    <row r="19" spans="1:63" s="11" customFormat="1" ht="15" x14ac:dyDescent="0.25">
      <c r="A19" s="11" t="s">
        <v>711</v>
      </c>
      <c r="B19" s="19" t="s">
        <v>842</v>
      </c>
      <c r="C19" s="19" t="s">
        <v>842</v>
      </c>
      <c r="D19" s="19" t="s">
        <v>842</v>
      </c>
      <c r="E19" s="19" t="s">
        <v>842</v>
      </c>
      <c r="F19" s="19" t="s">
        <v>842</v>
      </c>
      <c r="G19" s="19" t="s">
        <v>842</v>
      </c>
      <c r="H19" s="19" t="s">
        <v>842</v>
      </c>
      <c r="I19" s="19" t="s">
        <v>842</v>
      </c>
      <c r="J19" s="19" t="s">
        <v>842</v>
      </c>
      <c r="K19" s="19" t="s">
        <v>842</v>
      </c>
      <c r="L19" s="19" t="s">
        <v>842</v>
      </c>
      <c r="M19" s="19" t="s">
        <v>842</v>
      </c>
      <c r="N19" s="19" t="s">
        <v>842</v>
      </c>
      <c r="O19" s="19" t="s">
        <v>842</v>
      </c>
      <c r="P19" s="19" t="s">
        <v>842</v>
      </c>
      <c r="Q19" s="19" t="s">
        <v>842</v>
      </c>
      <c r="R19" s="19" t="s">
        <v>842</v>
      </c>
      <c r="S19" s="19" t="s">
        <v>842</v>
      </c>
      <c r="T19" s="19" t="s">
        <v>842</v>
      </c>
      <c r="U19" s="19" t="s">
        <v>842</v>
      </c>
      <c r="V19" s="19" t="s">
        <v>842</v>
      </c>
      <c r="W19" s="19" t="s">
        <v>842</v>
      </c>
      <c r="X19" s="19" t="s">
        <v>842</v>
      </c>
      <c r="Y19" s="19" t="s">
        <v>842</v>
      </c>
      <c r="Z19" s="19" t="s">
        <v>842</v>
      </c>
      <c r="AA19" s="19" t="s">
        <v>842</v>
      </c>
      <c r="AB19" s="11">
        <f t="shared" ref="AB19:BE19" si="7">AB11/AB$23*1000000</f>
        <v>160</v>
      </c>
      <c r="AC19" s="11">
        <f t="shared" si="7"/>
        <v>170</v>
      </c>
      <c r="AD19" s="11">
        <f t="shared" si="7"/>
        <v>150</v>
      </c>
      <c r="AE19" s="11">
        <f t="shared" si="7"/>
        <v>150</v>
      </c>
      <c r="AF19" s="11">
        <f t="shared" si="7"/>
        <v>160</v>
      </c>
      <c r="AG19" s="11">
        <f t="shared" si="7"/>
        <v>160</v>
      </c>
      <c r="AH19" s="11">
        <f t="shared" si="7"/>
        <v>170</v>
      </c>
      <c r="AI19" s="11">
        <f t="shared" si="7"/>
        <v>160</v>
      </c>
      <c r="AJ19" s="11">
        <f t="shared" si="7"/>
        <v>200</v>
      </c>
      <c r="AK19" s="11">
        <f t="shared" si="7"/>
        <v>119.99999999999999</v>
      </c>
      <c r="AL19" s="11">
        <f t="shared" si="7"/>
        <v>140</v>
      </c>
      <c r="AM19" s="11">
        <f t="shared" si="7"/>
        <v>140</v>
      </c>
      <c r="AN19" s="11">
        <f t="shared" si="7"/>
        <v>150</v>
      </c>
      <c r="AO19" s="19" t="s">
        <v>842</v>
      </c>
      <c r="AP19" s="11">
        <f t="shared" si="7"/>
        <v>67.141355251839812</v>
      </c>
      <c r="AQ19" s="11">
        <f t="shared" si="7"/>
        <v>116.63567651107194</v>
      </c>
      <c r="AR19" s="11">
        <f t="shared" si="7"/>
        <v>119.91696177799487</v>
      </c>
      <c r="AS19" s="11">
        <f t="shared" si="7"/>
        <v>81.470906763808202</v>
      </c>
      <c r="AT19" s="19" t="s">
        <v>842</v>
      </c>
      <c r="AU19" s="19" t="s">
        <v>842</v>
      </c>
      <c r="AV19" s="19" t="s">
        <v>842</v>
      </c>
      <c r="AW19" s="19" t="s">
        <v>842</v>
      </c>
      <c r="AX19" s="19" t="s">
        <v>842</v>
      </c>
      <c r="AY19" s="19" t="s">
        <v>842</v>
      </c>
      <c r="AZ19" s="11">
        <f t="shared" si="7"/>
        <v>141.44597763001116</v>
      </c>
      <c r="BA19" s="11">
        <f t="shared" si="7"/>
        <v>112.29440664001709</v>
      </c>
      <c r="BB19" s="19" t="s">
        <v>842</v>
      </c>
      <c r="BC19" s="11">
        <f t="shared" si="7"/>
        <v>146.71013633669236</v>
      </c>
      <c r="BD19" s="11">
        <f t="shared" si="7"/>
        <v>118.79827105558634</v>
      </c>
      <c r="BE19" s="11">
        <f t="shared" si="7"/>
        <v>145.14901375375413</v>
      </c>
      <c r="BF19" s="19" t="s">
        <v>842</v>
      </c>
      <c r="BG19" s="19" t="s">
        <v>842</v>
      </c>
      <c r="BH19" s="19" t="s">
        <v>842</v>
      </c>
      <c r="BI19" s="19" t="s">
        <v>842</v>
      </c>
      <c r="BJ19" s="19" t="s">
        <v>842</v>
      </c>
      <c r="BK19" s="19" t="s">
        <v>842</v>
      </c>
    </row>
    <row r="20" spans="1:63" s="13" customFormat="1" ht="15" x14ac:dyDescent="0.25">
      <c r="A20" s="13" t="s">
        <v>32</v>
      </c>
    </row>
    <row r="21" spans="1:63" s="13" customFormat="1" ht="15" x14ac:dyDescent="0.25"/>
    <row r="22" spans="1:63" s="9" customFormat="1" ht="35.25" thickBot="1" x14ac:dyDescent="0.35">
      <c r="A22" s="9" t="s">
        <v>845</v>
      </c>
    </row>
    <row r="23" spans="1:63" s="11" customFormat="1" thickTop="1" x14ac:dyDescent="0.25">
      <c r="A23" s="11" t="s">
        <v>30</v>
      </c>
      <c r="B23" s="11">
        <v>4402284</v>
      </c>
      <c r="C23" s="11">
        <v>4438474</v>
      </c>
      <c r="D23" s="11">
        <v>4460368</v>
      </c>
      <c r="E23" s="11">
        <v>4482370</v>
      </c>
      <c r="F23" s="11">
        <v>4504481</v>
      </c>
      <c r="G23" s="11">
        <v>4526700</v>
      </c>
      <c r="H23" s="11">
        <v>4544983</v>
      </c>
      <c r="I23" s="11">
        <v>4579110</v>
      </c>
      <c r="J23" s="11">
        <v>4613812</v>
      </c>
      <c r="K23" s="11">
        <v>4648950</v>
      </c>
      <c r="L23" s="11">
        <v>4684794</v>
      </c>
      <c r="M23" s="11">
        <v>4721217</v>
      </c>
      <c r="N23" s="11">
        <v>4758218</v>
      </c>
      <c r="O23" s="11">
        <v>4795757</v>
      </c>
      <c r="P23" s="11">
        <v>4833938</v>
      </c>
      <c r="Q23" s="11">
        <v>4532545</v>
      </c>
      <c r="R23" s="11">
        <v>4521685</v>
      </c>
      <c r="S23" s="11">
        <v>4519754</v>
      </c>
      <c r="T23" s="11">
        <v>4518191</v>
      </c>
      <c r="U23" s="11">
        <v>4518021</v>
      </c>
      <c r="V23" s="11">
        <v>4310030</v>
      </c>
      <c r="W23" s="11">
        <v>4310030</v>
      </c>
      <c r="X23" s="11">
        <v>4310030</v>
      </c>
      <c r="Y23" s="11">
        <v>4037550</v>
      </c>
      <c r="Z23" s="11">
        <v>4358309</v>
      </c>
      <c r="AA23" s="11">
        <v>4531971</v>
      </c>
      <c r="AB23" s="11">
        <v>4484523</v>
      </c>
      <c r="AC23" s="11">
        <v>4524000</v>
      </c>
      <c r="AD23" s="11">
        <v>4564109</v>
      </c>
      <c r="AE23" s="11">
        <v>4586000</v>
      </c>
      <c r="AF23" s="11">
        <v>4612000</v>
      </c>
      <c r="AG23" s="11">
        <v>4615400</v>
      </c>
      <c r="AH23" s="11">
        <v>4550000</v>
      </c>
      <c r="AI23" s="11">
        <v>4502000</v>
      </c>
      <c r="AJ23" s="11">
        <v>4430000</v>
      </c>
      <c r="AK23" s="11">
        <v>4388000</v>
      </c>
      <c r="AL23" s="11">
        <v>4419877</v>
      </c>
      <c r="AM23" s="11">
        <v>4419877</v>
      </c>
      <c r="AN23" s="11">
        <v>4298600</v>
      </c>
      <c r="AO23" s="11">
        <v>4230200</v>
      </c>
      <c r="AP23" s="11">
        <v>4185200</v>
      </c>
      <c r="AQ23" s="11">
        <v>4141100</v>
      </c>
      <c r="AR23" s="11">
        <v>4094500</v>
      </c>
      <c r="AS23" s="11">
        <v>4062800</v>
      </c>
      <c r="AT23" s="11">
        <v>3780700</v>
      </c>
      <c r="AU23" s="11">
        <v>3084100</v>
      </c>
      <c r="AV23" s="11">
        <v>2327300</v>
      </c>
      <c r="AW23" s="11">
        <v>2405000</v>
      </c>
      <c r="AX23" s="11">
        <v>2500600</v>
      </c>
      <c r="AY23" s="11">
        <v>2462500</v>
      </c>
      <c r="AZ23" s="11">
        <v>2601700</v>
      </c>
      <c r="BA23" s="11">
        <v>3277100</v>
      </c>
      <c r="BB23" s="11">
        <v>3227710</v>
      </c>
      <c r="BC23" s="11">
        <v>3374000</v>
      </c>
      <c r="BD23" s="11">
        <v>3375470</v>
      </c>
      <c r="BE23" s="11">
        <v>3389620</v>
      </c>
      <c r="BF23" s="11">
        <v>3358000</v>
      </c>
      <c r="BG23" s="11">
        <v>3363000</v>
      </c>
      <c r="BH23" s="11">
        <v>3343000</v>
      </c>
      <c r="BI23" s="11">
        <v>3322000</v>
      </c>
      <c r="BJ23" s="11">
        <v>3295000</v>
      </c>
      <c r="BK23" s="11">
        <v>3273000</v>
      </c>
    </row>
    <row r="24" spans="1:63" s="12" customFormat="1" ht="15" x14ac:dyDescent="0.25">
      <c r="A24" s="12" t="s">
        <v>0</v>
      </c>
      <c r="B24" s="12" t="s">
        <v>493</v>
      </c>
      <c r="C24" s="12" t="s">
        <v>494</v>
      </c>
      <c r="D24" s="12" t="s">
        <v>494</v>
      </c>
      <c r="E24" s="12" t="s">
        <v>494</v>
      </c>
      <c r="F24" s="12" t="s">
        <v>494</v>
      </c>
      <c r="G24" s="12" t="s">
        <v>494</v>
      </c>
      <c r="H24" s="12" t="s">
        <v>494</v>
      </c>
      <c r="I24" s="12" t="s">
        <v>495</v>
      </c>
      <c r="J24" s="12" t="s">
        <v>496</v>
      </c>
      <c r="K24" s="12" t="s">
        <v>497</v>
      </c>
      <c r="L24" s="12" t="s">
        <v>498</v>
      </c>
      <c r="M24" s="12" t="s">
        <v>499</v>
      </c>
      <c r="N24" s="12" t="s">
        <v>500</v>
      </c>
      <c r="O24" s="12" t="s">
        <v>501</v>
      </c>
      <c r="P24" s="12" t="s">
        <v>502</v>
      </c>
      <c r="Q24" s="12" t="s">
        <v>503</v>
      </c>
      <c r="R24" s="12" t="s">
        <v>491</v>
      </c>
      <c r="S24" s="12" t="s">
        <v>533</v>
      </c>
      <c r="T24" s="12" t="s">
        <v>492</v>
      </c>
      <c r="U24" s="12" t="s">
        <v>504</v>
      </c>
      <c r="V24" s="12" t="s">
        <v>505</v>
      </c>
      <c r="Y24" s="12" t="s">
        <v>504</v>
      </c>
      <c r="Z24" s="12" t="s">
        <v>504</v>
      </c>
      <c r="AA24" s="12" t="s">
        <v>473</v>
      </c>
      <c r="AB24" s="12" t="s">
        <v>506</v>
      </c>
      <c r="AC24" s="12" t="s">
        <v>506</v>
      </c>
      <c r="AD24" s="12" t="s">
        <v>507</v>
      </c>
      <c r="AE24" s="12" t="s">
        <v>508</v>
      </c>
      <c r="AF24" s="12" t="s">
        <v>509</v>
      </c>
      <c r="AG24" s="12" t="s">
        <v>510</v>
      </c>
      <c r="AH24" s="12" t="s">
        <v>511</v>
      </c>
      <c r="AI24" s="12" t="s">
        <v>512</v>
      </c>
      <c r="AJ24" s="12" t="s">
        <v>513</v>
      </c>
      <c r="AK24" s="12" t="s">
        <v>514</v>
      </c>
      <c r="AL24" s="12" t="s">
        <v>515</v>
      </c>
      <c r="AN24" s="12" t="s">
        <v>516</v>
      </c>
      <c r="AO24" s="12" t="s">
        <v>517</v>
      </c>
      <c r="AP24" s="12" t="s">
        <v>518</v>
      </c>
      <c r="AQ24" s="12" t="s">
        <v>519</v>
      </c>
      <c r="AR24" s="12" t="s">
        <v>519</v>
      </c>
      <c r="AS24" s="12" t="s">
        <v>520</v>
      </c>
      <c r="AT24" s="12" t="s">
        <v>531</v>
      </c>
      <c r="AU24" s="12" t="s">
        <v>531</v>
      </c>
      <c r="AV24" s="12" t="s">
        <v>531</v>
      </c>
      <c r="AW24" s="12" t="s">
        <v>531</v>
      </c>
      <c r="AX24" s="12" t="s">
        <v>531</v>
      </c>
      <c r="AY24" s="12" t="s">
        <v>521</v>
      </c>
      <c r="AZ24" s="12" t="s">
        <v>521</v>
      </c>
      <c r="BA24" s="12" t="s">
        <v>522</v>
      </c>
      <c r="BC24" s="12" t="s">
        <v>523</v>
      </c>
      <c r="BD24" s="12" t="s">
        <v>524</v>
      </c>
      <c r="BE24" s="12" t="s">
        <v>525</v>
      </c>
      <c r="BF24" s="12" t="s">
        <v>620</v>
      </c>
      <c r="BG24" s="12" t="s">
        <v>622</v>
      </c>
      <c r="BH24" s="12" t="s">
        <v>626</v>
      </c>
      <c r="BI24" s="12" t="s">
        <v>626</v>
      </c>
      <c r="BJ24" s="12" t="s">
        <v>625</v>
      </c>
      <c r="BK24" s="12" t="s">
        <v>625</v>
      </c>
    </row>
    <row r="25" spans="1:63" s="11" customFormat="1" ht="30" x14ac:dyDescent="0.25">
      <c r="A25" s="11" t="s">
        <v>562</v>
      </c>
      <c r="B25" s="11" t="s">
        <v>527</v>
      </c>
      <c r="C25" s="11" t="s">
        <v>527</v>
      </c>
      <c r="D25" s="11" t="s">
        <v>527</v>
      </c>
      <c r="E25" s="11" t="s">
        <v>527</v>
      </c>
      <c r="F25" s="11" t="s">
        <v>527</v>
      </c>
      <c r="G25" s="11" t="s">
        <v>527</v>
      </c>
      <c r="H25" s="11">
        <v>61</v>
      </c>
      <c r="I25" s="11" t="s">
        <v>527</v>
      </c>
      <c r="J25" s="11" t="s">
        <v>527</v>
      </c>
      <c r="K25" s="11" t="s">
        <v>527</v>
      </c>
      <c r="L25" s="11" t="s">
        <v>527</v>
      </c>
      <c r="M25" s="11" t="s">
        <v>527</v>
      </c>
      <c r="N25" s="11" t="s">
        <v>527</v>
      </c>
      <c r="O25" s="11" t="s">
        <v>527</v>
      </c>
      <c r="P25" s="11" t="s">
        <v>527</v>
      </c>
      <c r="Q25" s="11" t="s">
        <v>527</v>
      </c>
      <c r="R25" s="11" t="s">
        <v>527</v>
      </c>
      <c r="S25" s="11" t="s">
        <v>527</v>
      </c>
      <c r="T25" s="11" t="s">
        <v>527</v>
      </c>
      <c r="U25" s="11" t="s">
        <v>527</v>
      </c>
      <c r="V25" s="11" t="s">
        <v>527</v>
      </c>
      <c r="W25" s="11" t="s">
        <v>527</v>
      </c>
      <c r="X25" s="11" t="s">
        <v>527</v>
      </c>
      <c r="Y25" s="11" t="s">
        <v>527</v>
      </c>
      <c r="Z25" s="11" t="s">
        <v>527</v>
      </c>
      <c r="AA25" s="11" t="s">
        <v>527</v>
      </c>
      <c r="AB25" s="11" t="s">
        <v>527</v>
      </c>
      <c r="AC25" s="11" t="s">
        <v>527</v>
      </c>
      <c r="AD25" s="11" t="s">
        <v>527</v>
      </c>
      <c r="AE25" s="11" t="s">
        <v>527</v>
      </c>
      <c r="AF25" s="11" t="s">
        <v>527</v>
      </c>
      <c r="AG25" s="11" t="s">
        <v>527</v>
      </c>
      <c r="AH25" s="11" t="s">
        <v>527</v>
      </c>
      <c r="AI25" s="11" t="s">
        <v>527</v>
      </c>
      <c r="AJ25" s="11" t="s">
        <v>527</v>
      </c>
      <c r="AK25" s="11" t="s">
        <v>527</v>
      </c>
      <c r="AL25" s="11" t="s">
        <v>527</v>
      </c>
      <c r="AM25" s="11" t="s">
        <v>527</v>
      </c>
      <c r="AN25" s="11" t="s">
        <v>527</v>
      </c>
      <c r="AO25" s="11" t="s">
        <v>527</v>
      </c>
      <c r="AP25" s="11" t="s">
        <v>527</v>
      </c>
      <c r="AQ25" s="11" t="s">
        <v>527</v>
      </c>
      <c r="AR25" s="11" t="s">
        <v>527</v>
      </c>
      <c r="AS25" s="11" t="s">
        <v>527</v>
      </c>
      <c r="AT25" s="11" t="s">
        <v>527</v>
      </c>
      <c r="AU25" s="11" t="s">
        <v>527</v>
      </c>
      <c r="AV25" s="11" t="s">
        <v>527</v>
      </c>
      <c r="AW25" s="11" t="s">
        <v>527</v>
      </c>
      <c r="AX25" s="11" t="s">
        <v>527</v>
      </c>
      <c r="AY25" s="11" t="s">
        <v>527</v>
      </c>
      <c r="AZ25" s="11" t="s">
        <v>527</v>
      </c>
      <c r="BA25" s="11" t="s">
        <v>527</v>
      </c>
      <c r="BB25" s="11" t="s">
        <v>527</v>
      </c>
      <c r="BC25" s="11" t="s">
        <v>527</v>
      </c>
      <c r="BD25" s="11" t="s">
        <v>527</v>
      </c>
      <c r="BE25" s="11" t="s">
        <v>527</v>
      </c>
      <c r="BF25" s="11" t="s">
        <v>843</v>
      </c>
      <c r="BG25" s="11" t="s">
        <v>843</v>
      </c>
      <c r="BH25" s="11" t="s">
        <v>843</v>
      </c>
      <c r="BI25" s="11" t="s">
        <v>843</v>
      </c>
      <c r="BJ25" s="11" t="s">
        <v>843</v>
      </c>
      <c r="BK25" s="11" t="s">
        <v>843</v>
      </c>
    </row>
    <row r="26" spans="1:63" s="12" customFormat="1" ht="15" x14ac:dyDescent="0.25">
      <c r="A26" s="12" t="s">
        <v>0</v>
      </c>
      <c r="H26" s="12" t="s">
        <v>494</v>
      </c>
    </row>
    <row r="27" spans="1:63" s="11" customFormat="1" ht="15" x14ac:dyDescent="0.25">
      <c r="A27" s="11" t="s">
        <v>1017</v>
      </c>
      <c r="B27" s="11">
        <v>165</v>
      </c>
      <c r="C27" s="11">
        <v>160</v>
      </c>
      <c r="D27" s="11">
        <v>158</v>
      </c>
      <c r="E27" s="11">
        <v>166</v>
      </c>
      <c r="F27" s="11">
        <v>166</v>
      </c>
      <c r="G27" s="11">
        <v>158</v>
      </c>
      <c r="H27" s="11">
        <v>148</v>
      </c>
      <c r="I27" s="11">
        <v>140</v>
      </c>
      <c r="J27" s="11">
        <v>130</v>
      </c>
      <c r="K27" s="11">
        <v>145</v>
      </c>
      <c r="L27" s="11">
        <v>130</v>
      </c>
      <c r="M27" s="11">
        <v>131</v>
      </c>
      <c r="N27" s="11">
        <v>116</v>
      </c>
      <c r="O27" s="11">
        <v>113</v>
      </c>
      <c r="P27" s="11">
        <v>108</v>
      </c>
      <c r="Q27" s="11">
        <v>103</v>
      </c>
      <c r="R27" s="11">
        <v>129</v>
      </c>
      <c r="S27" s="11">
        <v>91</v>
      </c>
      <c r="T27" s="11">
        <v>105</v>
      </c>
      <c r="U27" s="11" t="s">
        <v>527</v>
      </c>
      <c r="V27" s="11">
        <v>112</v>
      </c>
      <c r="W27" s="11" t="s">
        <v>527</v>
      </c>
      <c r="X27" s="11" t="s">
        <v>527</v>
      </c>
      <c r="Y27" s="11" t="s">
        <v>527</v>
      </c>
      <c r="Z27" s="11">
        <v>85</v>
      </c>
      <c r="AA27" s="11">
        <v>76</v>
      </c>
      <c r="AB27" s="11">
        <v>81</v>
      </c>
      <c r="AC27" s="11">
        <v>75</v>
      </c>
      <c r="AD27" s="11">
        <v>61</v>
      </c>
      <c r="AE27" s="11">
        <v>69</v>
      </c>
      <c r="AF27" s="11">
        <v>68</v>
      </c>
      <c r="AG27" s="11">
        <v>64</v>
      </c>
      <c r="AH27" s="11">
        <v>59</v>
      </c>
      <c r="AI27" s="11">
        <v>67</v>
      </c>
      <c r="AJ27" s="11">
        <v>71</v>
      </c>
      <c r="AK27" s="11">
        <v>59</v>
      </c>
      <c r="AL27" s="11">
        <v>65</v>
      </c>
      <c r="AM27" s="11">
        <v>67</v>
      </c>
      <c r="AN27" s="11">
        <v>60</v>
      </c>
      <c r="AO27" s="11">
        <v>67</v>
      </c>
      <c r="AP27" s="11">
        <v>58</v>
      </c>
      <c r="AQ27" s="11">
        <v>66</v>
      </c>
      <c r="AR27" s="11">
        <v>60</v>
      </c>
      <c r="AS27" s="11">
        <v>57</v>
      </c>
      <c r="AU27" s="11">
        <v>57</v>
      </c>
      <c r="AV27" s="11">
        <v>50</v>
      </c>
      <c r="AW27" s="11">
        <v>50</v>
      </c>
      <c r="AX27" s="11">
        <v>51</v>
      </c>
      <c r="AY27" s="11">
        <v>51</v>
      </c>
      <c r="AZ27" s="11">
        <v>44</v>
      </c>
      <c r="BA27" s="11">
        <v>38</v>
      </c>
      <c r="BB27" s="11">
        <v>34</v>
      </c>
      <c r="BC27" s="11">
        <v>31</v>
      </c>
      <c r="BD27" s="11">
        <v>27</v>
      </c>
      <c r="BE27" s="11">
        <v>25</v>
      </c>
      <c r="BF27" s="11" t="s">
        <v>843</v>
      </c>
      <c r="BG27" s="11" t="s">
        <v>843</v>
      </c>
      <c r="BH27" s="11" t="s">
        <v>843</v>
      </c>
      <c r="BI27" s="11" t="s">
        <v>843</v>
      </c>
      <c r="BJ27" s="11" t="s">
        <v>843</v>
      </c>
      <c r="BK27" s="11" t="s">
        <v>843</v>
      </c>
    </row>
    <row r="28" spans="1:63" s="12" customFormat="1" ht="15" x14ac:dyDescent="0.25">
      <c r="A28" s="12" t="s">
        <v>0</v>
      </c>
      <c r="B28" s="12" t="s">
        <v>1032</v>
      </c>
      <c r="C28" s="12" t="s">
        <v>1032</v>
      </c>
      <c r="D28" s="12" t="s">
        <v>1032</v>
      </c>
      <c r="E28" s="12" t="s">
        <v>1032</v>
      </c>
      <c r="F28" s="12" t="s">
        <v>1032</v>
      </c>
      <c r="G28" s="12" t="s">
        <v>1032</v>
      </c>
      <c r="H28" s="12" t="s">
        <v>1033</v>
      </c>
      <c r="I28" s="12" t="s">
        <v>1033</v>
      </c>
      <c r="J28" s="12" t="s">
        <v>1033</v>
      </c>
      <c r="K28" s="12" t="s">
        <v>1033</v>
      </c>
      <c r="L28" s="12" t="s">
        <v>1033</v>
      </c>
      <c r="M28" s="12" t="s">
        <v>1033</v>
      </c>
      <c r="N28" s="12" t="s">
        <v>1034</v>
      </c>
      <c r="O28" s="12" t="s">
        <v>501</v>
      </c>
      <c r="P28" s="12" t="s">
        <v>502</v>
      </c>
      <c r="Q28" s="12" t="s">
        <v>503</v>
      </c>
      <c r="R28" s="12" t="s">
        <v>1035</v>
      </c>
      <c r="S28" s="12" t="s">
        <v>1036</v>
      </c>
      <c r="T28" s="12" t="s">
        <v>1037</v>
      </c>
      <c r="V28" s="12" t="s">
        <v>505</v>
      </c>
      <c r="Z28" s="12" t="s">
        <v>1038</v>
      </c>
      <c r="AA28" s="12" t="s">
        <v>1039</v>
      </c>
      <c r="AB28" s="12" t="s">
        <v>1040</v>
      </c>
      <c r="AC28" s="12" t="s">
        <v>1040</v>
      </c>
      <c r="AD28" s="12" t="s">
        <v>1041</v>
      </c>
      <c r="AE28" s="12" t="s">
        <v>1041</v>
      </c>
      <c r="AF28" s="12" t="s">
        <v>1041</v>
      </c>
      <c r="AG28" s="12" t="s">
        <v>1041</v>
      </c>
      <c r="AH28" s="12" t="s">
        <v>1041</v>
      </c>
      <c r="AI28" s="12" t="s">
        <v>1041</v>
      </c>
      <c r="AJ28" s="12" t="s">
        <v>1041</v>
      </c>
      <c r="AK28" s="12" t="s">
        <v>1041</v>
      </c>
      <c r="AL28" s="12" t="s">
        <v>1041</v>
      </c>
      <c r="AM28" s="12" t="s">
        <v>1041</v>
      </c>
      <c r="AN28" s="12" t="s">
        <v>1041</v>
      </c>
      <c r="AO28" s="12" t="s">
        <v>1041</v>
      </c>
      <c r="AP28" s="12" t="s">
        <v>1042</v>
      </c>
      <c r="AQ28" s="12" t="s">
        <v>1042</v>
      </c>
      <c r="AR28" s="12" t="s">
        <v>1042</v>
      </c>
      <c r="AS28" s="12" t="s">
        <v>1042</v>
      </c>
      <c r="AW28" s="12" t="s">
        <v>1043</v>
      </c>
      <c r="AX28" s="12" t="s">
        <v>1043</v>
      </c>
      <c r="AY28" s="12" t="s">
        <v>1043</v>
      </c>
      <c r="AZ28" s="12" t="s">
        <v>1044</v>
      </c>
      <c r="BA28" s="12" t="s">
        <v>1044</v>
      </c>
      <c r="BB28" s="12" t="s">
        <v>1044</v>
      </c>
      <c r="BC28" s="12" t="s">
        <v>1044</v>
      </c>
      <c r="BD28" s="12" t="s">
        <v>1044</v>
      </c>
      <c r="BE28" s="12" t="s">
        <v>1044</v>
      </c>
    </row>
    <row r="29" spans="1:63" s="13" customFormat="1" ht="45" x14ac:dyDescent="0.25">
      <c r="A29" s="13" t="s">
        <v>846</v>
      </c>
      <c r="AM29" s="13" t="s">
        <v>526</v>
      </c>
      <c r="BD29" s="13" t="s">
        <v>863</v>
      </c>
    </row>
  </sheetData>
  <conditionalFormatting sqref="A13:A21">
    <cfRule type="expression" dxfId="3" priority="1">
      <formula>_xlfn.ISFORMULA(A13)</formula>
    </cfRule>
  </conditionalFormatting>
  <conditionalFormatting sqref="A1:XFD12">
    <cfRule type="expression" dxfId="2" priority="10">
      <formula>_xlfn.ISFORMULA(A1)</formula>
    </cfRule>
  </conditionalFormatting>
  <conditionalFormatting sqref="A23:XFD1048576">
    <cfRule type="expression" dxfId="1" priority="2">
      <formula>_xlfn.ISFORMULA(A23)</formula>
    </cfRule>
  </conditionalFormatting>
  <conditionalFormatting sqref="B15:BK19 B14:XFD14 BL15:XFD15">
    <cfRule type="expression" dxfId="0" priority="9">
      <formula>_xlfn.ISFORMULA(B14)</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AV1032249"/>
  <sheetViews>
    <sheetView zoomScaleNormal="100" workbookViewId="0">
      <pane ySplit="1" topLeftCell="A2" activePane="bottomLeft" state="frozen"/>
      <selection pane="bottomLeft" activeCell="L9" sqref="L9"/>
    </sheetView>
  </sheetViews>
  <sheetFormatPr defaultColWidth="11" defaultRowHeight="15.75" x14ac:dyDescent="0.25"/>
  <cols>
    <col min="1" max="1" width="4.875" bestFit="1" customWidth="1"/>
    <col min="2" max="2" width="12.5" bestFit="1" customWidth="1"/>
    <col min="3" max="3" width="9.5" bestFit="1" customWidth="1"/>
    <col min="4" max="4" width="16.5" bestFit="1" customWidth="1"/>
    <col min="5" max="5" width="14.25" bestFit="1" customWidth="1"/>
    <col min="6" max="6" width="13.375" bestFit="1" customWidth="1"/>
    <col min="7" max="7" width="22.25" bestFit="1" customWidth="1"/>
    <col min="8" max="8" width="19.75" bestFit="1" customWidth="1"/>
    <col min="9" max="9" width="14" bestFit="1" customWidth="1"/>
  </cols>
  <sheetData>
    <row r="1" spans="1:48" x14ac:dyDescent="0.25">
      <c r="A1" t="s">
        <v>150</v>
      </c>
      <c r="B1" t="s">
        <v>567</v>
      </c>
      <c r="C1" t="s">
        <v>30</v>
      </c>
      <c r="D1" t="s">
        <v>536</v>
      </c>
      <c r="E1" t="s">
        <v>654</v>
      </c>
      <c r="F1" t="s">
        <v>655</v>
      </c>
      <c r="G1" t="s">
        <v>656</v>
      </c>
      <c r="H1" t="s">
        <v>828</v>
      </c>
      <c r="I1" t="s">
        <v>1045</v>
      </c>
    </row>
    <row r="2" spans="1:48" x14ac:dyDescent="0.25">
      <c r="A2">
        <v>1895</v>
      </c>
      <c r="B2">
        <v>489.74577741917602</v>
      </c>
      <c r="C2">
        <v>4402284</v>
      </c>
      <c r="E2">
        <v>1360.4301766991862</v>
      </c>
      <c r="F2">
        <v>2415.3371295445727</v>
      </c>
      <c r="I2">
        <v>165000</v>
      </c>
    </row>
    <row r="3" spans="1:48" x14ac:dyDescent="0.25">
      <c r="A3">
        <v>1896</v>
      </c>
      <c r="B3">
        <v>111.75011952306131</v>
      </c>
      <c r="C3">
        <v>4438474</v>
      </c>
      <c r="E3">
        <v>1247.5008302403032</v>
      </c>
      <c r="F3">
        <v>1702.8375067647125</v>
      </c>
      <c r="I3">
        <v>160000</v>
      </c>
    </row>
    <row r="4" spans="1:48" x14ac:dyDescent="0.25">
      <c r="A4">
        <v>1897</v>
      </c>
      <c r="B4">
        <v>150.43601783529968</v>
      </c>
      <c r="C4">
        <v>4460368</v>
      </c>
      <c r="E4">
        <v>1132.8661670965266</v>
      </c>
      <c r="F4">
        <v>1660.8495083813712</v>
      </c>
      <c r="I4">
        <v>158000</v>
      </c>
    </row>
    <row r="5" spans="1:48" x14ac:dyDescent="0.25">
      <c r="A5">
        <v>1898</v>
      </c>
      <c r="B5">
        <v>286.23250646421423</v>
      </c>
      <c r="C5">
        <v>4482370</v>
      </c>
      <c r="E5">
        <v>1213.6436751093729</v>
      </c>
      <c r="F5">
        <v>1735.4658361536419</v>
      </c>
      <c r="I5">
        <v>166000</v>
      </c>
    </row>
    <row r="6" spans="1:48" x14ac:dyDescent="0.25">
      <c r="A6">
        <v>1899</v>
      </c>
      <c r="B6">
        <v>403.37610481651495</v>
      </c>
      <c r="C6">
        <v>4504481</v>
      </c>
      <c r="E6">
        <v>1479.8597219080289</v>
      </c>
      <c r="F6">
        <v>2041.3006515067998</v>
      </c>
      <c r="I6">
        <v>166000</v>
      </c>
    </row>
    <row r="7" spans="1:48" x14ac:dyDescent="0.25">
      <c r="A7">
        <v>1900</v>
      </c>
      <c r="B7">
        <v>430.77738750082841</v>
      </c>
      <c r="C7">
        <v>4526700</v>
      </c>
      <c r="E7">
        <v>1588.1326352530541</v>
      </c>
      <c r="F7">
        <v>1921.7089712152342</v>
      </c>
      <c r="I7">
        <v>158000</v>
      </c>
    </row>
    <row r="8" spans="1:48" x14ac:dyDescent="0.25">
      <c r="A8">
        <v>1901</v>
      </c>
      <c r="B8">
        <v>146.09515591147425</v>
      </c>
      <c r="C8">
        <v>4544983</v>
      </c>
      <c r="D8">
        <v>61</v>
      </c>
      <c r="E8">
        <v>1346.7597128526113</v>
      </c>
      <c r="F8">
        <v>1609.9070117533993</v>
      </c>
      <c r="I8">
        <v>148000</v>
      </c>
      <c r="AN8" s="4"/>
      <c r="AP8" s="4"/>
      <c r="AR8" s="4"/>
      <c r="AS8" s="4"/>
      <c r="AV8" s="4"/>
    </row>
    <row r="9" spans="1:48" x14ac:dyDescent="0.25">
      <c r="A9">
        <v>1902</v>
      </c>
      <c r="B9">
        <v>234.32501075536513</v>
      </c>
      <c r="C9">
        <v>4579110</v>
      </c>
      <c r="E9">
        <v>1485.2231110412285</v>
      </c>
      <c r="F9">
        <v>1725.4444640989188</v>
      </c>
      <c r="I9">
        <v>140000</v>
      </c>
    </row>
    <row r="10" spans="1:48" x14ac:dyDescent="0.25">
      <c r="A10">
        <v>1903</v>
      </c>
      <c r="B10">
        <v>139.58089319634178</v>
      </c>
      <c r="C10">
        <v>4613812</v>
      </c>
      <c r="E10">
        <v>1262.7302542886448</v>
      </c>
      <c r="F10">
        <v>1135.7203111006691</v>
      </c>
      <c r="I10">
        <v>130000</v>
      </c>
    </row>
    <row r="11" spans="1:48" x14ac:dyDescent="0.25">
      <c r="A11">
        <v>1904</v>
      </c>
      <c r="B11">
        <v>152.50755546951461</v>
      </c>
      <c r="C11">
        <v>4648950</v>
      </c>
      <c r="E11">
        <v>1421.6113315910043</v>
      </c>
      <c r="F11">
        <v>1370.8471805461447</v>
      </c>
      <c r="I11">
        <v>145000</v>
      </c>
    </row>
    <row r="12" spans="1:48" x14ac:dyDescent="0.25">
      <c r="A12">
        <v>1905</v>
      </c>
      <c r="B12">
        <v>147.07156814152341</v>
      </c>
      <c r="C12">
        <v>4684794</v>
      </c>
      <c r="E12">
        <v>1486.7249232303491</v>
      </c>
      <c r="F12">
        <v>1291.1987165284108</v>
      </c>
      <c r="I12">
        <v>130000</v>
      </c>
    </row>
    <row r="13" spans="1:48" x14ac:dyDescent="0.25">
      <c r="A13">
        <v>1906</v>
      </c>
      <c r="B13">
        <v>189.56976559221911</v>
      </c>
      <c r="C13">
        <v>4721217</v>
      </c>
      <c r="E13">
        <v>1394.9793030059834</v>
      </c>
      <c r="F13">
        <v>1138.0540229351882</v>
      </c>
      <c r="I13">
        <v>131000</v>
      </c>
    </row>
    <row r="14" spans="1:48" x14ac:dyDescent="0.25">
      <c r="A14">
        <v>1907</v>
      </c>
      <c r="B14">
        <v>203.22734267324449</v>
      </c>
      <c r="C14">
        <v>4758218</v>
      </c>
      <c r="E14">
        <v>1584.2065243753018</v>
      </c>
      <c r="F14">
        <v>1263.0779001718711</v>
      </c>
      <c r="I14">
        <v>116000</v>
      </c>
    </row>
    <row r="15" spans="1:48" x14ac:dyDescent="0.25">
      <c r="A15">
        <v>1908</v>
      </c>
      <c r="B15">
        <v>281.49883323946563</v>
      </c>
      <c r="C15">
        <v>4795757</v>
      </c>
      <c r="E15">
        <v>1407.7026838515796</v>
      </c>
      <c r="F15">
        <v>1113.9013090112783</v>
      </c>
      <c r="I15">
        <v>113000</v>
      </c>
    </row>
    <row r="16" spans="1:48" x14ac:dyDescent="0.25">
      <c r="A16">
        <v>1909</v>
      </c>
      <c r="B16">
        <v>251.55473653158151</v>
      </c>
      <c r="C16">
        <v>4833938</v>
      </c>
      <c r="E16">
        <v>1570.3552672789763</v>
      </c>
      <c r="F16">
        <v>1267.7034748894173</v>
      </c>
      <c r="I16">
        <v>108000</v>
      </c>
    </row>
    <row r="17" spans="1:9" x14ac:dyDescent="0.25">
      <c r="A17">
        <v>1910</v>
      </c>
      <c r="B17">
        <v>159.51303296492367</v>
      </c>
      <c r="C17">
        <v>4532545</v>
      </c>
      <c r="E17">
        <v>1484.5964022420076</v>
      </c>
      <c r="F17">
        <v>1112.6199519254635</v>
      </c>
      <c r="I17">
        <v>103000</v>
      </c>
    </row>
    <row r="18" spans="1:9" x14ac:dyDescent="0.25">
      <c r="A18">
        <v>1911</v>
      </c>
      <c r="B18">
        <v>109.69362085151884</v>
      </c>
      <c r="C18">
        <v>4521685</v>
      </c>
      <c r="E18">
        <v>1242.4571813383727</v>
      </c>
      <c r="F18">
        <v>1150.6772364726867</v>
      </c>
      <c r="I18">
        <v>129000</v>
      </c>
    </row>
    <row r="19" spans="1:9" x14ac:dyDescent="0.25">
      <c r="A19">
        <v>1912</v>
      </c>
      <c r="B19" s="3">
        <v>118.14802310037227</v>
      </c>
      <c r="C19">
        <v>4521685</v>
      </c>
      <c r="E19">
        <v>1180.312206622089</v>
      </c>
      <c r="F19">
        <v>1211.7164287207092</v>
      </c>
      <c r="I19">
        <v>91000</v>
      </c>
    </row>
    <row r="20" spans="1:9" x14ac:dyDescent="0.25">
      <c r="A20">
        <v>1913</v>
      </c>
      <c r="B20">
        <v>191.00564805693253</v>
      </c>
      <c r="C20">
        <v>4518191</v>
      </c>
      <c r="E20">
        <v>1302.9550986224356</v>
      </c>
      <c r="F20">
        <v>1281.928984409911</v>
      </c>
      <c r="I20">
        <v>105000</v>
      </c>
    </row>
    <row r="21" spans="1:9" x14ac:dyDescent="0.25">
      <c r="A21">
        <v>1914</v>
      </c>
      <c r="B21" s="3">
        <v>135.67887355990601</v>
      </c>
      <c r="C21">
        <v>4518021</v>
      </c>
      <c r="I21" s="15"/>
    </row>
    <row r="22" spans="1:9" x14ac:dyDescent="0.25">
      <c r="A22">
        <v>1915</v>
      </c>
      <c r="B22">
        <v>245.47392941580452</v>
      </c>
      <c r="C22">
        <v>4310030</v>
      </c>
      <c r="I22">
        <v>112000</v>
      </c>
    </row>
    <row r="23" spans="1:9" x14ac:dyDescent="0.25">
      <c r="A23">
        <v>1916</v>
      </c>
      <c r="C23">
        <v>4310030</v>
      </c>
      <c r="I23" s="15"/>
    </row>
    <row r="24" spans="1:9" x14ac:dyDescent="0.25">
      <c r="A24">
        <v>1917</v>
      </c>
      <c r="C24">
        <v>4310030</v>
      </c>
      <c r="I24" s="15"/>
    </row>
    <row r="25" spans="1:9" x14ac:dyDescent="0.25">
      <c r="A25">
        <v>1918</v>
      </c>
      <c r="B25">
        <v>4458.1491250882336</v>
      </c>
      <c r="C25">
        <v>4037550</v>
      </c>
      <c r="I25" s="15"/>
    </row>
    <row r="26" spans="1:9" x14ac:dyDescent="0.25">
      <c r="A26">
        <v>1919</v>
      </c>
      <c r="B26">
        <v>1147.2339386674969</v>
      </c>
      <c r="C26">
        <v>4358309</v>
      </c>
      <c r="I26">
        <v>85000</v>
      </c>
    </row>
    <row r="27" spans="1:9" x14ac:dyDescent="0.25">
      <c r="A27">
        <v>1920</v>
      </c>
      <c r="C27">
        <v>4531971</v>
      </c>
      <c r="I27">
        <v>76000</v>
      </c>
    </row>
    <row r="28" spans="1:9" x14ac:dyDescent="0.25">
      <c r="A28">
        <v>1921</v>
      </c>
      <c r="B28">
        <v>230</v>
      </c>
      <c r="C28">
        <v>4484523</v>
      </c>
      <c r="E28">
        <v>1090</v>
      </c>
      <c r="F28">
        <v>990</v>
      </c>
      <c r="H28">
        <v>160</v>
      </c>
      <c r="I28">
        <v>81000</v>
      </c>
    </row>
    <row r="29" spans="1:9" x14ac:dyDescent="0.25">
      <c r="A29">
        <v>1922</v>
      </c>
      <c r="B29">
        <v>570</v>
      </c>
      <c r="C29">
        <v>4524000</v>
      </c>
      <c r="E29">
        <v>1450.0000000000002</v>
      </c>
      <c r="F29">
        <v>1130</v>
      </c>
      <c r="H29">
        <v>170</v>
      </c>
      <c r="I29">
        <v>75000</v>
      </c>
    </row>
    <row r="30" spans="1:9" x14ac:dyDescent="0.25">
      <c r="A30">
        <v>1923</v>
      </c>
      <c r="B30">
        <v>170</v>
      </c>
      <c r="C30">
        <v>4564109</v>
      </c>
      <c r="E30">
        <v>950</v>
      </c>
      <c r="F30">
        <v>840</v>
      </c>
      <c r="H30">
        <v>150</v>
      </c>
      <c r="I30">
        <v>61000</v>
      </c>
    </row>
    <row r="31" spans="1:9" x14ac:dyDescent="0.25">
      <c r="A31">
        <v>1924</v>
      </c>
      <c r="B31">
        <v>370</v>
      </c>
      <c r="C31">
        <v>4586000</v>
      </c>
      <c r="E31">
        <v>1160</v>
      </c>
      <c r="F31">
        <v>980</v>
      </c>
      <c r="H31">
        <v>150</v>
      </c>
      <c r="I31">
        <v>69000</v>
      </c>
    </row>
    <row r="32" spans="1:9" x14ac:dyDescent="0.25">
      <c r="A32">
        <v>1925</v>
      </c>
      <c r="B32">
        <v>240</v>
      </c>
      <c r="C32">
        <v>4612000</v>
      </c>
      <c r="E32">
        <v>1040</v>
      </c>
      <c r="F32">
        <v>900.00000000000011</v>
      </c>
      <c r="H32">
        <v>160</v>
      </c>
      <c r="I32">
        <v>68000</v>
      </c>
    </row>
    <row r="33" spans="1:9" x14ac:dyDescent="0.25">
      <c r="A33">
        <v>1926</v>
      </c>
      <c r="B33">
        <v>180</v>
      </c>
      <c r="C33">
        <v>4615400</v>
      </c>
      <c r="E33">
        <v>940</v>
      </c>
      <c r="F33">
        <v>790</v>
      </c>
      <c r="H33">
        <v>160</v>
      </c>
      <c r="I33">
        <v>64000</v>
      </c>
    </row>
    <row r="34" spans="1:9" x14ac:dyDescent="0.25">
      <c r="A34">
        <v>1927</v>
      </c>
      <c r="B34">
        <v>400</v>
      </c>
      <c r="C34">
        <v>4550000</v>
      </c>
      <c r="E34">
        <v>1000</v>
      </c>
      <c r="F34">
        <v>830</v>
      </c>
      <c r="H34">
        <v>170</v>
      </c>
      <c r="I34">
        <v>59000</v>
      </c>
    </row>
    <row r="35" spans="1:9" x14ac:dyDescent="0.25">
      <c r="A35">
        <v>1928</v>
      </c>
      <c r="B35">
        <v>130</v>
      </c>
      <c r="C35">
        <v>4502000</v>
      </c>
      <c r="E35">
        <v>930</v>
      </c>
      <c r="F35">
        <v>589.99999999999989</v>
      </c>
      <c r="H35">
        <v>160</v>
      </c>
      <c r="I35">
        <v>67000</v>
      </c>
    </row>
    <row r="36" spans="1:9" x14ac:dyDescent="0.25">
      <c r="A36">
        <v>1929</v>
      </c>
      <c r="B36">
        <v>710</v>
      </c>
      <c r="C36">
        <v>4430000</v>
      </c>
      <c r="E36">
        <v>1330</v>
      </c>
      <c r="F36">
        <v>970</v>
      </c>
      <c r="H36">
        <v>200</v>
      </c>
      <c r="I36">
        <v>71000</v>
      </c>
    </row>
    <row r="37" spans="1:9" x14ac:dyDescent="0.25">
      <c r="A37">
        <v>1930</v>
      </c>
      <c r="B37">
        <v>80</v>
      </c>
      <c r="C37">
        <v>4388000</v>
      </c>
      <c r="E37">
        <v>780</v>
      </c>
      <c r="F37">
        <v>440</v>
      </c>
      <c r="H37">
        <v>119.99999999999999</v>
      </c>
      <c r="I37">
        <v>59000</v>
      </c>
    </row>
    <row r="38" spans="1:9" x14ac:dyDescent="0.25">
      <c r="A38">
        <v>1931</v>
      </c>
      <c r="B38">
        <v>250</v>
      </c>
      <c r="C38">
        <v>4419877</v>
      </c>
      <c r="E38">
        <v>1010</v>
      </c>
      <c r="F38">
        <v>590</v>
      </c>
      <c r="H38">
        <v>140</v>
      </c>
      <c r="I38">
        <v>65000</v>
      </c>
    </row>
    <row r="39" spans="1:9" x14ac:dyDescent="0.25">
      <c r="A39">
        <v>1932</v>
      </c>
      <c r="B39">
        <v>280</v>
      </c>
      <c r="C39">
        <v>4419877</v>
      </c>
      <c r="E39">
        <v>840</v>
      </c>
      <c r="F39">
        <v>470</v>
      </c>
      <c r="H39">
        <v>140</v>
      </c>
      <c r="I39">
        <v>67000</v>
      </c>
    </row>
    <row r="40" spans="1:9" x14ac:dyDescent="0.25">
      <c r="A40">
        <v>1933</v>
      </c>
      <c r="B40">
        <v>520</v>
      </c>
      <c r="C40">
        <v>4298600</v>
      </c>
      <c r="E40">
        <v>830</v>
      </c>
      <c r="F40">
        <v>470.00000000000006</v>
      </c>
      <c r="H40">
        <v>150</v>
      </c>
      <c r="I40">
        <v>60000</v>
      </c>
    </row>
    <row r="41" spans="1:9" x14ac:dyDescent="0.25">
      <c r="A41">
        <v>1934</v>
      </c>
      <c r="B41">
        <v>362.15781759727673</v>
      </c>
      <c r="C41">
        <v>4230200</v>
      </c>
      <c r="E41">
        <v>324.09815138764122</v>
      </c>
      <c r="I41">
        <v>67000</v>
      </c>
    </row>
    <row r="42" spans="1:9" x14ac:dyDescent="0.25">
      <c r="A42">
        <v>1935</v>
      </c>
      <c r="B42">
        <v>112.53942463920482</v>
      </c>
      <c r="C42">
        <v>4185200</v>
      </c>
      <c r="E42">
        <v>671.65248972570009</v>
      </c>
      <c r="F42">
        <v>363.66242951352388</v>
      </c>
      <c r="H42">
        <v>67.141355251839812</v>
      </c>
      <c r="I42">
        <v>58000</v>
      </c>
    </row>
    <row r="43" spans="1:9" x14ac:dyDescent="0.25">
      <c r="A43">
        <v>1936</v>
      </c>
      <c r="B43">
        <v>128.70976310642101</v>
      </c>
      <c r="C43">
        <v>4141100</v>
      </c>
      <c r="E43">
        <v>815.72529038178266</v>
      </c>
      <c r="F43">
        <v>494.07162348168362</v>
      </c>
      <c r="H43">
        <v>116.63567651107194</v>
      </c>
      <c r="I43">
        <v>66000</v>
      </c>
    </row>
    <row r="44" spans="1:9" x14ac:dyDescent="0.25">
      <c r="A44">
        <v>1937</v>
      </c>
      <c r="B44">
        <v>404.44498717792163</v>
      </c>
      <c r="C44">
        <v>4094500</v>
      </c>
      <c r="E44">
        <v>860.66674807668824</v>
      </c>
      <c r="F44">
        <v>479.91207717670045</v>
      </c>
      <c r="H44">
        <v>119.91696177799487</v>
      </c>
      <c r="I44">
        <v>60000</v>
      </c>
    </row>
    <row r="45" spans="1:9" x14ac:dyDescent="0.25">
      <c r="A45">
        <v>1938</v>
      </c>
      <c r="B45">
        <v>66.702766564930585</v>
      </c>
      <c r="C45">
        <v>4062800</v>
      </c>
      <c r="E45">
        <v>735.69951757408683</v>
      </c>
      <c r="F45">
        <v>335.48291818450332</v>
      </c>
      <c r="H45">
        <v>81.470906763808202</v>
      </c>
      <c r="I45">
        <v>57000</v>
      </c>
    </row>
    <row r="46" spans="1:9" x14ac:dyDescent="0.25">
      <c r="A46">
        <v>1939</v>
      </c>
      <c r="C46">
        <v>4062800</v>
      </c>
      <c r="I46" s="15"/>
    </row>
    <row r="47" spans="1:9" x14ac:dyDescent="0.25">
      <c r="A47">
        <v>1940</v>
      </c>
      <c r="B47">
        <v>221.13420446807822</v>
      </c>
      <c r="C47">
        <v>3084100</v>
      </c>
      <c r="I47">
        <v>57000</v>
      </c>
    </row>
    <row r="48" spans="1:9" x14ac:dyDescent="0.25">
      <c r="A48">
        <v>1941</v>
      </c>
      <c r="B48" s="3">
        <v>170.58393846947106</v>
      </c>
      <c r="C48">
        <v>2327300</v>
      </c>
      <c r="I48">
        <v>50000</v>
      </c>
    </row>
    <row r="49" spans="1:9" x14ac:dyDescent="0.25">
      <c r="A49">
        <v>1942</v>
      </c>
      <c r="B49">
        <v>82.328482328482337</v>
      </c>
      <c r="C49">
        <v>2405000</v>
      </c>
      <c r="I49">
        <v>50000</v>
      </c>
    </row>
    <row r="50" spans="1:9" x14ac:dyDescent="0.25">
      <c r="A50">
        <v>1943</v>
      </c>
      <c r="B50" s="3">
        <v>290.33032072302649</v>
      </c>
      <c r="C50">
        <v>2500600</v>
      </c>
      <c r="I50">
        <v>51000</v>
      </c>
    </row>
    <row r="51" spans="1:9" x14ac:dyDescent="0.25">
      <c r="A51">
        <v>1944</v>
      </c>
      <c r="B51" s="3">
        <v>83.654822335025386</v>
      </c>
      <c r="C51">
        <v>2462500</v>
      </c>
      <c r="I51">
        <v>51000</v>
      </c>
    </row>
    <row r="52" spans="1:9" x14ac:dyDescent="0.25">
      <c r="A52">
        <v>1945</v>
      </c>
      <c r="B52">
        <v>65.726255909597583</v>
      </c>
      <c r="C52">
        <v>2601700</v>
      </c>
      <c r="E52">
        <v>709.92043663758318</v>
      </c>
      <c r="F52">
        <v>1079.6786716377753</v>
      </c>
      <c r="H52">
        <v>141.44597763001116</v>
      </c>
      <c r="I52">
        <v>44000</v>
      </c>
    </row>
    <row r="53" spans="1:9" x14ac:dyDescent="0.25">
      <c r="A53">
        <v>1946</v>
      </c>
      <c r="B53">
        <v>113.20985017240852</v>
      </c>
      <c r="C53">
        <v>3277100</v>
      </c>
      <c r="E53">
        <v>563.60806810899885</v>
      </c>
      <c r="F53">
        <v>857.16029416252172</v>
      </c>
      <c r="H53">
        <v>112.29440664001709</v>
      </c>
      <c r="I53">
        <v>38000</v>
      </c>
    </row>
    <row r="54" spans="1:9" x14ac:dyDescent="0.25">
      <c r="A54">
        <v>1947</v>
      </c>
      <c r="B54" s="3">
        <v>85.808381424298275</v>
      </c>
      <c r="C54">
        <v>3227710</v>
      </c>
      <c r="I54">
        <v>34000</v>
      </c>
    </row>
    <row r="55" spans="1:9" x14ac:dyDescent="0.25">
      <c r="A55">
        <v>1948</v>
      </c>
      <c r="B55">
        <v>23.117960877296976</v>
      </c>
      <c r="C55">
        <v>3374000</v>
      </c>
      <c r="E55">
        <v>731.17960877296969</v>
      </c>
      <c r="F55">
        <v>1008.2987551867219</v>
      </c>
      <c r="H55">
        <v>146.71013633669236</v>
      </c>
      <c r="I55">
        <v>31000</v>
      </c>
    </row>
    <row r="56" spans="1:9" x14ac:dyDescent="0.25">
      <c r="A56">
        <v>1949</v>
      </c>
      <c r="B56">
        <v>110.20687489445915</v>
      </c>
      <c r="C56">
        <v>3375470</v>
      </c>
      <c r="E56">
        <v>535.3328573502356</v>
      </c>
      <c r="F56">
        <v>721.38102249464509</v>
      </c>
      <c r="H56">
        <v>118.79827105558634</v>
      </c>
      <c r="I56">
        <v>27000</v>
      </c>
    </row>
    <row r="57" spans="1:9" x14ac:dyDescent="0.25">
      <c r="A57">
        <v>1950</v>
      </c>
      <c r="B57">
        <v>75.524690083254171</v>
      </c>
      <c r="C57">
        <v>3389620</v>
      </c>
      <c r="E57">
        <v>604.78755730730882</v>
      </c>
      <c r="F57">
        <v>897.4457313799187</v>
      </c>
      <c r="H57">
        <v>145.14901375375413</v>
      </c>
      <c r="I57">
        <v>25000</v>
      </c>
    </row>
    <row r="58" spans="1:9" x14ac:dyDescent="0.25">
      <c r="A58">
        <v>1951</v>
      </c>
      <c r="B58">
        <v>240.91721262656344</v>
      </c>
      <c r="C58">
        <v>3358000</v>
      </c>
    </row>
    <row r="59" spans="1:9" x14ac:dyDescent="0.25">
      <c r="A59">
        <v>1952</v>
      </c>
      <c r="B59">
        <v>48.171275646743979</v>
      </c>
      <c r="C59">
        <v>3363000</v>
      </c>
    </row>
    <row r="60" spans="1:9" x14ac:dyDescent="0.25">
      <c r="A60">
        <v>1953</v>
      </c>
      <c r="B60">
        <v>153.75411307209095</v>
      </c>
      <c r="C60">
        <v>3343000</v>
      </c>
    </row>
    <row r="61" spans="1:9" x14ac:dyDescent="0.25">
      <c r="A61">
        <v>1954</v>
      </c>
      <c r="B61">
        <v>24.984948826008427</v>
      </c>
      <c r="C61">
        <v>3322000</v>
      </c>
    </row>
    <row r="62" spans="1:9" x14ac:dyDescent="0.25">
      <c r="A62">
        <v>1955</v>
      </c>
      <c r="B62">
        <v>49.77238239757208</v>
      </c>
      <c r="C62">
        <v>3295000</v>
      </c>
    </row>
    <row r="63" spans="1:9" x14ac:dyDescent="0.25">
      <c r="A63">
        <v>1956</v>
      </c>
      <c r="B63">
        <v>36.663611365719525</v>
      </c>
      <c r="C63">
        <v>3273000</v>
      </c>
    </row>
    <row r="64" spans="1:9" ht="18.75" x14ac:dyDescent="0.3">
      <c r="G64" s="8"/>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4FEE-0713-4485-B81C-F6631FAC5D3B}">
  <dimension ref="A1:D6"/>
  <sheetViews>
    <sheetView tabSelected="1" workbookViewId="0">
      <selection activeCell="C10" sqref="C10"/>
    </sheetView>
  </sheetViews>
  <sheetFormatPr defaultColWidth="9" defaultRowHeight="15.75" x14ac:dyDescent="0.25"/>
  <cols>
    <col min="1" max="1" width="33.75" style="5" bestFit="1" customWidth="1"/>
    <col min="2" max="2" width="33.75" style="5" customWidth="1"/>
    <col min="3" max="3" width="74.875" style="5" customWidth="1"/>
    <col min="4" max="4" width="7.125" style="5" bestFit="1" customWidth="1"/>
    <col min="5" max="16384" width="9" style="5"/>
  </cols>
  <sheetData>
    <row r="1" spans="1:4" x14ac:dyDescent="0.25">
      <c r="A1" s="30" t="s">
        <v>1055</v>
      </c>
      <c r="B1" s="30" t="s">
        <v>1052</v>
      </c>
      <c r="C1" s="31" t="s">
        <v>1050</v>
      </c>
      <c r="D1" s="31" t="s">
        <v>0</v>
      </c>
    </row>
    <row r="2" spans="1:4" ht="170.25" customHeight="1" x14ac:dyDescent="0.25">
      <c r="A2" s="16" t="s">
        <v>838</v>
      </c>
      <c r="B2" s="16" t="s">
        <v>1054</v>
      </c>
      <c r="C2" s="5" t="s">
        <v>867</v>
      </c>
      <c r="D2" s="5" t="s">
        <v>1051</v>
      </c>
    </row>
    <row r="3" spans="1:4" ht="31.5" x14ac:dyDescent="0.25">
      <c r="A3" s="16" t="s">
        <v>840</v>
      </c>
      <c r="B3" s="16" t="s">
        <v>1053</v>
      </c>
      <c r="C3" s="5" t="s">
        <v>868</v>
      </c>
      <c r="D3" s="5" t="s">
        <v>1051</v>
      </c>
    </row>
    <row r="4" spans="1:4" ht="31.5" x14ac:dyDescent="0.25">
      <c r="A4" s="16" t="s">
        <v>30</v>
      </c>
      <c r="B4" s="16" t="s">
        <v>30</v>
      </c>
      <c r="C4" s="5" t="s">
        <v>869</v>
      </c>
      <c r="D4" s="5" t="s">
        <v>1051</v>
      </c>
    </row>
    <row r="5" spans="1:4" ht="47.25" x14ac:dyDescent="0.25">
      <c r="A5" s="15" t="s">
        <v>562</v>
      </c>
      <c r="B5" s="15" t="s">
        <v>536</v>
      </c>
      <c r="C5" s="5" t="s">
        <v>870</v>
      </c>
      <c r="D5" s="5" t="s">
        <v>1051</v>
      </c>
    </row>
    <row r="6" spans="1:4" ht="47.25" x14ac:dyDescent="0.25">
      <c r="A6" s="16" t="s">
        <v>925</v>
      </c>
      <c r="B6" s="15" t="s">
        <v>1045</v>
      </c>
      <c r="C6" s="5" t="s">
        <v>1056</v>
      </c>
      <c r="D6" s="5" t="s">
        <v>1051</v>
      </c>
    </row>
  </sheetData>
  <conditionalFormatting sqref="A5:B5">
    <cfRule type="expression" dxfId="33" priority="1">
      <formula>_xlfn.ISFORMULA(A5)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HJ38"/>
  <sheetViews>
    <sheetView zoomScaleNormal="100" workbookViewId="0">
      <selection activeCell="C30" sqref="C30"/>
    </sheetView>
  </sheetViews>
  <sheetFormatPr defaultColWidth="25.625" defaultRowHeight="15.75" x14ac:dyDescent="0.25"/>
  <cols>
    <col min="1" max="1" width="35.625" style="5" customWidth="1"/>
    <col min="2" max="16384" width="25.625" style="5"/>
  </cols>
  <sheetData>
    <row r="1" spans="1:218" s="10" customFormat="1" ht="19.5" customHeight="1" thickBot="1" x14ac:dyDescent="0.35">
      <c r="A1" s="10" t="s">
        <v>150</v>
      </c>
      <c r="B1" s="10">
        <v>1898</v>
      </c>
      <c r="C1" s="10">
        <v>1899</v>
      </c>
      <c r="D1" s="10">
        <v>1900</v>
      </c>
      <c r="E1" s="10">
        <v>1901</v>
      </c>
      <c r="F1" s="10">
        <v>1902</v>
      </c>
      <c r="G1" s="10">
        <v>1903</v>
      </c>
      <c r="H1" s="10">
        <v>1904</v>
      </c>
      <c r="I1" s="10">
        <v>1905</v>
      </c>
      <c r="J1" s="10">
        <v>1906</v>
      </c>
      <c r="K1" s="10">
        <v>1907</v>
      </c>
      <c r="L1" s="10">
        <v>1908</v>
      </c>
      <c r="M1" s="10">
        <v>1909</v>
      </c>
      <c r="N1" s="10">
        <v>1910</v>
      </c>
      <c r="O1" s="10">
        <v>1911</v>
      </c>
      <c r="P1" s="10">
        <v>1912</v>
      </c>
      <c r="Q1" s="10">
        <v>1913</v>
      </c>
      <c r="R1" s="10">
        <v>1914</v>
      </c>
      <c r="S1" s="10">
        <v>1915</v>
      </c>
      <c r="T1" s="10">
        <v>1916</v>
      </c>
      <c r="U1" s="10">
        <v>1917</v>
      </c>
      <c r="V1" s="10">
        <v>1918</v>
      </c>
      <c r="W1" s="10">
        <v>1919</v>
      </c>
      <c r="X1" s="10">
        <v>1920</v>
      </c>
      <c r="Y1" s="10">
        <v>1921</v>
      </c>
      <c r="Z1" s="10">
        <v>1922</v>
      </c>
      <c r="AA1" s="10">
        <v>1923</v>
      </c>
      <c r="AB1" s="10">
        <v>1924</v>
      </c>
      <c r="AC1" s="10">
        <v>1925</v>
      </c>
      <c r="AD1" s="10">
        <v>1926</v>
      </c>
      <c r="AE1" s="10">
        <v>1927</v>
      </c>
      <c r="AF1" s="10">
        <v>1928</v>
      </c>
      <c r="AG1" s="10">
        <v>1929</v>
      </c>
      <c r="AH1" s="10">
        <v>1930</v>
      </c>
      <c r="AI1" s="10">
        <v>1931</v>
      </c>
      <c r="AJ1" s="10">
        <v>1932</v>
      </c>
      <c r="AK1" s="10">
        <v>1933</v>
      </c>
      <c r="AL1" s="10">
        <v>1934</v>
      </c>
      <c r="AM1" s="10">
        <v>1935</v>
      </c>
      <c r="AN1" s="10">
        <v>1936</v>
      </c>
      <c r="AO1" s="10">
        <v>1937</v>
      </c>
      <c r="AP1" s="10">
        <v>1938</v>
      </c>
      <c r="AQ1" s="10">
        <v>1939</v>
      </c>
      <c r="AR1" s="10">
        <v>1940</v>
      </c>
      <c r="AS1" s="10">
        <v>1941</v>
      </c>
      <c r="AT1" s="10">
        <v>1942</v>
      </c>
      <c r="AU1" s="10">
        <v>1943</v>
      </c>
      <c r="AV1" s="10">
        <v>1944</v>
      </c>
      <c r="AW1" s="10">
        <v>1945</v>
      </c>
      <c r="AX1" s="10">
        <v>1946</v>
      </c>
      <c r="AY1" s="10">
        <v>1947</v>
      </c>
      <c r="AZ1" s="10">
        <v>1948</v>
      </c>
      <c r="BA1" s="10">
        <v>1949</v>
      </c>
      <c r="BB1" s="10">
        <v>1950</v>
      </c>
      <c r="BC1" s="10">
        <v>1951</v>
      </c>
      <c r="BD1" s="10">
        <v>1952</v>
      </c>
      <c r="BE1" s="10">
        <v>1953</v>
      </c>
      <c r="BF1" s="10">
        <v>1954</v>
      </c>
      <c r="BG1" s="10">
        <v>1955</v>
      </c>
      <c r="BH1" s="10">
        <v>1956</v>
      </c>
    </row>
    <row r="2" spans="1:218" s="10" customFormat="1" ht="19.5" customHeight="1" thickTop="1" thickBot="1" x14ac:dyDescent="0.35">
      <c r="A2" s="9" t="s">
        <v>840</v>
      </c>
    </row>
    <row r="3" spans="1:218" s="21" customFormat="1" thickTop="1" x14ac:dyDescent="0.25">
      <c r="A3" s="21" t="s">
        <v>559</v>
      </c>
      <c r="B3" s="21" t="s">
        <v>527</v>
      </c>
      <c r="C3" s="21" t="s">
        <v>527</v>
      </c>
      <c r="D3" s="21">
        <v>273</v>
      </c>
      <c r="E3" s="21">
        <v>77</v>
      </c>
      <c r="F3" s="21" t="s">
        <v>527</v>
      </c>
      <c r="G3" s="21" t="s">
        <v>527</v>
      </c>
      <c r="H3" s="21" t="s">
        <v>527</v>
      </c>
      <c r="I3" s="21" t="s">
        <v>527</v>
      </c>
      <c r="J3" s="21" t="s">
        <v>527</v>
      </c>
      <c r="K3" s="21">
        <v>100</v>
      </c>
      <c r="L3" s="21">
        <v>120</v>
      </c>
      <c r="M3" s="21">
        <v>110</v>
      </c>
      <c r="N3" s="21">
        <v>68</v>
      </c>
      <c r="O3" s="21">
        <v>60</v>
      </c>
      <c r="P3" s="21">
        <v>54</v>
      </c>
      <c r="Q3" s="21">
        <v>85</v>
      </c>
      <c r="R3" s="21">
        <v>65</v>
      </c>
      <c r="S3" s="21">
        <v>114</v>
      </c>
      <c r="T3" s="21">
        <v>90</v>
      </c>
      <c r="U3" s="21">
        <v>66</v>
      </c>
      <c r="V3" s="21">
        <v>1812</v>
      </c>
      <c r="W3" s="21">
        <v>1580</v>
      </c>
      <c r="X3" s="21">
        <v>281</v>
      </c>
      <c r="Y3" s="21">
        <v>193</v>
      </c>
      <c r="Z3" s="21">
        <v>709</v>
      </c>
      <c r="AA3" s="21">
        <v>60</v>
      </c>
      <c r="AB3" s="21">
        <v>376</v>
      </c>
      <c r="AC3" s="21">
        <v>191</v>
      </c>
      <c r="AD3" s="21">
        <v>350</v>
      </c>
      <c r="AE3" s="21">
        <v>180</v>
      </c>
      <c r="AF3" s="21">
        <v>193</v>
      </c>
      <c r="AG3" s="21">
        <v>806</v>
      </c>
      <c r="AH3" s="21">
        <v>147</v>
      </c>
      <c r="AI3" s="21">
        <v>190</v>
      </c>
      <c r="AJ3" s="21">
        <v>415</v>
      </c>
      <c r="AK3" s="21">
        <v>221</v>
      </c>
      <c r="AL3" s="21">
        <v>143</v>
      </c>
      <c r="AM3" s="21">
        <v>264</v>
      </c>
      <c r="AN3" s="21">
        <v>127</v>
      </c>
      <c r="AO3" s="21">
        <v>443</v>
      </c>
      <c r="AP3" s="21">
        <v>76</v>
      </c>
      <c r="AQ3" s="21">
        <v>182</v>
      </c>
      <c r="AR3" s="21">
        <v>431</v>
      </c>
      <c r="AS3" s="21">
        <v>119</v>
      </c>
      <c r="AT3" s="21">
        <v>53</v>
      </c>
      <c r="AU3" s="21">
        <v>196</v>
      </c>
      <c r="AV3" s="21">
        <v>75</v>
      </c>
      <c r="AW3" s="21">
        <v>44</v>
      </c>
      <c r="AX3" s="21">
        <v>149</v>
      </c>
      <c r="AY3" s="21">
        <v>74</v>
      </c>
      <c r="AZ3" s="21">
        <v>33</v>
      </c>
      <c r="BA3" s="21">
        <v>118</v>
      </c>
      <c r="BB3" s="21">
        <v>52</v>
      </c>
      <c r="BC3" s="21">
        <v>168</v>
      </c>
      <c r="BD3" s="21">
        <v>109</v>
      </c>
      <c r="BE3" s="21">
        <v>68</v>
      </c>
      <c r="BF3" s="21">
        <v>24</v>
      </c>
      <c r="BG3" s="21">
        <v>37</v>
      </c>
      <c r="BH3" s="21">
        <v>46</v>
      </c>
    </row>
    <row r="4" spans="1:218" s="18" customFormat="1" thickBot="1" x14ac:dyDescent="0.3">
      <c r="A4" s="17" t="s">
        <v>0</v>
      </c>
      <c r="B4" s="17"/>
      <c r="C4" s="17"/>
      <c r="D4" s="17" t="s">
        <v>873</v>
      </c>
      <c r="E4" s="17" t="s">
        <v>874</v>
      </c>
      <c r="F4" s="17"/>
      <c r="G4" s="17"/>
      <c r="H4" s="17"/>
      <c r="I4" s="17"/>
      <c r="J4" s="17"/>
      <c r="K4" s="17" t="s">
        <v>880</v>
      </c>
      <c r="L4" s="17" t="s">
        <v>881</v>
      </c>
      <c r="M4" s="17" t="s">
        <v>882</v>
      </c>
      <c r="N4" s="17" t="s">
        <v>882</v>
      </c>
      <c r="O4" s="17" t="s">
        <v>882</v>
      </c>
      <c r="P4" s="17" t="s">
        <v>882</v>
      </c>
      <c r="Q4" s="17" t="s">
        <v>882</v>
      </c>
      <c r="R4" s="17" t="s">
        <v>883</v>
      </c>
      <c r="S4" s="17" t="s">
        <v>883</v>
      </c>
      <c r="T4" s="17" t="s">
        <v>883</v>
      </c>
      <c r="U4" s="17" t="s">
        <v>883</v>
      </c>
      <c r="V4" s="17" t="s">
        <v>883</v>
      </c>
      <c r="W4" s="17" t="s">
        <v>883</v>
      </c>
      <c r="X4" s="17" t="s">
        <v>884</v>
      </c>
      <c r="Y4" s="17" t="s">
        <v>885</v>
      </c>
      <c r="Z4" s="17" t="s">
        <v>886</v>
      </c>
      <c r="AA4" s="17" t="s">
        <v>887</v>
      </c>
      <c r="AB4" s="17" t="s">
        <v>888</v>
      </c>
      <c r="AC4" s="17" t="s">
        <v>889</v>
      </c>
      <c r="AD4" s="17" t="s">
        <v>890</v>
      </c>
      <c r="AE4" s="17" t="s">
        <v>890</v>
      </c>
      <c r="AF4" s="17" t="s">
        <v>891</v>
      </c>
      <c r="AG4" s="17" t="s">
        <v>891</v>
      </c>
      <c r="AH4" s="17" t="s">
        <v>891</v>
      </c>
      <c r="AI4" s="17" t="s">
        <v>892</v>
      </c>
      <c r="AJ4" s="17" t="s">
        <v>892</v>
      </c>
      <c r="AK4" s="17" t="s">
        <v>892</v>
      </c>
      <c r="AL4" s="17" t="s">
        <v>893</v>
      </c>
      <c r="AM4" s="17" t="s">
        <v>893</v>
      </c>
      <c r="AN4" s="17" t="s">
        <v>893</v>
      </c>
      <c r="AO4" s="17" t="s">
        <v>894</v>
      </c>
      <c r="AP4" s="17" t="s">
        <v>894</v>
      </c>
      <c r="AQ4" s="17" t="s">
        <v>894</v>
      </c>
      <c r="AR4" s="17" t="s">
        <v>895</v>
      </c>
      <c r="AS4" s="17" t="s">
        <v>895</v>
      </c>
      <c r="AT4" s="17" t="s">
        <v>895</v>
      </c>
      <c r="AU4" s="17" t="s">
        <v>896</v>
      </c>
      <c r="AV4" s="17" t="s">
        <v>896</v>
      </c>
      <c r="AW4" s="17" t="s">
        <v>896</v>
      </c>
      <c r="AX4" s="17" t="s">
        <v>897</v>
      </c>
      <c r="AY4" s="17" t="s">
        <v>897</v>
      </c>
      <c r="AZ4" s="17" t="s">
        <v>897</v>
      </c>
      <c r="BA4" s="17" t="s">
        <v>898</v>
      </c>
      <c r="BB4" s="17" t="s">
        <v>627</v>
      </c>
      <c r="BC4" s="17" t="s">
        <v>627</v>
      </c>
      <c r="BD4" s="17" t="s">
        <v>628</v>
      </c>
      <c r="BE4" s="17" t="s">
        <v>628</v>
      </c>
      <c r="BF4" s="17" t="s">
        <v>628</v>
      </c>
      <c r="BG4" s="17" t="s">
        <v>629</v>
      </c>
      <c r="BH4" s="17" t="s">
        <v>629</v>
      </c>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row>
    <row r="5" spans="1:218" s="22" customFormat="1" thickTop="1" x14ac:dyDescent="0.25">
      <c r="A5" s="22" t="s">
        <v>834</v>
      </c>
      <c r="B5" s="22" t="s">
        <v>527</v>
      </c>
      <c r="C5" s="22" t="s">
        <v>527</v>
      </c>
      <c r="D5" s="22" t="s">
        <v>527</v>
      </c>
      <c r="E5" s="22" t="s">
        <v>527</v>
      </c>
      <c r="F5" s="22" t="s">
        <v>527</v>
      </c>
      <c r="G5" s="22" t="s">
        <v>527</v>
      </c>
      <c r="H5" s="22" t="s">
        <v>527</v>
      </c>
      <c r="I5" s="22" t="s">
        <v>527</v>
      </c>
      <c r="J5" s="22">
        <v>1657</v>
      </c>
      <c r="K5" s="22">
        <v>1934</v>
      </c>
      <c r="L5" s="22">
        <v>1860</v>
      </c>
      <c r="M5" s="21">
        <f>M15/M23*1000000</f>
        <v>2046.4511937631964</v>
      </c>
      <c r="N5" s="21">
        <f t="shared" ref="N5:Q5" si="0">N15/N23*1000000</f>
        <v>1494.8828526887164</v>
      </c>
      <c r="O5" s="21">
        <f t="shared" si="0"/>
        <v>1617.5990699761376</v>
      </c>
      <c r="P5" s="21">
        <f t="shared" si="0"/>
        <v>1756.4164006974681</v>
      </c>
      <c r="Q5" s="21">
        <f t="shared" si="0"/>
        <v>1564.5768182998331</v>
      </c>
      <c r="R5" s="22">
        <v>1470</v>
      </c>
      <c r="S5" s="22">
        <v>1882</v>
      </c>
      <c r="T5" s="22">
        <v>1363</v>
      </c>
      <c r="U5" s="22">
        <v>1368</v>
      </c>
      <c r="V5" s="22">
        <v>2046</v>
      </c>
      <c r="W5" s="22">
        <v>1918</v>
      </c>
      <c r="X5" s="22">
        <v>1748</v>
      </c>
      <c r="Y5" s="22">
        <v>1372</v>
      </c>
      <c r="Z5" s="22">
        <v>2129</v>
      </c>
      <c r="AA5" s="22">
        <v>1285</v>
      </c>
      <c r="AB5" s="22">
        <v>2006</v>
      </c>
      <c r="AC5" s="22">
        <v>1517</v>
      </c>
      <c r="AD5" s="22">
        <v>1596</v>
      </c>
      <c r="AE5" s="22">
        <v>1585</v>
      </c>
      <c r="AF5" s="22">
        <v>1653</v>
      </c>
      <c r="AG5" s="22">
        <v>2248</v>
      </c>
      <c r="AH5" s="22">
        <v>1628</v>
      </c>
      <c r="AI5" s="22">
        <v>1408</v>
      </c>
      <c r="AJ5" s="22">
        <v>1750</v>
      </c>
      <c r="AK5" s="22">
        <v>1220</v>
      </c>
      <c r="AL5" s="22">
        <v>1451</v>
      </c>
      <c r="AM5" s="22">
        <v>1350</v>
      </c>
      <c r="AN5" s="22">
        <v>1409</v>
      </c>
      <c r="AO5" s="22">
        <v>1378</v>
      </c>
      <c r="AP5" s="22">
        <v>1027</v>
      </c>
      <c r="AQ5" s="22">
        <v>768</v>
      </c>
      <c r="AR5" s="22">
        <v>1197</v>
      </c>
      <c r="AS5" s="22">
        <v>961</v>
      </c>
      <c r="AT5" s="22">
        <v>731</v>
      </c>
      <c r="AU5" s="22">
        <v>840</v>
      </c>
      <c r="AV5" s="22">
        <v>696</v>
      </c>
      <c r="AW5" s="22">
        <v>529</v>
      </c>
      <c r="AX5" s="22">
        <v>661</v>
      </c>
      <c r="AY5" s="22">
        <v>665</v>
      </c>
      <c r="AZ5" s="22">
        <v>444</v>
      </c>
      <c r="BA5" s="22">
        <v>548</v>
      </c>
      <c r="BB5" s="22">
        <v>467</v>
      </c>
      <c r="BC5" s="22">
        <v>485</v>
      </c>
      <c r="BD5" s="22">
        <v>489</v>
      </c>
      <c r="BE5" s="22">
        <v>394</v>
      </c>
      <c r="BF5" s="22">
        <v>398</v>
      </c>
      <c r="BG5" s="22">
        <v>502</v>
      </c>
      <c r="BH5" s="22">
        <v>534</v>
      </c>
    </row>
    <row r="6" spans="1:218" s="18" customFormat="1" thickBot="1" x14ac:dyDescent="0.3">
      <c r="A6" s="17" t="s">
        <v>0</v>
      </c>
      <c r="B6" s="17"/>
      <c r="C6" s="17"/>
      <c r="D6" s="17"/>
      <c r="E6" s="17"/>
      <c r="F6" s="17"/>
      <c r="G6" s="17"/>
      <c r="H6" s="17"/>
      <c r="I6" s="17"/>
      <c r="J6" s="17" t="s">
        <v>879</v>
      </c>
      <c r="K6" s="17" t="s">
        <v>880</v>
      </c>
      <c r="L6" s="17" t="s">
        <v>881</v>
      </c>
      <c r="M6" s="17" t="s">
        <v>882</v>
      </c>
      <c r="N6" s="17" t="s">
        <v>882</v>
      </c>
      <c r="O6" s="17" t="s">
        <v>882</v>
      </c>
      <c r="P6" s="17" t="s">
        <v>882</v>
      </c>
      <c r="Q6" s="17" t="s">
        <v>882</v>
      </c>
      <c r="R6" s="17" t="s">
        <v>883</v>
      </c>
      <c r="S6" s="17" t="s">
        <v>883</v>
      </c>
      <c r="T6" s="17" t="s">
        <v>883</v>
      </c>
      <c r="U6" s="17" t="s">
        <v>883</v>
      </c>
      <c r="V6" s="17" t="s">
        <v>883</v>
      </c>
      <c r="W6" s="17" t="s">
        <v>883</v>
      </c>
      <c r="X6" s="17" t="s">
        <v>884</v>
      </c>
      <c r="Y6" s="17" t="s">
        <v>885</v>
      </c>
      <c r="Z6" s="17" t="s">
        <v>886</v>
      </c>
      <c r="AA6" s="17" t="s">
        <v>887</v>
      </c>
      <c r="AB6" s="17" t="s">
        <v>888</v>
      </c>
      <c r="AC6" s="17" t="s">
        <v>889</v>
      </c>
      <c r="AD6" s="17" t="s">
        <v>890</v>
      </c>
      <c r="AE6" s="17" t="s">
        <v>890</v>
      </c>
      <c r="AF6" s="17" t="s">
        <v>891</v>
      </c>
      <c r="AG6" s="17" t="s">
        <v>891</v>
      </c>
      <c r="AH6" s="17" t="s">
        <v>891</v>
      </c>
      <c r="AI6" s="17" t="s">
        <v>892</v>
      </c>
      <c r="AJ6" s="17" t="s">
        <v>892</v>
      </c>
      <c r="AK6" s="17" t="s">
        <v>892</v>
      </c>
      <c r="AL6" s="17" t="s">
        <v>893</v>
      </c>
      <c r="AM6" s="17" t="s">
        <v>893</v>
      </c>
      <c r="AN6" s="17" t="s">
        <v>893</v>
      </c>
      <c r="AO6" s="17" t="s">
        <v>894</v>
      </c>
      <c r="AP6" s="17" t="s">
        <v>894</v>
      </c>
      <c r="AQ6" s="17" t="s">
        <v>894</v>
      </c>
      <c r="AR6" s="17" t="s">
        <v>895</v>
      </c>
      <c r="AS6" s="17" t="s">
        <v>895</v>
      </c>
      <c r="AT6" s="17" t="s">
        <v>895</v>
      </c>
      <c r="AU6" s="17" t="s">
        <v>896</v>
      </c>
      <c r="AV6" s="17" t="s">
        <v>896</v>
      </c>
      <c r="AW6" s="17" t="s">
        <v>896</v>
      </c>
      <c r="AX6" s="17" t="s">
        <v>897</v>
      </c>
      <c r="AY6" s="17" t="s">
        <v>897</v>
      </c>
      <c r="AZ6" s="17" t="s">
        <v>897</v>
      </c>
      <c r="BA6" s="17" t="s">
        <v>898</v>
      </c>
      <c r="BB6" s="17" t="s">
        <v>627</v>
      </c>
      <c r="BC6" s="17" t="s">
        <v>627</v>
      </c>
      <c r="BD6" s="17" t="s">
        <v>628</v>
      </c>
      <c r="BE6" s="17" t="s">
        <v>628</v>
      </c>
      <c r="BF6" s="17" t="s">
        <v>628</v>
      </c>
      <c r="BG6" s="17" t="s">
        <v>629</v>
      </c>
      <c r="BH6" s="17" t="s">
        <v>629</v>
      </c>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row>
    <row r="7" spans="1:218" s="21" customFormat="1" thickTop="1" x14ac:dyDescent="0.25">
      <c r="A7" s="23" t="s">
        <v>835</v>
      </c>
      <c r="B7" s="21" t="s">
        <v>527</v>
      </c>
      <c r="C7" s="21" t="s">
        <v>527</v>
      </c>
      <c r="D7" s="21" t="s">
        <v>527</v>
      </c>
      <c r="E7" s="21" t="s">
        <v>527</v>
      </c>
      <c r="F7" s="21" t="s">
        <v>527</v>
      </c>
      <c r="G7" s="21" t="s">
        <v>527</v>
      </c>
      <c r="H7" s="21" t="s">
        <v>527</v>
      </c>
      <c r="I7" s="21" t="s">
        <v>527</v>
      </c>
      <c r="J7" s="21" t="s">
        <v>527</v>
      </c>
      <c r="K7" s="21" t="s">
        <v>527</v>
      </c>
      <c r="L7" s="21" t="s">
        <v>527</v>
      </c>
      <c r="M7" s="23" t="s">
        <v>842</v>
      </c>
      <c r="N7" s="23" t="s">
        <v>842</v>
      </c>
      <c r="O7" s="21">
        <f t="shared" ref="O7:Q7" si="1">O17/O23*1000000</f>
        <v>1116.640492749485</v>
      </c>
      <c r="P7" s="21">
        <f t="shared" si="1"/>
        <v>1173.918363601138</v>
      </c>
      <c r="Q7" s="21">
        <f t="shared" si="1"/>
        <v>1057.9058115067601</v>
      </c>
      <c r="R7" s="21">
        <v>1050</v>
      </c>
      <c r="S7" s="21">
        <v>1567</v>
      </c>
      <c r="T7" s="21">
        <v>961</v>
      </c>
      <c r="U7" s="21">
        <v>932</v>
      </c>
      <c r="V7" s="21">
        <v>946</v>
      </c>
      <c r="W7" s="21">
        <v>1097</v>
      </c>
      <c r="X7" s="21">
        <v>964</v>
      </c>
      <c r="Y7" s="21">
        <v>828</v>
      </c>
      <c r="Z7" s="21">
        <v>1102</v>
      </c>
      <c r="AA7" s="21">
        <v>693</v>
      </c>
      <c r="AB7" s="21">
        <v>973</v>
      </c>
      <c r="AC7" s="21">
        <v>804</v>
      </c>
      <c r="AD7" s="21">
        <v>707</v>
      </c>
      <c r="AE7" s="21">
        <v>598</v>
      </c>
      <c r="AF7" s="21">
        <v>583</v>
      </c>
      <c r="AG7" s="21">
        <v>891</v>
      </c>
      <c r="AH7" s="21">
        <v>576</v>
      </c>
      <c r="AI7" s="21">
        <v>455</v>
      </c>
      <c r="AJ7" s="21">
        <v>547</v>
      </c>
      <c r="AK7" s="21">
        <v>460</v>
      </c>
      <c r="AL7" s="21">
        <v>387</v>
      </c>
      <c r="AM7" s="21">
        <v>451</v>
      </c>
      <c r="AN7" s="21">
        <v>448</v>
      </c>
      <c r="AO7" s="21">
        <v>434</v>
      </c>
      <c r="AP7" s="21">
        <v>309</v>
      </c>
      <c r="AQ7" s="21">
        <v>341</v>
      </c>
      <c r="AR7" s="21">
        <v>680</v>
      </c>
      <c r="AS7" s="21">
        <v>458</v>
      </c>
      <c r="AT7" s="21">
        <v>339</v>
      </c>
      <c r="AU7" s="21">
        <v>306</v>
      </c>
      <c r="AV7" s="21">
        <v>312</v>
      </c>
      <c r="AW7" s="21">
        <v>324</v>
      </c>
      <c r="AX7" s="21">
        <v>320</v>
      </c>
      <c r="AY7" s="21">
        <v>351</v>
      </c>
      <c r="AZ7" s="21">
        <v>221</v>
      </c>
      <c r="BA7" s="21">
        <v>292</v>
      </c>
      <c r="BB7" s="21">
        <v>639</v>
      </c>
      <c r="BC7" s="21">
        <v>679</v>
      </c>
      <c r="BD7" s="21">
        <v>635</v>
      </c>
      <c r="BE7" s="21">
        <v>578</v>
      </c>
      <c r="BF7" s="21">
        <v>502</v>
      </c>
      <c r="BG7" s="21">
        <v>645</v>
      </c>
      <c r="BH7" s="21">
        <v>605</v>
      </c>
    </row>
    <row r="8" spans="1:218" s="18" customFormat="1" thickBot="1" x14ac:dyDescent="0.3">
      <c r="A8" s="17" t="s">
        <v>0</v>
      </c>
      <c r="B8" s="17"/>
      <c r="C8" s="17"/>
      <c r="D8" s="17"/>
      <c r="E8" s="17"/>
      <c r="F8" s="17"/>
      <c r="G8" s="17"/>
      <c r="H8" s="17"/>
      <c r="I8" s="17"/>
      <c r="J8" s="17"/>
      <c r="K8" s="17"/>
      <c r="L8" s="17" t="s">
        <v>881</v>
      </c>
      <c r="M8" s="17" t="s">
        <v>882</v>
      </c>
      <c r="N8" s="17" t="s">
        <v>882</v>
      </c>
      <c r="O8" s="17" t="s">
        <v>882</v>
      </c>
      <c r="P8" s="17" t="s">
        <v>882</v>
      </c>
      <c r="Q8" s="17" t="s">
        <v>882</v>
      </c>
      <c r="R8" s="17" t="s">
        <v>883</v>
      </c>
      <c r="S8" s="17" t="s">
        <v>883</v>
      </c>
      <c r="T8" s="17" t="s">
        <v>883</v>
      </c>
      <c r="U8" s="17" t="s">
        <v>883</v>
      </c>
      <c r="V8" s="17" t="s">
        <v>883</v>
      </c>
      <c r="W8" s="17" t="s">
        <v>883</v>
      </c>
      <c r="X8" s="17" t="s">
        <v>884</v>
      </c>
      <c r="Y8" s="17" t="s">
        <v>885</v>
      </c>
      <c r="Z8" s="17" t="s">
        <v>886</v>
      </c>
      <c r="AA8" s="17" t="s">
        <v>887</v>
      </c>
      <c r="AB8" s="17" t="s">
        <v>888</v>
      </c>
      <c r="AC8" s="17" t="s">
        <v>889</v>
      </c>
      <c r="AD8" s="17" t="s">
        <v>890</v>
      </c>
      <c r="AE8" s="17" t="s">
        <v>890</v>
      </c>
      <c r="AF8" s="17" t="s">
        <v>891</v>
      </c>
      <c r="AG8" s="17" t="s">
        <v>891</v>
      </c>
      <c r="AH8" s="17" t="s">
        <v>891</v>
      </c>
      <c r="AI8" s="17" t="s">
        <v>892</v>
      </c>
      <c r="AJ8" s="17" t="s">
        <v>892</v>
      </c>
      <c r="AK8" s="17" t="s">
        <v>892</v>
      </c>
      <c r="AL8" s="17" t="s">
        <v>893</v>
      </c>
      <c r="AM8" s="17" t="s">
        <v>893</v>
      </c>
      <c r="AN8" s="17" t="s">
        <v>893</v>
      </c>
      <c r="AO8" s="17" t="s">
        <v>894</v>
      </c>
      <c r="AP8" s="17" t="s">
        <v>894</v>
      </c>
      <c r="AQ8" s="17" t="s">
        <v>894</v>
      </c>
      <c r="AR8" s="17" t="s">
        <v>895</v>
      </c>
      <c r="AS8" s="17" t="s">
        <v>895</v>
      </c>
      <c r="AT8" s="17" t="s">
        <v>895</v>
      </c>
      <c r="AU8" s="17" t="s">
        <v>896</v>
      </c>
      <c r="AV8" s="17" t="s">
        <v>896</v>
      </c>
      <c r="AW8" s="17" t="s">
        <v>896</v>
      </c>
      <c r="AX8" s="17" t="s">
        <v>897</v>
      </c>
      <c r="AY8" s="17" t="s">
        <v>897</v>
      </c>
      <c r="AZ8" s="17" t="s">
        <v>897</v>
      </c>
      <c r="BA8" s="17" t="s">
        <v>898</v>
      </c>
      <c r="BB8" s="17" t="s">
        <v>627</v>
      </c>
      <c r="BC8" s="17" t="s">
        <v>627</v>
      </c>
      <c r="BD8" s="17" t="s">
        <v>628</v>
      </c>
      <c r="BE8" s="17" t="s">
        <v>628</v>
      </c>
      <c r="BF8" s="17" t="s">
        <v>628</v>
      </c>
      <c r="BG8" s="17" t="s">
        <v>629</v>
      </c>
      <c r="BH8" s="17" t="s">
        <v>629</v>
      </c>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row>
    <row r="9" spans="1:218" s="21" customFormat="1" ht="30.75" thickTop="1" x14ac:dyDescent="0.25">
      <c r="A9" s="23" t="s">
        <v>901</v>
      </c>
      <c r="B9" s="21">
        <v>4173</v>
      </c>
      <c r="C9" s="21">
        <v>4544</v>
      </c>
      <c r="D9" s="21">
        <v>4880</v>
      </c>
      <c r="E9" s="21">
        <v>4267</v>
      </c>
      <c r="F9" s="21">
        <v>4772</v>
      </c>
      <c r="G9" s="21">
        <v>3879</v>
      </c>
      <c r="H9" s="21">
        <v>4036</v>
      </c>
      <c r="I9" s="21">
        <v>3569</v>
      </c>
      <c r="J9" s="21">
        <v>1708</v>
      </c>
      <c r="K9" s="21">
        <v>1615</v>
      </c>
      <c r="L9" s="21">
        <v>1677</v>
      </c>
      <c r="M9" s="21">
        <f>M19/M23*1000000</f>
        <v>1987.7312877150462</v>
      </c>
      <c r="N9" s="21">
        <f t="shared" ref="N9:Q9" si="2">N19/N23*1000000</f>
        <v>1350.4193837314035</v>
      </c>
      <c r="O9" s="21">
        <f t="shared" si="2"/>
        <v>293.18186453468212</v>
      </c>
      <c r="P9" s="21">
        <f t="shared" si="2"/>
        <v>300.80861434296264</v>
      </c>
      <c r="Q9" s="21">
        <f t="shared" si="2"/>
        <v>285.78957362133173</v>
      </c>
      <c r="R9" s="21">
        <v>282</v>
      </c>
      <c r="S9" s="21">
        <v>342</v>
      </c>
      <c r="T9" s="21">
        <v>266</v>
      </c>
      <c r="U9" s="21">
        <v>228</v>
      </c>
      <c r="V9" s="21">
        <v>227</v>
      </c>
      <c r="W9" s="21">
        <v>251</v>
      </c>
      <c r="X9" s="21">
        <v>240</v>
      </c>
      <c r="Y9" s="21">
        <v>188</v>
      </c>
      <c r="Z9" s="21">
        <v>257</v>
      </c>
      <c r="AA9" s="21">
        <v>192</v>
      </c>
      <c r="AB9" s="21">
        <v>198</v>
      </c>
      <c r="AC9" s="21">
        <v>196</v>
      </c>
      <c r="AD9" s="21">
        <v>171</v>
      </c>
      <c r="AE9" s="21">
        <v>181</v>
      </c>
      <c r="AF9" s="21">
        <v>163</v>
      </c>
      <c r="AG9" s="21">
        <v>221</v>
      </c>
      <c r="AH9" s="21">
        <v>207</v>
      </c>
      <c r="AI9" s="21">
        <v>162</v>
      </c>
      <c r="AJ9" s="21">
        <v>197</v>
      </c>
      <c r="AK9" s="21">
        <v>172</v>
      </c>
      <c r="AL9" s="21">
        <v>177</v>
      </c>
      <c r="AM9" s="21">
        <v>180</v>
      </c>
      <c r="AN9" s="21">
        <v>169</v>
      </c>
      <c r="AO9" s="21">
        <v>161</v>
      </c>
      <c r="AP9" s="21">
        <v>128</v>
      </c>
      <c r="AQ9" s="21">
        <v>136</v>
      </c>
      <c r="AR9" s="21">
        <v>204</v>
      </c>
      <c r="AS9" s="21">
        <v>134</v>
      </c>
      <c r="AT9" s="21">
        <v>133</v>
      </c>
      <c r="AU9" s="21">
        <v>143</v>
      </c>
      <c r="AV9" s="21">
        <v>118</v>
      </c>
      <c r="AW9" s="21">
        <v>91</v>
      </c>
      <c r="AX9" s="21">
        <v>142</v>
      </c>
      <c r="AY9" s="21">
        <v>131</v>
      </c>
      <c r="AZ9" s="21">
        <v>126</v>
      </c>
      <c r="BA9" s="21">
        <v>128</v>
      </c>
      <c r="BB9" s="21">
        <v>126</v>
      </c>
      <c r="BC9" s="21">
        <v>108</v>
      </c>
      <c r="BD9" s="21">
        <v>123</v>
      </c>
      <c r="BE9" s="21">
        <v>98</v>
      </c>
      <c r="BF9" s="21">
        <v>104</v>
      </c>
      <c r="BG9" s="21">
        <v>100</v>
      </c>
      <c r="BH9" s="21">
        <v>97</v>
      </c>
    </row>
    <row r="10" spans="1:218" s="18" customFormat="1" thickBot="1" x14ac:dyDescent="0.3">
      <c r="A10" s="17" t="s">
        <v>0</v>
      </c>
      <c r="B10" s="17" t="s">
        <v>871</v>
      </c>
      <c r="C10" s="17" t="s">
        <v>872</v>
      </c>
      <c r="D10" s="17" t="s">
        <v>873</v>
      </c>
      <c r="E10" s="17" t="s">
        <v>874</v>
      </c>
      <c r="F10" s="17" t="s">
        <v>875</v>
      </c>
      <c r="G10" s="17" t="s">
        <v>876</v>
      </c>
      <c r="H10" s="17" t="s">
        <v>877</v>
      </c>
      <c r="I10" s="17" t="s">
        <v>878</v>
      </c>
      <c r="J10" s="17" t="s">
        <v>879</v>
      </c>
      <c r="K10" s="17" t="s">
        <v>880</v>
      </c>
      <c r="L10" s="17" t="s">
        <v>881</v>
      </c>
      <c r="M10" s="17" t="s">
        <v>882</v>
      </c>
      <c r="N10" s="17" t="s">
        <v>882</v>
      </c>
      <c r="O10" s="17" t="s">
        <v>882</v>
      </c>
      <c r="P10" s="17" t="s">
        <v>882</v>
      </c>
      <c r="Q10" s="17" t="s">
        <v>882</v>
      </c>
      <c r="R10" s="17" t="s">
        <v>883</v>
      </c>
      <c r="S10" s="17" t="s">
        <v>883</v>
      </c>
      <c r="T10" s="17" t="s">
        <v>883</v>
      </c>
      <c r="U10" s="17" t="s">
        <v>883</v>
      </c>
      <c r="V10" s="17" t="s">
        <v>883</v>
      </c>
      <c r="W10" s="17" t="s">
        <v>883</v>
      </c>
      <c r="X10" s="17" t="s">
        <v>884</v>
      </c>
      <c r="Y10" s="17" t="s">
        <v>885</v>
      </c>
      <c r="Z10" s="17" t="s">
        <v>886</v>
      </c>
      <c r="AA10" s="17" t="s">
        <v>887</v>
      </c>
      <c r="AB10" s="17" t="s">
        <v>888</v>
      </c>
      <c r="AC10" s="17" t="s">
        <v>889</v>
      </c>
      <c r="AD10" s="17" t="s">
        <v>890</v>
      </c>
      <c r="AE10" s="17" t="s">
        <v>890</v>
      </c>
      <c r="AF10" s="17" t="s">
        <v>891</v>
      </c>
      <c r="AG10" s="17" t="s">
        <v>891</v>
      </c>
      <c r="AH10" s="17" t="s">
        <v>891</v>
      </c>
      <c r="AI10" s="17" t="s">
        <v>892</v>
      </c>
      <c r="AJ10" s="17" t="s">
        <v>892</v>
      </c>
      <c r="AK10" s="17" t="s">
        <v>892</v>
      </c>
      <c r="AL10" s="17" t="s">
        <v>893</v>
      </c>
      <c r="AM10" s="17" t="s">
        <v>893</v>
      </c>
      <c r="AN10" s="17" t="s">
        <v>893</v>
      </c>
      <c r="AO10" s="17" t="s">
        <v>894</v>
      </c>
      <c r="AP10" s="17" t="s">
        <v>894</v>
      </c>
      <c r="AQ10" s="17" t="s">
        <v>894</v>
      </c>
      <c r="AR10" s="17" t="s">
        <v>895</v>
      </c>
      <c r="AS10" s="17" t="s">
        <v>895</v>
      </c>
      <c r="AT10" s="17" t="s">
        <v>895</v>
      </c>
      <c r="AU10" s="17" t="s">
        <v>896</v>
      </c>
      <c r="AV10" s="17" t="s">
        <v>896</v>
      </c>
      <c r="AW10" s="17" t="s">
        <v>896</v>
      </c>
      <c r="AX10" s="17" t="s">
        <v>897</v>
      </c>
      <c r="AY10" s="17" t="s">
        <v>897</v>
      </c>
      <c r="AZ10" s="17" t="s">
        <v>897</v>
      </c>
      <c r="BA10" s="17" t="s">
        <v>898</v>
      </c>
      <c r="BB10" s="17" t="s">
        <v>627</v>
      </c>
      <c r="BC10" s="17" t="s">
        <v>627</v>
      </c>
      <c r="BD10" s="17" t="s">
        <v>628</v>
      </c>
      <c r="BE10" s="17" t="s">
        <v>628</v>
      </c>
      <c r="BF10" s="17" t="s">
        <v>628</v>
      </c>
      <c r="BG10" s="17" t="s">
        <v>629</v>
      </c>
      <c r="BH10" s="17" t="s">
        <v>629</v>
      </c>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row>
    <row r="11" spans="1:218" s="13" customFormat="1" ht="60.75" thickTop="1" x14ac:dyDescent="0.25">
      <c r="A11" s="13" t="s">
        <v>899</v>
      </c>
      <c r="B11" s="13" t="s">
        <v>900</v>
      </c>
      <c r="C11" s="13" t="s">
        <v>900</v>
      </c>
      <c r="D11" s="13" t="s">
        <v>900</v>
      </c>
      <c r="E11" s="13" t="s">
        <v>900</v>
      </c>
      <c r="F11" s="13" t="s">
        <v>900</v>
      </c>
      <c r="G11" s="13" t="s">
        <v>900</v>
      </c>
      <c r="H11" s="13" t="s">
        <v>900</v>
      </c>
      <c r="I11" s="13" t="s">
        <v>900</v>
      </c>
    </row>
    <row r="12" spans="1:218" s="10" customFormat="1" ht="19.5" customHeight="1" thickBot="1" x14ac:dyDescent="0.35">
      <c r="A12" s="9" t="s">
        <v>838</v>
      </c>
    </row>
    <row r="13" spans="1:218" s="21" customFormat="1" thickTop="1" x14ac:dyDescent="0.25">
      <c r="A13" s="23" t="s">
        <v>13</v>
      </c>
      <c r="B13" s="23" t="s">
        <v>843</v>
      </c>
      <c r="C13" s="23" t="s">
        <v>843</v>
      </c>
      <c r="D13" s="23" t="s">
        <v>843</v>
      </c>
      <c r="E13" s="23" t="s">
        <v>843</v>
      </c>
      <c r="F13" s="23" t="s">
        <v>843</v>
      </c>
      <c r="G13" s="23" t="s">
        <v>843</v>
      </c>
      <c r="H13" s="23" t="s">
        <v>843</v>
      </c>
      <c r="I13" s="23" t="s">
        <v>843</v>
      </c>
      <c r="J13" s="23" t="s">
        <v>843</v>
      </c>
      <c r="K13" s="23" t="s">
        <v>843</v>
      </c>
      <c r="L13" s="23" t="s">
        <v>843</v>
      </c>
      <c r="M13" s="21">
        <v>88</v>
      </c>
      <c r="N13" s="21">
        <v>54</v>
      </c>
      <c r="O13" s="21">
        <v>47</v>
      </c>
      <c r="P13" s="21">
        <v>42</v>
      </c>
      <c r="Q13" s="21">
        <v>88</v>
      </c>
      <c r="R13" s="23" t="s">
        <v>843</v>
      </c>
      <c r="S13" s="23" t="s">
        <v>843</v>
      </c>
      <c r="T13" s="23" t="s">
        <v>843</v>
      </c>
      <c r="U13" s="23" t="s">
        <v>843</v>
      </c>
      <c r="V13" s="23" t="s">
        <v>843</v>
      </c>
      <c r="W13" s="23" t="s">
        <v>843</v>
      </c>
      <c r="X13" s="23" t="s">
        <v>843</v>
      </c>
      <c r="Y13" s="23" t="s">
        <v>843</v>
      </c>
      <c r="Z13" s="23" t="s">
        <v>843</v>
      </c>
      <c r="AA13" s="23" t="s">
        <v>843</v>
      </c>
      <c r="AB13" s="23" t="s">
        <v>843</v>
      </c>
      <c r="AC13" s="23" t="s">
        <v>843</v>
      </c>
      <c r="AD13" s="23" t="s">
        <v>843</v>
      </c>
      <c r="AE13" s="23" t="s">
        <v>843</v>
      </c>
      <c r="AF13" s="23" t="s">
        <v>843</v>
      </c>
      <c r="AG13" s="23" t="s">
        <v>843</v>
      </c>
      <c r="AH13" s="23" t="s">
        <v>843</v>
      </c>
      <c r="AI13" s="23" t="s">
        <v>843</v>
      </c>
      <c r="AJ13" s="23" t="s">
        <v>843</v>
      </c>
      <c r="AK13" s="23" t="s">
        <v>843</v>
      </c>
      <c r="AL13" s="23" t="s">
        <v>843</v>
      </c>
      <c r="AM13" s="23" t="s">
        <v>843</v>
      </c>
      <c r="AN13" s="23" t="s">
        <v>843</v>
      </c>
      <c r="AO13" s="23" t="s">
        <v>843</v>
      </c>
      <c r="AP13" s="23" t="s">
        <v>843</v>
      </c>
      <c r="AQ13" s="23" t="s">
        <v>843</v>
      </c>
      <c r="AR13" s="23" t="s">
        <v>843</v>
      </c>
      <c r="AS13" s="23" t="s">
        <v>843</v>
      </c>
      <c r="AT13" s="23" t="s">
        <v>843</v>
      </c>
      <c r="AU13" s="23" t="s">
        <v>843</v>
      </c>
      <c r="AV13" s="23" t="s">
        <v>843</v>
      </c>
      <c r="AW13" s="23" t="s">
        <v>843</v>
      </c>
      <c r="AX13" s="23" t="s">
        <v>843</v>
      </c>
      <c r="AY13" s="23" t="s">
        <v>843</v>
      </c>
      <c r="AZ13" s="23" t="s">
        <v>843</v>
      </c>
      <c r="BA13" s="23" t="s">
        <v>843</v>
      </c>
      <c r="BB13" s="23" t="s">
        <v>843</v>
      </c>
      <c r="BC13" s="23" t="s">
        <v>843</v>
      </c>
      <c r="BD13" s="23" t="s">
        <v>843</v>
      </c>
      <c r="BE13" s="23" t="s">
        <v>843</v>
      </c>
      <c r="BF13" s="23" t="s">
        <v>843</v>
      </c>
      <c r="BG13" s="23" t="s">
        <v>843</v>
      </c>
      <c r="BH13" s="23" t="s">
        <v>843</v>
      </c>
    </row>
    <row r="14" spans="1:218" s="18" customFormat="1" thickBot="1" x14ac:dyDescent="0.3">
      <c r="A14" s="17" t="s">
        <v>0</v>
      </c>
      <c r="B14" s="17"/>
      <c r="C14" s="17"/>
      <c r="D14" s="17"/>
      <c r="E14" s="17"/>
      <c r="F14" s="17"/>
      <c r="G14" s="17"/>
      <c r="H14" s="17"/>
      <c r="I14" s="17"/>
      <c r="J14" s="17"/>
      <c r="K14" s="17"/>
      <c r="L14" s="17"/>
      <c r="M14" s="17" t="s">
        <v>902</v>
      </c>
      <c r="N14" s="17" t="s">
        <v>902</v>
      </c>
      <c r="O14" s="17" t="s">
        <v>902</v>
      </c>
      <c r="P14" s="17" t="s">
        <v>903</v>
      </c>
      <c r="Q14" s="17" t="s">
        <v>904</v>
      </c>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row>
    <row r="15" spans="1:218" s="21" customFormat="1" thickTop="1" x14ac:dyDescent="0.25">
      <c r="A15" s="23" t="s">
        <v>632</v>
      </c>
      <c r="B15" s="23" t="s">
        <v>843</v>
      </c>
      <c r="C15" s="23" t="s">
        <v>843</v>
      </c>
      <c r="D15" s="23" t="s">
        <v>843</v>
      </c>
      <c r="E15" s="23" t="s">
        <v>843</v>
      </c>
      <c r="F15" s="23" t="s">
        <v>843</v>
      </c>
      <c r="G15" s="23" t="s">
        <v>843</v>
      </c>
      <c r="H15" s="23" t="s">
        <v>843</v>
      </c>
      <c r="I15" s="23" t="s">
        <v>843</v>
      </c>
      <c r="J15" s="23" t="s">
        <v>843</v>
      </c>
      <c r="K15" s="23" t="s">
        <v>843</v>
      </c>
      <c r="L15" s="23" t="s">
        <v>843</v>
      </c>
      <c r="M15" s="21">
        <v>1638</v>
      </c>
      <c r="N15" s="21">
        <v>1190</v>
      </c>
      <c r="O15" s="21">
        <v>1269</v>
      </c>
      <c r="P15" s="21">
        <v>1378</v>
      </c>
      <c r="Q15" s="21">
        <v>1615</v>
      </c>
      <c r="R15" s="23" t="s">
        <v>843</v>
      </c>
      <c r="S15" s="23" t="s">
        <v>843</v>
      </c>
      <c r="T15" s="23" t="s">
        <v>843</v>
      </c>
      <c r="U15" s="23" t="s">
        <v>843</v>
      </c>
      <c r="V15" s="23" t="s">
        <v>843</v>
      </c>
      <c r="W15" s="23" t="s">
        <v>843</v>
      </c>
      <c r="X15" s="23" t="s">
        <v>843</v>
      </c>
      <c r="Y15" s="23" t="s">
        <v>843</v>
      </c>
      <c r="Z15" s="23" t="s">
        <v>843</v>
      </c>
      <c r="AA15" s="23" t="s">
        <v>843</v>
      </c>
      <c r="AB15" s="23" t="s">
        <v>843</v>
      </c>
      <c r="AC15" s="23" t="s">
        <v>843</v>
      </c>
      <c r="AD15" s="23" t="s">
        <v>843</v>
      </c>
      <c r="AE15" s="23" t="s">
        <v>843</v>
      </c>
      <c r="AF15" s="23" t="s">
        <v>843</v>
      </c>
      <c r="AG15" s="23" t="s">
        <v>843</v>
      </c>
      <c r="AH15" s="23" t="s">
        <v>843</v>
      </c>
      <c r="AI15" s="23" t="s">
        <v>843</v>
      </c>
      <c r="AJ15" s="23" t="s">
        <v>843</v>
      </c>
      <c r="AK15" s="23" t="s">
        <v>843</v>
      </c>
      <c r="AL15" s="23" t="s">
        <v>843</v>
      </c>
      <c r="AM15" s="23" t="s">
        <v>843</v>
      </c>
      <c r="AN15" s="23" t="s">
        <v>843</v>
      </c>
      <c r="AO15" s="23" t="s">
        <v>843</v>
      </c>
      <c r="AP15" s="23" t="s">
        <v>843</v>
      </c>
      <c r="AQ15" s="23" t="s">
        <v>843</v>
      </c>
      <c r="AR15" s="23" t="s">
        <v>843</v>
      </c>
      <c r="AS15" s="23" t="s">
        <v>843</v>
      </c>
      <c r="AT15" s="23" t="s">
        <v>843</v>
      </c>
      <c r="AU15" s="23" t="s">
        <v>843</v>
      </c>
      <c r="AV15" s="23" t="s">
        <v>843</v>
      </c>
      <c r="AW15" s="23" t="s">
        <v>843</v>
      </c>
      <c r="AX15" s="23" t="s">
        <v>843</v>
      </c>
      <c r="AY15" s="23" t="s">
        <v>843</v>
      </c>
      <c r="AZ15" s="23" t="s">
        <v>843</v>
      </c>
      <c r="BA15" s="23" t="s">
        <v>843</v>
      </c>
      <c r="BB15" s="23" t="s">
        <v>843</v>
      </c>
      <c r="BC15" s="23" t="s">
        <v>843</v>
      </c>
      <c r="BD15" s="23" t="s">
        <v>843</v>
      </c>
      <c r="BE15" s="23" t="s">
        <v>843</v>
      </c>
      <c r="BF15" s="23" t="s">
        <v>843</v>
      </c>
      <c r="BG15" s="23" t="s">
        <v>843</v>
      </c>
      <c r="BH15" s="23" t="s">
        <v>843</v>
      </c>
    </row>
    <row r="16" spans="1:218" s="18" customFormat="1" thickBot="1" x14ac:dyDescent="0.3">
      <c r="A16" s="17" t="s">
        <v>0</v>
      </c>
      <c r="B16" s="17"/>
      <c r="C16" s="17"/>
      <c r="D16" s="17"/>
      <c r="E16" s="17"/>
      <c r="F16" s="17"/>
      <c r="G16" s="17"/>
      <c r="H16" s="17"/>
      <c r="I16" s="17"/>
      <c r="J16" s="17"/>
      <c r="K16" s="17"/>
      <c r="L16" s="17"/>
      <c r="M16" s="17" t="s">
        <v>902</v>
      </c>
      <c r="N16" s="17" t="s">
        <v>902</v>
      </c>
      <c r="O16" s="17" t="s">
        <v>902</v>
      </c>
      <c r="P16" s="17" t="s">
        <v>903</v>
      </c>
      <c r="Q16" s="17" t="s">
        <v>904</v>
      </c>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row>
    <row r="17" spans="1:218" s="21" customFormat="1" thickTop="1" x14ac:dyDescent="0.25">
      <c r="A17" s="23" t="s">
        <v>639</v>
      </c>
      <c r="B17" s="23" t="s">
        <v>843</v>
      </c>
      <c r="C17" s="23" t="s">
        <v>843</v>
      </c>
      <c r="D17" s="23" t="s">
        <v>843</v>
      </c>
      <c r="E17" s="23" t="s">
        <v>843</v>
      </c>
      <c r="F17" s="23" t="s">
        <v>843</v>
      </c>
      <c r="G17" s="23" t="s">
        <v>843</v>
      </c>
      <c r="H17" s="23" t="s">
        <v>843</v>
      </c>
      <c r="I17" s="23" t="s">
        <v>843</v>
      </c>
      <c r="J17" s="23" t="s">
        <v>843</v>
      </c>
      <c r="K17" s="23" t="s">
        <v>843</v>
      </c>
      <c r="L17" s="23" t="s">
        <v>843</v>
      </c>
      <c r="M17" s="21" t="s">
        <v>527</v>
      </c>
      <c r="N17" s="21" t="s">
        <v>527</v>
      </c>
      <c r="O17" s="21">
        <v>876</v>
      </c>
      <c r="P17" s="21">
        <v>921</v>
      </c>
      <c r="Q17" s="21">
        <v>1092</v>
      </c>
      <c r="R17" s="23" t="s">
        <v>843</v>
      </c>
      <c r="S17" s="23" t="s">
        <v>843</v>
      </c>
      <c r="T17" s="23" t="s">
        <v>843</v>
      </c>
      <c r="U17" s="23" t="s">
        <v>843</v>
      </c>
      <c r="V17" s="23" t="s">
        <v>843</v>
      </c>
      <c r="W17" s="23" t="s">
        <v>843</v>
      </c>
      <c r="X17" s="23" t="s">
        <v>843</v>
      </c>
      <c r="Y17" s="23" t="s">
        <v>843</v>
      </c>
      <c r="Z17" s="23" t="s">
        <v>843</v>
      </c>
      <c r="AA17" s="23" t="s">
        <v>843</v>
      </c>
      <c r="AB17" s="23" t="s">
        <v>843</v>
      </c>
      <c r="AC17" s="23" t="s">
        <v>843</v>
      </c>
      <c r="AD17" s="23" t="s">
        <v>843</v>
      </c>
      <c r="AE17" s="23" t="s">
        <v>843</v>
      </c>
      <c r="AF17" s="23" t="s">
        <v>843</v>
      </c>
      <c r="AG17" s="23" t="s">
        <v>843</v>
      </c>
      <c r="AH17" s="23" t="s">
        <v>843</v>
      </c>
      <c r="AI17" s="23" t="s">
        <v>843</v>
      </c>
      <c r="AJ17" s="23" t="s">
        <v>843</v>
      </c>
      <c r="AK17" s="23" t="s">
        <v>843</v>
      </c>
      <c r="AL17" s="23" t="s">
        <v>843</v>
      </c>
      <c r="AM17" s="23" t="s">
        <v>843</v>
      </c>
      <c r="AN17" s="23" t="s">
        <v>843</v>
      </c>
      <c r="AO17" s="23" t="s">
        <v>843</v>
      </c>
      <c r="AP17" s="23" t="s">
        <v>843</v>
      </c>
      <c r="AQ17" s="23" t="s">
        <v>843</v>
      </c>
      <c r="AR17" s="23" t="s">
        <v>843</v>
      </c>
      <c r="AS17" s="23" t="s">
        <v>843</v>
      </c>
      <c r="AT17" s="23" t="s">
        <v>843</v>
      </c>
      <c r="AU17" s="23" t="s">
        <v>843</v>
      </c>
      <c r="AV17" s="23" t="s">
        <v>843</v>
      </c>
      <c r="AW17" s="23" t="s">
        <v>843</v>
      </c>
      <c r="AX17" s="23" t="s">
        <v>843</v>
      </c>
      <c r="AY17" s="23" t="s">
        <v>843</v>
      </c>
      <c r="AZ17" s="23" t="s">
        <v>843</v>
      </c>
      <c r="BA17" s="23" t="s">
        <v>843</v>
      </c>
      <c r="BB17" s="23" t="s">
        <v>843</v>
      </c>
      <c r="BC17" s="23" t="s">
        <v>843</v>
      </c>
      <c r="BD17" s="23" t="s">
        <v>843</v>
      </c>
      <c r="BE17" s="23" t="s">
        <v>843</v>
      </c>
      <c r="BF17" s="23" t="s">
        <v>843</v>
      </c>
      <c r="BG17" s="23" t="s">
        <v>843</v>
      </c>
      <c r="BH17" s="23" t="s">
        <v>843</v>
      </c>
    </row>
    <row r="18" spans="1:218" s="18" customFormat="1" thickBot="1" x14ac:dyDescent="0.3">
      <c r="A18" s="17" t="s">
        <v>0</v>
      </c>
      <c r="B18" s="17"/>
      <c r="C18" s="17"/>
      <c r="D18" s="17"/>
      <c r="E18" s="17"/>
      <c r="F18" s="17"/>
      <c r="G18" s="17"/>
      <c r="H18" s="17"/>
      <c r="I18" s="17"/>
      <c r="J18" s="17"/>
      <c r="K18" s="17"/>
      <c r="L18" s="17"/>
      <c r="M18" s="17" t="s">
        <v>902</v>
      </c>
      <c r="N18" s="17" t="s">
        <v>902</v>
      </c>
      <c r="O18" s="17" t="s">
        <v>902</v>
      </c>
      <c r="P18" s="17" t="s">
        <v>903</v>
      </c>
      <c r="Q18" s="17" t="s">
        <v>904</v>
      </c>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row>
    <row r="19" spans="1:218" s="21" customFormat="1" thickTop="1" x14ac:dyDescent="0.25">
      <c r="A19" s="21" t="s">
        <v>653</v>
      </c>
      <c r="B19" s="23" t="s">
        <v>843</v>
      </c>
      <c r="C19" s="23" t="s">
        <v>843</v>
      </c>
      <c r="D19" s="23" t="s">
        <v>843</v>
      </c>
      <c r="E19" s="23" t="s">
        <v>843</v>
      </c>
      <c r="F19" s="23" t="s">
        <v>843</v>
      </c>
      <c r="G19" s="23" t="s">
        <v>843</v>
      </c>
      <c r="H19" s="23" t="s">
        <v>843</v>
      </c>
      <c r="I19" s="23" t="s">
        <v>843</v>
      </c>
      <c r="J19" s="23" t="s">
        <v>843</v>
      </c>
      <c r="K19" s="23" t="s">
        <v>843</v>
      </c>
      <c r="L19" s="23" t="s">
        <v>843</v>
      </c>
      <c r="M19" s="21">
        <v>1591</v>
      </c>
      <c r="N19" s="21">
        <v>1075</v>
      </c>
      <c r="O19" s="21">
        <v>230</v>
      </c>
      <c r="P19" s="21">
        <v>236</v>
      </c>
      <c r="Q19" s="21">
        <v>295</v>
      </c>
      <c r="R19" s="23" t="s">
        <v>843</v>
      </c>
      <c r="S19" s="23" t="s">
        <v>843</v>
      </c>
      <c r="T19" s="23" t="s">
        <v>843</v>
      </c>
      <c r="U19" s="23" t="s">
        <v>843</v>
      </c>
      <c r="V19" s="23" t="s">
        <v>843</v>
      </c>
      <c r="W19" s="23" t="s">
        <v>843</v>
      </c>
      <c r="X19" s="23" t="s">
        <v>843</v>
      </c>
      <c r="Y19" s="23" t="s">
        <v>843</v>
      </c>
      <c r="Z19" s="23" t="s">
        <v>843</v>
      </c>
      <c r="AA19" s="23" t="s">
        <v>843</v>
      </c>
      <c r="AB19" s="23" t="s">
        <v>843</v>
      </c>
      <c r="AC19" s="23" t="s">
        <v>843</v>
      </c>
      <c r="AD19" s="23" t="s">
        <v>843</v>
      </c>
      <c r="AE19" s="23" t="s">
        <v>843</v>
      </c>
      <c r="AF19" s="23" t="s">
        <v>843</v>
      </c>
      <c r="AG19" s="23" t="s">
        <v>843</v>
      </c>
      <c r="AH19" s="23" t="s">
        <v>843</v>
      </c>
      <c r="AI19" s="23" t="s">
        <v>843</v>
      </c>
      <c r="AJ19" s="23" t="s">
        <v>843</v>
      </c>
      <c r="AK19" s="23" t="s">
        <v>843</v>
      </c>
      <c r="AL19" s="23" t="s">
        <v>843</v>
      </c>
      <c r="AM19" s="23" t="s">
        <v>843</v>
      </c>
      <c r="AN19" s="23" t="s">
        <v>843</v>
      </c>
      <c r="AO19" s="23" t="s">
        <v>843</v>
      </c>
      <c r="AP19" s="23" t="s">
        <v>843</v>
      </c>
      <c r="AQ19" s="23" t="s">
        <v>843</v>
      </c>
      <c r="AR19" s="23" t="s">
        <v>843</v>
      </c>
      <c r="AS19" s="23" t="s">
        <v>843</v>
      </c>
      <c r="AT19" s="23" t="s">
        <v>843</v>
      </c>
      <c r="AU19" s="23" t="s">
        <v>843</v>
      </c>
      <c r="AV19" s="23" t="s">
        <v>843</v>
      </c>
      <c r="AW19" s="23" t="s">
        <v>843</v>
      </c>
      <c r="AX19" s="23" t="s">
        <v>843</v>
      </c>
      <c r="AY19" s="23" t="s">
        <v>843</v>
      </c>
      <c r="AZ19" s="23" t="s">
        <v>843</v>
      </c>
      <c r="BA19" s="23" t="s">
        <v>843</v>
      </c>
      <c r="BB19" s="23" t="s">
        <v>843</v>
      </c>
      <c r="BC19" s="23" t="s">
        <v>843</v>
      </c>
      <c r="BD19" s="23" t="s">
        <v>843</v>
      </c>
      <c r="BE19" s="23" t="s">
        <v>843</v>
      </c>
      <c r="BF19" s="23" t="s">
        <v>843</v>
      </c>
      <c r="BG19" s="23" t="s">
        <v>843</v>
      </c>
      <c r="BH19" s="23" t="s">
        <v>843</v>
      </c>
    </row>
    <row r="20" spans="1:218" s="18" customFormat="1" thickBot="1" x14ac:dyDescent="0.3">
      <c r="A20" s="17" t="s">
        <v>0</v>
      </c>
      <c r="B20" s="17"/>
      <c r="C20" s="17"/>
      <c r="D20" s="17"/>
      <c r="E20" s="17"/>
      <c r="F20" s="17"/>
      <c r="G20" s="17"/>
      <c r="H20" s="17"/>
      <c r="I20" s="17"/>
      <c r="J20" s="17"/>
      <c r="K20" s="17"/>
      <c r="L20" s="17"/>
      <c r="M20" s="17" t="s">
        <v>902</v>
      </c>
      <c r="N20" s="17" t="s">
        <v>902</v>
      </c>
      <c r="O20" s="17" t="s">
        <v>902</v>
      </c>
      <c r="P20" s="17" t="s">
        <v>903</v>
      </c>
      <c r="Q20" s="17" t="s">
        <v>904</v>
      </c>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row>
    <row r="21" spans="1:218" s="13" customFormat="1" thickTop="1" x14ac:dyDescent="0.25">
      <c r="A21" s="13" t="s">
        <v>899</v>
      </c>
    </row>
    <row r="22" spans="1:218" ht="35.25" thickBot="1" x14ac:dyDescent="0.35">
      <c r="A22" s="9" t="s">
        <v>845</v>
      </c>
    </row>
    <row r="23" spans="1:218" s="11" customFormat="1" thickTop="1" x14ac:dyDescent="0.25">
      <c r="A23" s="11" t="s">
        <v>30</v>
      </c>
      <c r="B23" s="11">
        <v>731675</v>
      </c>
      <c r="C23" s="11">
        <v>747222</v>
      </c>
      <c r="D23" s="11">
        <v>755730</v>
      </c>
      <c r="E23" s="11">
        <v>741124</v>
      </c>
      <c r="F23" s="11">
        <v>776968</v>
      </c>
      <c r="G23" s="11">
        <v>782110</v>
      </c>
      <c r="H23" s="11">
        <v>785465</v>
      </c>
      <c r="I23" s="11">
        <v>785474</v>
      </c>
      <c r="J23" s="11">
        <v>803187</v>
      </c>
      <c r="K23" s="11">
        <v>806801</v>
      </c>
      <c r="L23" s="11">
        <v>801250</v>
      </c>
      <c r="M23" s="11">
        <v>800410</v>
      </c>
      <c r="N23" s="11">
        <v>796049</v>
      </c>
      <c r="O23" s="11">
        <v>784496</v>
      </c>
      <c r="P23" s="11">
        <v>784552</v>
      </c>
      <c r="Q23" s="11">
        <v>1032228</v>
      </c>
      <c r="R23" s="11">
        <v>1055930</v>
      </c>
      <c r="S23" s="11">
        <v>1074577</v>
      </c>
      <c r="T23" s="11">
        <v>1095171</v>
      </c>
      <c r="U23" s="11">
        <v>1105529</v>
      </c>
      <c r="V23" s="11">
        <v>1112704</v>
      </c>
      <c r="W23" s="11">
        <v>1114656</v>
      </c>
      <c r="X23" s="11">
        <v>1115230</v>
      </c>
      <c r="Y23" s="11">
        <v>1075000</v>
      </c>
      <c r="Z23" s="11">
        <v>1081933</v>
      </c>
      <c r="AA23" s="11">
        <v>1074215</v>
      </c>
      <c r="AB23" s="11">
        <v>1073822</v>
      </c>
      <c r="AC23" s="11">
        <v>1073429</v>
      </c>
      <c r="AD23" s="11">
        <v>1090380</v>
      </c>
      <c r="AE23" s="11">
        <v>1089988</v>
      </c>
      <c r="AF23" s="11">
        <v>1089595</v>
      </c>
      <c r="AG23" s="11">
        <v>1089202</v>
      </c>
      <c r="AH23" s="11">
        <v>1088810</v>
      </c>
      <c r="AI23" s="11">
        <v>1088461</v>
      </c>
      <c r="AJ23" s="11">
        <v>1088215</v>
      </c>
      <c r="AK23" s="11">
        <v>1087696</v>
      </c>
      <c r="AL23" s="11">
        <v>1087723</v>
      </c>
      <c r="AM23" s="11">
        <v>1087476</v>
      </c>
      <c r="AN23" s="11">
        <v>1087230</v>
      </c>
      <c r="AO23" s="11">
        <v>1086984</v>
      </c>
      <c r="AP23" s="11">
        <v>1092968</v>
      </c>
      <c r="AQ23" s="11">
        <v>1092722</v>
      </c>
      <c r="AR23" s="11">
        <v>1092476</v>
      </c>
      <c r="AS23" s="11">
        <v>1092229</v>
      </c>
      <c r="AT23" s="11">
        <v>1091983</v>
      </c>
      <c r="AU23" s="11">
        <v>1091737</v>
      </c>
      <c r="AV23" s="11">
        <v>1091491</v>
      </c>
      <c r="AW23" s="11">
        <v>1091245</v>
      </c>
      <c r="AX23" s="11">
        <v>1090998</v>
      </c>
      <c r="AY23" s="11">
        <v>1090752</v>
      </c>
      <c r="AZ23" s="11">
        <v>1070506</v>
      </c>
      <c r="BA23" s="11">
        <v>1090260</v>
      </c>
      <c r="BB23" s="11">
        <v>1090013</v>
      </c>
      <c r="BC23" s="23" t="s">
        <v>843</v>
      </c>
      <c r="BD23" s="23" t="s">
        <v>843</v>
      </c>
      <c r="BE23" s="23" t="s">
        <v>843</v>
      </c>
      <c r="BF23" s="23" t="s">
        <v>843</v>
      </c>
      <c r="BG23" s="23" t="s">
        <v>843</v>
      </c>
      <c r="BH23" s="23" t="s">
        <v>843</v>
      </c>
    </row>
    <row r="24" spans="1:218" s="12" customFormat="1" ht="60" x14ac:dyDescent="0.25">
      <c r="A24" s="12" t="s">
        <v>0</v>
      </c>
      <c r="B24" s="12" t="s">
        <v>905</v>
      </c>
      <c r="C24" s="12" t="s">
        <v>906</v>
      </c>
      <c r="D24" s="12" t="s">
        <v>907</v>
      </c>
      <c r="E24" s="12" t="s">
        <v>908</v>
      </c>
      <c r="F24" s="12" t="s">
        <v>909</v>
      </c>
      <c r="G24" s="12" t="s">
        <v>910</v>
      </c>
      <c r="H24" s="12" t="s">
        <v>911</v>
      </c>
      <c r="I24" s="12" t="s">
        <v>912</v>
      </c>
      <c r="J24" s="12" t="s">
        <v>913</v>
      </c>
      <c r="K24" s="12" t="s">
        <v>914</v>
      </c>
      <c r="L24" s="12" t="s">
        <v>915</v>
      </c>
      <c r="M24" s="12" t="s">
        <v>916</v>
      </c>
      <c r="N24" s="12" t="s">
        <v>917</v>
      </c>
      <c r="O24" s="12" t="s">
        <v>918</v>
      </c>
      <c r="P24" s="12" t="s">
        <v>919</v>
      </c>
      <c r="Q24" s="12" t="s">
        <v>920</v>
      </c>
      <c r="R24" s="12" t="s">
        <v>921</v>
      </c>
      <c r="S24" s="12" t="s">
        <v>921</v>
      </c>
      <c r="T24" s="12" t="s">
        <v>921</v>
      </c>
      <c r="U24" s="12" t="s">
        <v>921</v>
      </c>
      <c r="V24" s="12" t="s">
        <v>921</v>
      </c>
      <c r="W24" s="12" t="s">
        <v>921</v>
      </c>
      <c r="X24" s="12" t="s">
        <v>922</v>
      </c>
      <c r="Y24" s="12" t="s">
        <v>923</v>
      </c>
      <c r="Z24" s="12" t="s">
        <v>924</v>
      </c>
      <c r="AA24" s="12" t="s">
        <v>540</v>
      </c>
      <c r="AB24" s="12" t="s">
        <v>540</v>
      </c>
      <c r="AC24" s="12" t="s">
        <v>540</v>
      </c>
      <c r="AD24" s="12" t="s">
        <v>540</v>
      </c>
      <c r="AE24" s="12" t="s">
        <v>540</v>
      </c>
      <c r="AF24" s="12" t="s">
        <v>540</v>
      </c>
      <c r="AG24" s="12" t="s">
        <v>540</v>
      </c>
      <c r="AH24" s="12" t="s">
        <v>540</v>
      </c>
      <c r="AI24" s="12" t="s">
        <v>540</v>
      </c>
      <c r="AJ24" s="12" t="s">
        <v>540</v>
      </c>
      <c r="AK24" s="12" t="s">
        <v>540</v>
      </c>
      <c r="AL24" s="12" t="s">
        <v>540</v>
      </c>
      <c r="AM24" s="12" t="s">
        <v>540</v>
      </c>
      <c r="AN24" s="12" t="s">
        <v>540</v>
      </c>
      <c r="AO24" s="12" t="s">
        <v>540</v>
      </c>
      <c r="AP24" s="12" t="s">
        <v>540</v>
      </c>
      <c r="AQ24" s="12" t="s">
        <v>540</v>
      </c>
      <c r="AR24" s="12" t="s">
        <v>540</v>
      </c>
      <c r="AS24" s="12" t="s">
        <v>540</v>
      </c>
      <c r="AT24" s="12" t="s">
        <v>540</v>
      </c>
      <c r="AU24" s="12" t="s">
        <v>540</v>
      </c>
      <c r="AV24" s="12" t="s">
        <v>540</v>
      </c>
      <c r="AW24" s="12" t="s">
        <v>540</v>
      </c>
      <c r="AX24" s="12" t="s">
        <v>540</v>
      </c>
      <c r="AY24" s="12" t="s">
        <v>540</v>
      </c>
      <c r="AZ24" s="12" t="s">
        <v>540</v>
      </c>
      <c r="BA24" s="12" t="s">
        <v>540</v>
      </c>
      <c r="BB24" s="12" t="s">
        <v>540</v>
      </c>
    </row>
    <row r="25" spans="1:218" s="11" customFormat="1" ht="15" x14ac:dyDescent="0.25">
      <c r="A25" s="11" t="s">
        <v>562</v>
      </c>
      <c r="B25" s="14">
        <v>59.4</v>
      </c>
      <c r="C25" s="14">
        <v>60.7</v>
      </c>
      <c r="D25" s="14">
        <v>59.6</v>
      </c>
      <c r="E25" s="24">
        <v>60.07</v>
      </c>
      <c r="F25" s="24">
        <v>61.27</v>
      </c>
      <c r="G25" s="24">
        <v>61.6</v>
      </c>
      <c r="H25" s="24">
        <v>61.9</v>
      </c>
      <c r="I25" s="24">
        <v>61.9</v>
      </c>
      <c r="J25" s="24">
        <v>62.8</v>
      </c>
      <c r="K25" s="24">
        <v>63.1</v>
      </c>
      <c r="L25" s="24">
        <v>63</v>
      </c>
      <c r="M25" s="24">
        <v>63</v>
      </c>
      <c r="N25" s="24">
        <v>61</v>
      </c>
      <c r="O25" s="24">
        <v>60</v>
      </c>
      <c r="P25" s="24">
        <v>60</v>
      </c>
      <c r="Q25" s="24">
        <v>54</v>
      </c>
      <c r="R25" s="24">
        <v>55</v>
      </c>
      <c r="S25" s="24">
        <v>56</v>
      </c>
      <c r="T25" s="24">
        <v>57</v>
      </c>
      <c r="U25" s="24">
        <v>58</v>
      </c>
      <c r="V25" s="24">
        <v>58</v>
      </c>
      <c r="W25" s="24">
        <v>58</v>
      </c>
      <c r="X25" s="24">
        <v>58</v>
      </c>
      <c r="Y25" s="24">
        <v>56</v>
      </c>
      <c r="Z25" s="24">
        <v>56</v>
      </c>
      <c r="AA25" s="11">
        <v>58</v>
      </c>
      <c r="AB25" s="11">
        <v>56</v>
      </c>
      <c r="AC25" s="11">
        <v>56</v>
      </c>
      <c r="AD25" s="11">
        <v>57</v>
      </c>
      <c r="AE25" s="11">
        <v>57</v>
      </c>
      <c r="AF25" s="11">
        <v>57</v>
      </c>
      <c r="AG25" s="11">
        <v>57</v>
      </c>
      <c r="AH25" s="11">
        <v>38</v>
      </c>
      <c r="AI25" s="11">
        <v>37</v>
      </c>
      <c r="AJ25" s="11">
        <v>37</v>
      </c>
      <c r="AK25" s="11">
        <v>37</v>
      </c>
      <c r="AL25" s="11">
        <v>37</v>
      </c>
      <c r="AM25" s="11">
        <v>36</v>
      </c>
      <c r="AN25" s="11">
        <v>37</v>
      </c>
      <c r="AO25" s="11">
        <v>37</v>
      </c>
      <c r="AP25" s="11">
        <v>38</v>
      </c>
      <c r="AQ25" s="11">
        <v>38</v>
      </c>
      <c r="AR25" s="11">
        <v>37</v>
      </c>
      <c r="AS25" s="11">
        <v>28</v>
      </c>
      <c r="AT25" s="11">
        <v>28</v>
      </c>
      <c r="AU25" s="11">
        <v>26</v>
      </c>
      <c r="AV25" s="11" t="s">
        <v>527</v>
      </c>
      <c r="AW25" s="11">
        <v>26</v>
      </c>
      <c r="AX25" s="11">
        <v>26</v>
      </c>
      <c r="AY25" s="11">
        <v>26</v>
      </c>
      <c r="AZ25" s="11">
        <v>27</v>
      </c>
      <c r="BA25" s="11">
        <v>27</v>
      </c>
      <c r="BB25" s="11">
        <v>28</v>
      </c>
      <c r="BC25" s="11">
        <v>168</v>
      </c>
      <c r="BD25" s="11">
        <v>109</v>
      </c>
      <c r="BE25" s="11">
        <v>68</v>
      </c>
      <c r="BF25" s="11">
        <v>24</v>
      </c>
      <c r="BG25" s="11">
        <v>37</v>
      </c>
      <c r="BH25" s="11">
        <v>46</v>
      </c>
    </row>
    <row r="26" spans="1:218" s="12" customFormat="1" ht="60" x14ac:dyDescent="0.25">
      <c r="A26" s="12" t="s">
        <v>0</v>
      </c>
      <c r="B26" s="12" t="s">
        <v>905</v>
      </c>
      <c r="C26" s="12" t="s">
        <v>906</v>
      </c>
      <c r="D26" s="12" t="s">
        <v>907</v>
      </c>
      <c r="E26" s="12" t="s">
        <v>908</v>
      </c>
      <c r="F26" s="12" t="s">
        <v>909</v>
      </c>
      <c r="G26" s="12" t="s">
        <v>910</v>
      </c>
      <c r="H26" s="12" t="s">
        <v>911</v>
      </c>
      <c r="I26" s="12" t="s">
        <v>912</v>
      </c>
      <c r="J26" s="12" t="s">
        <v>913</v>
      </c>
      <c r="K26" s="12" t="s">
        <v>914</v>
      </c>
      <c r="L26" s="12" t="s">
        <v>915</v>
      </c>
      <c r="M26" s="12" t="s">
        <v>916</v>
      </c>
      <c r="N26" s="12" t="s">
        <v>917</v>
      </c>
      <c r="O26" s="12" t="s">
        <v>918</v>
      </c>
      <c r="P26" s="12" t="s">
        <v>919</v>
      </c>
      <c r="Q26" s="12" t="s">
        <v>920</v>
      </c>
      <c r="R26" s="12" t="s">
        <v>921</v>
      </c>
      <c r="S26" s="12" t="s">
        <v>921</v>
      </c>
      <c r="T26" s="12" t="s">
        <v>921</v>
      </c>
      <c r="U26" s="12" t="s">
        <v>921</v>
      </c>
      <c r="V26" s="12" t="s">
        <v>921</v>
      </c>
      <c r="W26" s="12" t="s">
        <v>921</v>
      </c>
      <c r="X26" s="12" t="s">
        <v>922</v>
      </c>
      <c r="Y26" s="12" t="s">
        <v>923</v>
      </c>
      <c r="Z26" s="12" t="s">
        <v>924</v>
      </c>
      <c r="AA26" s="12" t="s">
        <v>548</v>
      </c>
      <c r="AB26" s="12" t="s">
        <v>547</v>
      </c>
      <c r="AC26" s="12" t="s">
        <v>546</v>
      </c>
      <c r="AD26" s="12" t="s">
        <v>545</v>
      </c>
      <c r="AE26" s="12" t="s">
        <v>544</v>
      </c>
      <c r="AF26" s="12" t="s">
        <v>543</v>
      </c>
      <c r="AG26" s="12" t="s">
        <v>541</v>
      </c>
      <c r="AH26" s="12" t="s">
        <v>541</v>
      </c>
      <c r="AI26" s="12" t="s">
        <v>542</v>
      </c>
      <c r="AJ26" s="12" t="s">
        <v>542</v>
      </c>
      <c r="AK26" s="12" t="s">
        <v>542</v>
      </c>
      <c r="AL26" s="12" t="s">
        <v>558</v>
      </c>
      <c r="AM26" s="12" t="s">
        <v>557</v>
      </c>
      <c r="AN26" s="12" t="s">
        <v>556</v>
      </c>
      <c r="AO26" s="12" t="s">
        <v>555</v>
      </c>
      <c r="AP26" s="12" t="s">
        <v>554</v>
      </c>
      <c r="AQ26" s="12" t="s">
        <v>549</v>
      </c>
      <c r="AR26" s="12" t="s">
        <v>550</v>
      </c>
      <c r="AS26" s="12" t="s">
        <v>551</v>
      </c>
      <c r="AT26" s="12" t="s">
        <v>552</v>
      </c>
      <c r="AU26" s="12" t="s">
        <v>553</v>
      </c>
      <c r="AV26" s="12" t="s">
        <v>527</v>
      </c>
      <c r="AW26" s="12" t="s">
        <v>539</v>
      </c>
      <c r="AX26" s="12" t="s">
        <v>539</v>
      </c>
      <c r="AY26" s="12" t="s">
        <v>539</v>
      </c>
      <c r="AZ26" s="12" t="s">
        <v>539</v>
      </c>
      <c r="BA26" s="12" t="s">
        <v>538</v>
      </c>
      <c r="BB26" s="12" t="s">
        <v>538</v>
      </c>
      <c r="BC26" s="12" t="s">
        <v>627</v>
      </c>
      <c r="BD26" s="12" t="s">
        <v>628</v>
      </c>
      <c r="BE26" s="12" t="s">
        <v>628</v>
      </c>
      <c r="BF26" s="12" t="s">
        <v>628</v>
      </c>
      <c r="BG26" s="12" t="s">
        <v>629</v>
      </c>
      <c r="BH26" s="12" t="s">
        <v>629</v>
      </c>
    </row>
    <row r="27" spans="1:218" s="11" customFormat="1" ht="15" x14ac:dyDescent="0.25">
      <c r="A27" s="14" t="s">
        <v>925</v>
      </c>
      <c r="B27" s="14" t="s">
        <v>527</v>
      </c>
      <c r="C27" s="14" t="s">
        <v>527</v>
      </c>
      <c r="D27" s="14" t="s">
        <v>527</v>
      </c>
      <c r="E27" s="14">
        <v>149</v>
      </c>
      <c r="F27" s="14">
        <v>129</v>
      </c>
      <c r="G27" s="14">
        <v>146</v>
      </c>
      <c r="H27" s="14">
        <v>146</v>
      </c>
      <c r="I27" s="14">
        <v>131</v>
      </c>
      <c r="J27" s="14">
        <v>131</v>
      </c>
      <c r="K27" s="14">
        <v>130</v>
      </c>
      <c r="L27" s="14">
        <v>137</v>
      </c>
      <c r="M27" s="14">
        <v>133</v>
      </c>
      <c r="N27" s="14">
        <v>121</v>
      </c>
      <c r="O27" s="14">
        <v>139</v>
      </c>
      <c r="P27" s="14">
        <v>124</v>
      </c>
      <c r="Q27" s="14">
        <v>129</v>
      </c>
      <c r="R27" s="14">
        <v>133</v>
      </c>
      <c r="S27" s="14">
        <v>143</v>
      </c>
      <c r="T27" s="14">
        <v>111</v>
      </c>
      <c r="U27" s="14">
        <v>129</v>
      </c>
      <c r="V27" s="14">
        <v>113</v>
      </c>
      <c r="W27" s="14">
        <v>114</v>
      </c>
      <c r="X27" s="14">
        <v>107</v>
      </c>
      <c r="Y27" s="14">
        <v>106</v>
      </c>
      <c r="Z27" s="14">
        <v>120</v>
      </c>
      <c r="AA27" s="14">
        <v>89</v>
      </c>
      <c r="AB27" s="14">
        <v>119</v>
      </c>
      <c r="AC27" s="14">
        <v>102</v>
      </c>
      <c r="AD27" s="14">
        <v>104</v>
      </c>
      <c r="AE27" s="14">
        <v>107</v>
      </c>
      <c r="AF27" s="14">
        <v>107</v>
      </c>
      <c r="AG27" s="14">
        <v>107</v>
      </c>
      <c r="AH27" s="14">
        <v>101</v>
      </c>
      <c r="AI27" s="14">
        <v>105</v>
      </c>
      <c r="AJ27" s="14">
        <v>112</v>
      </c>
      <c r="AK27" s="14">
        <v>96</v>
      </c>
      <c r="AL27" s="14">
        <v>98</v>
      </c>
      <c r="AM27" s="14">
        <v>98</v>
      </c>
      <c r="AN27" s="14">
        <v>109</v>
      </c>
      <c r="AO27" s="14">
        <v>104</v>
      </c>
      <c r="AP27" s="14">
        <v>87</v>
      </c>
      <c r="AQ27" s="14">
        <v>80</v>
      </c>
      <c r="AR27" s="14">
        <v>95</v>
      </c>
      <c r="AS27" s="14">
        <v>111</v>
      </c>
      <c r="AT27" s="14">
        <v>90</v>
      </c>
      <c r="AU27" s="14">
        <v>82</v>
      </c>
      <c r="AV27" s="14">
        <v>95</v>
      </c>
      <c r="AW27" s="14">
        <v>68</v>
      </c>
      <c r="AX27" s="14">
        <v>67</v>
      </c>
      <c r="AY27" s="14">
        <v>77</v>
      </c>
      <c r="AZ27" s="14">
        <v>56</v>
      </c>
      <c r="BA27" s="14">
        <v>49</v>
      </c>
      <c r="BB27" s="14">
        <v>44</v>
      </c>
      <c r="BC27" s="23" t="s">
        <v>843</v>
      </c>
      <c r="BD27" s="23" t="s">
        <v>843</v>
      </c>
      <c r="BE27" s="23" t="s">
        <v>843</v>
      </c>
      <c r="BF27" s="23" t="s">
        <v>843</v>
      </c>
      <c r="BG27" s="23" t="s">
        <v>843</v>
      </c>
      <c r="BH27" s="23" t="s">
        <v>843</v>
      </c>
    </row>
    <row r="28" spans="1:218" s="12" customFormat="1" ht="15" x14ac:dyDescent="0.25">
      <c r="A28" s="20" t="s">
        <v>0</v>
      </c>
      <c r="B28" s="20"/>
      <c r="C28" s="20"/>
      <c r="D28" s="20"/>
      <c r="E28" s="20" t="s">
        <v>540</v>
      </c>
      <c r="F28" s="20" t="s">
        <v>540</v>
      </c>
      <c r="G28" s="20" t="s">
        <v>540</v>
      </c>
      <c r="H28" s="20" t="s">
        <v>540</v>
      </c>
      <c r="I28" s="20" t="s">
        <v>540</v>
      </c>
      <c r="J28" s="20" t="s">
        <v>540</v>
      </c>
      <c r="K28" s="20" t="s">
        <v>540</v>
      </c>
      <c r="L28" s="20" t="s">
        <v>540</v>
      </c>
      <c r="M28" s="20" t="s">
        <v>540</v>
      </c>
      <c r="N28" s="20" t="s">
        <v>540</v>
      </c>
      <c r="O28" s="20" t="s">
        <v>540</v>
      </c>
      <c r="P28" s="20" t="s">
        <v>540</v>
      </c>
      <c r="Q28" s="20" t="s">
        <v>540</v>
      </c>
      <c r="R28" s="20" t="s">
        <v>540</v>
      </c>
      <c r="S28" s="20" t="s">
        <v>540</v>
      </c>
      <c r="T28" s="20" t="s">
        <v>540</v>
      </c>
      <c r="U28" s="20" t="s">
        <v>540</v>
      </c>
      <c r="V28" s="20" t="s">
        <v>540</v>
      </c>
      <c r="W28" s="20" t="s">
        <v>540</v>
      </c>
      <c r="X28" s="20" t="s">
        <v>540</v>
      </c>
      <c r="Y28" s="20" t="s">
        <v>540</v>
      </c>
      <c r="Z28" s="20" t="s">
        <v>540</v>
      </c>
      <c r="AA28" s="20" t="s">
        <v>540</v>
      </c>
      <c r="AB28" s="20" t="s">
        <v>540</v>
      </c>
      <c r="AC28" s="20" t="s">
        <v>540</v>
      </c>
      <c r="AD28" s="20" t="s">
        <v>540</v>
      </c>
      <c r="AE28" s="20" t="s">
        <v>540</v>
      </c>
      <c r="AF28" s="20" t="s">
        <v>540</v>
      </c>
      <c r="AG28" s="20" t="s">
        <v>540</v>
      </c>
      <c r="AH28" s="20" t="s">
        <v>540</v>
      </c>
      <c r="AI28" s="20" t="s">
        <v>540</v>
      </c>
      <c r="AJ28" s="20" t="s">
        <v>540</v>
      </c>
      <c r="AK28" s="20" t="s">
        <v>540</v>
      </c>
      <c r="AL28" s="20" t="s">
        <v>540</v>
      </c>
      <c r="AM28" s="20" t="s">
        <v>540</v>
      </c>
      <c r="AN28" s="20" t="s">
        <v>540</v>
      </c>
      <c r="AO28" s="20" t="s">
        <v>540</v>
      </c>
      <c r="AP28" s="20" t="s">
        <v>540</v>
      </c>
      <c r="AQ28" s="20" t="s">
        <v>540</v>
      </c>
      <c r="AR28" s="20" t="s">
        <v>540</v>
      </c>
      <c r="AS28" s="20" t="s">
        <v>540</v>
      </c>
      <c r="AT28" s="20" t="s">
        <v>540</v>
      </c>
      <c r="AU28" s="20" t="s">
        <v>540</v>
      </c>
      <c r="AV28" s="20" t="s">
        <v>540</v>
      </c>
      <c r="AW28" s="20" t="s">
        <v>540</v>
      </c>
      <c r="AX28" s="20" t="s">
        <v>540</v>
      </c>
      <c r="AY28" s="20" t="s">
        <v>540</v>
      </c>
      <c r="AZ28" s="20" t="s">
        <v>540</v>
      </c>
      <c r="BA28" s="20" t="s">
        <v>540</v>
      </c>
      <c r="BB28" s="20" t="s">
        <v>540</v>
      </c>
    </row>
    <row r="38" spans="1:1" ht="141.75" x14ac:dyDescent="0.25">
      <c r="A38" s="5" t="s">
        <v>836</v>
      </c>
    </row>
  </sheetData>
  <phoneticPr fontId="6" type="noConversion"/>
  <conditionalFormatting sqref="A2">
    <cfRule type="expression" dxfId="32" priority="4">
      <formula>_xlfn.ISFORMULA(A2)</formula>
    </cfRule>
  </conditionalFormatting>
  <conditionalFormatting sqref="A12">
    <cfRule type="expression" dxfId="31" priority="1">
      <formula>_xlfn.ISFORMULA(A12)</formula>
    </cfRule>
  </conditionalFormatting>
  <conditionalFormatting sqref="A19">
    <cfRule type="expression" dxfId="30" priority="2">
      <formula>_xlfn.ISFORMULA(A19)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I1032249"/>
  <sheetViews>
    <sheetView zoomScaleNormal="100" workbookViewId="0">
      <pane ySplit="1" topLeftCell="A2" activePane="bottomLeft" state="frozen"/>
      <selection pane="bottomLeft" activeCell="H9" sqref="H9"/>
    </sheetView>
  </sheetViews>
  <sheetFormatPr defaultColWidth="9" defaultRowHeight="15.75" x14ac:dyDescent="0.25"/>
  <cols>
    <col min="1" max="1" width="5.125" bestFit="1" customWidth="1"/>
    <col min="2" max="2" width="13" bestFit="1" customWidth="1"/>
    <col min="3" max="3" width="9.875" bestFit="1" customWidth="1"/>
    <col min="4" max="4" width="16.875" bestFit="1" customWidth="1"/>
    <col min="5" max="5" width="14.625" bestFit="1" customWidth="1"/>
    <col min="6" max="6" width="13.625" bestFit="1" customWidth="1"/>
    <col min="7" max="7" width="20.125" bestFit="1" customWidth="1"/>
    <col min="8" max="8" width="23.125" bestFit="1" customWidth="1"/>
    <col min="9" max="9" width="14.5" bestFit="1" customWidth="1"/>
  </cols>
  <sheetData>
    <row r="1" spans="1:9" x14ac:dyDescent="0.25">
      <c r="A1" t="s">
        <v>150</v>
      </c>
      <c r="B1" t="s">
        <v>567</v>
      </c>
      <c r="C1" t="s">
        <v>30</v>
      </c>
      <c r="D1" t="s">
        <v>536</v>
      </c>
      <c r="E1" t="s">
        <v>654</v>
      </c>
      <c r="F1" t="s">
        <v>655</v>
      </c>
      <c r="G1" t="s">
        <v>828</v>
      </c>
      <c r="H1" t="s">
        <v>656</v>
      </c>
      <c r="I1" t="s">
        <v>1045</v>
      </c>
    </row>
    <row r="2" spans="1:9" x14ac:dyDescent="0.25">
      <c r="A2">
        <v>1895</v>
      </c>
    </row>
    <row r="3" spans="1:9" x14ac:dyDescent="0.25">
      <c r="A3">
        <v>1896</v>
      </c>
    </row>
    <row r="4" spans="1:9" x14ac:dyDescent="0.25">
      <c r="A4">
        <v>1897</v>
      </c>
    </row>
    <row r="5" spans="1:9" x14ac:dyDescent="0.25">
      <c r="A5">
        <v>1898</v>
      </c>
      <c r="D5">
        <v>59.4</v>
      </c>
      <c r="G5">
        <v>4173</v>
      </c>
    </row>
    <row r="6" spans="1:9" x14ac:dyDescent="0.25">
      <c r="A6">
        <v>1899</v>
      </c>
      <c r="D6">
        <v>60.7</v>
      </c>
      <c r="G6">
        <v>4544</v>
      </c>
    </row>
    <row r="7" spans="1:9" x14ac:dyDescent="0.25">
      <c r="A7">
        <v>1900</v>
      </c>
      <c r="B7">
        <v>273</v>
      </c>
      <c r="D7">
        <v>59.6</v>
      </c>
      <c r="G7">
        <v>4880</v>
      </c>
    </row>
    <row r="8" spans="1:9" x14ac:dyDescent="0.25">
      <c r="A8">
        <v>1901</v>
      </c>
      <c r="B8">
        <v>77</v>
      </c>
      <c r="D8">
        <v>60.07</v>
      </c>
      <c r="G8">
        <v>4267</v>
      </c>
      <c r="I8">
        <v>149000</v>
      </c>
    </row>
    <row r="9" spans="1:9" x14ac:dyDescent="0.25">
      <c r="A9">
        <v>1902</v>
      </c>
      <c r="D9">
        <v>61.27</v>
      </c>
      <c r="G9">
        <v>4772</v>
      </c>
      <c r="I9">
        <v>129000</v>
      </c>
    </row>
    <row r="10" spans="1:9" x14ac:dyDescent="0.25">
      <c r="A10">
        <v>1903</v>
      </c>
      <c r="D10">
        <v>61.6</v>
      </c>
      <c r="G10">
        <v>3879</v>
      </c>
      <c r="I10">
        <v>146000</v>
      </c>
    </row>
    <row r="11" spans="1:9" x14ac:dyDescent="0.25">
      <c r="A11">
        <v>1904</v>
      </c>
      <c r="D11">
        <v>61.9</v>
      </c>
      <c r="G11">
        <v>4036</v>
      </c>
      <c r="I11">
        <v>146000</v>
      </c>
    </row>
    <row r="12" spans="1:9" x14ac:dyDescent="0.25">
      <c r="A12">
        <v>1905</v>
      </c>
      <c r="D12">
        <v>61.9</v>
      </c>
      <c r="G12">
        <v>3569</v>
      </c>
      <c r="I12">
        <v>131000</v>
      </c>
    </row>
    <row r="13" spans="1:9" x14ac:dyDescent="0.25">
      <c r="A13">
        <v>1906</v>
      </c>
      <c r="D13">
        <v>62.8</v>
      </c>
      <c r="E13">
        <v>1657</v>
      </c>
      <c r="G13">
        <v>1708</v>
      </c>
      <c r="I13">
        <v>131000</v>
      </c>
    </row>
    <row r="14" spans="1:9" x14ac:dyDescent="0.25">
      <c r="A14">
        <v>1907</v>
      </c>
      <c r="B14">
        <v>100</v>
      </c>
      <c r="D14">
        <v>63.1</v>
      </c>
      <c r="E14">
        <v>1934</v>
      </c>
      <c r="G14">
        <v>1615</v>
      </c>
      <c r="I14">
        <v>130000</v>
      </c>
    </row>
    <row r="15" spans="1:9" x14ac:dyDescent="0.25">
      <c r="A15">
        <v>1908</v>
      </c>
      <c r="B15">
        <v>120</v>
      </c>
      <c r="D15">
        <v>63</v>
      </c>
      <c r="E15">
        <v>1860</v>
      </c>
      <c r="G15">
        <v>1677</v>
      </c>
      <c r="I15">
        <v>137000</v>
      </c>
    </row>
    <row r="16" spans="1:9" x14ac:dyDescent="0.25">
      <c r="A16">
        <v>1909</v>
      </c>
      <c r="B16">
        <v>110</v>
      </c>
      <c r="D16">
        <v>63</v>
      </c>
      <c r="E16">
        <v>2046</v>
      </c>
      <c r="G16">
        <v>1988</v>
      </c>
      <c r="I16">
        <v>133000</v>
      </c>
    </row>
    <row r="17" spans="1:9" x14ac:dyDescent="0.25">
      <c r="A17">
        <v>1910</v>
      </c>
      <c r="B17">
        <v>68</v>
      </c>
      <c r="D17">
        <v>61</v>
      </c>
      <c r="E17">
        <v>1495</v>
      </c>
      <c r="G17">
        <v>1350</v>
      </c>
      <c r="I17">
        <v>121000</v>
      </c>
    </row>
    <row r="18" spans="1:9" x14ac:dyDescent="0.25">
      <c r="A18">
        <v>1911</v>
      </c>
      <c r="B18">
        <v>60</v>
      </c>
      <c r="D18">
        <v>60</v>
      </c>
      <c r="E18">
        <v>1618</v>
      </c>
      <c r="F18">
        <v>1117</v>
      </c>
      <c r="G18">
        <v>293</v>
      </c>
      <c r="I18">
        <v>139000</v>
      </c>
    </row>
    <row r="19" spans="1:9" x14ac:dyDescent="0.25">
      <c r="A19">
        <v>1912</v>
      </c>
      <c r="B19">
        <v>54</v>
      </c>
      <c r="D19">
        <v>60</v>
      </c>
      <c r="E19">
        <v>1756</v>
      </c>
      <c r="F19">
        <v>1174</v>
      </c>
      <c r="G19">
        <v>301</v>
      </c>
      <c r="I19">
        <v>124000</v>
      </c>
    </row>
    <row r="20" spans="1:9" x14ac:dyDescent="0.25">
      <c r="A20">
        <v>1913</v>
      </c>
      <c r="B20">
        <v>85</v>
      </c>
      <c r="D20">
        <v>54</v>
      </c>
      <c r="E20">
        <v>1565</v>
      </c>
      <c r="F20">
        <v>1058</v>
      </c>
      <c r="G20">
        <v>286</v>
      </c>
      <c r="I20">
        <v>129000</v>
      </c>
    </row>
    <row r="21" spans="1:9" x14ac:dyDescent="0.25">
      <c r="A21">
        <v>1914</v>
      </c>
      <c r="B21">
        <v>65</v>
      </c>
      <c r="D21">
        <v>55</v>
      </c>
      <c r="E21">
        <v>1470</v>
      </c>
      <c r="F21">
        <v>1050</v>
      </c>
      <c r="G21">
        <v>282</v>
      </c>
      <c r="I21">
        <v>133000</v>
      </c>
    </row>
    <row r="22" spans="1:9" x14ac:dyDescent="0.25">
      <c r="A22">
        <v>1915</v>
      </c>
      <c r="B22">
        <v>114</v>
      </c>
      <c r="D22">
        <v>56</v>
      </c>
      <c r="E22">
        <v>1882</v>
      </c>
      <c r="F22">
        <v>1567</v>
      </c>
      <c r="G22">
        <v>342</v>
      </c>
      <c r="I22">
        <v>143000</v>
      </c>
    </row>
    <row r="23" spans="1:9" x14ac:dyDescent="0.25">
      <c r="A23">
        <v>1916</v>
      </c>
      <c r="B23">
        <v>90</v>
      </c>
      <c r="D23">
        <v>57</v>
      </c>
      <c r="E23">
        <v>1363</v>
      </c>
      <c r="F23">
        <v>961</v>
      </c>
      <c r="G23">
        <v>266</v>
      </c>
      <c r="I23">
        <v>111000</v>
      </c>
    </row>
    <row r="24" spans="1:9" x14ac:dyDescent="0.25">
      <c r="A24">
        <v>1917</v>
      </c>
      <c r="B24">
        <v>66</v>
      </c>
      <c r="D24">
        <v>58</v>
      </c>
      <c r="E24">
        <v>1368</v>
      </c>
      <c r="F24">
        <v>932</v>
      </c>
      <c r="G24">
        <v>228</v>
      </c>
      <c r="I24">
        <v>129000</v>
      </c>
    </row>
    <row r="25" spans="1:9" x14ac:dyDescent="0.25">
      <c r="A25">
        <v>1918</v>
      </c>
      <c r="B25">
        <v>1812</v>
      </c>
      <c r="D25">
        <v>58</v>
      </c>
      <c r="E25">
        <v>2046</v>
      </c>
      <c r="F25">
        <v>946</v>
      </c>
      <c r="G25">
        <v>227</v>
      </c>
      <c r="I25">
        <v>113000</v>
      </c>
    </row>
    <row r="26" spans="1:9" x14ac:dyDescent="0.25">
      <c r="A26">
        <v>1919</v>
      </c>
      <c r="B26">
        <v>1580</v>
      </c>
      <c r="D26">
        <v>58</v>
      </c>
      <c r="E26">
        <v>1918</v>
      </c>
      <c r="F26">
        <v>1097</v>
      </c>
      <c r="G26">
        <v>251</v>
      </c>
      <c r="I26">
        <v>114000</v>
      </c>
    </row>
    <row r="27" spans="1:9" x14ac:dyDescent="0.25">
      <c r="A27">
        <v>1920</v>
      </c>
      <c r="B27">
        <v>281</v>
      </c>
      <c r="C27">
        <v>1068346</v>
      </c>
      <c r="D27">
        <v>58</v>
      </c>
      <c r="E27">
        <v>1748</v>
      </c>
      <c r="F27">
        <v>964</v>
      </c>
      <c r="G27">
        <v>240</v>
      </c>
      <c r="I27">
        <v>107000</v>
      </c>
    </row>
    <row r="28" spans="1:9" x14ac:dyDescent="0.25">
      <c r="A28">
        <v>1921</v>
      </c>
      <c r="B28">
        <v>193</v>
      </c>
      <c r="C28">
        <v>1075000</v>
      </c>
      <c r="D28">
        <v>56</v>
      </c>
      <c r="E28">
        <v>1372</v>
      </c>
      <c r="F28">
        <v>828</v>
      </c>
      <c r="G28">
        <v>188</v>
      </c>
      <c r="I28">
        <v>106000</v>
      </c>
    </row>
    <row r="29" spans="1:9" x14ac:dyDescent="0.25">
      <c r="A29">
        <v>1922</v>
      </c>
      <c r="B29">
        <v>709</v>
      </c>
      <c r="C29">
        <v>1074607</v>
      </c>
      <c r="D29">
        <v>56</v>
      </c>
      <c r="E29">
        <v>2129</v>
      </c>
      <c r="F29">
        <v>1102</v>
      </c>
      <c r="G29">
        <v>257</v>
      </c>
      <c r="I29">
        <v>120000</v>
      </c>
    </row>
    <row r="30" spans="1:9" x14ac:dyDescent="0.25">
      <c r="A30">
        <v>1923</v>
      </c>
      <c r="B30">
        <v>60</v>
      </c>
      <c r="C30">
        <v>1074215</v>
      </c>
      <c r="D30">
        <v>57</v>
      </c>
      <c r="E30">
        <v>1285</v>
      </c>
      <c r="F30">
        <v>693</v>
      </c>
      <c r="G30">
        <v>192</v>
      </c>
      <c r="I30">
        <v>89000</v>
      </c>
    </row>
    <row r="31" spans="1:9" x14ac:dyDescent="0.25">
      <c r="A31">
        <v>1924</v>
      </c>
      <c r="B31">
        <v>376</v>
      </c>
      <c r="C31">
        <v>1073822</v>
      </c>
      <c r="D31">
        <v>57</v>
      </c>
      <c r="E31">
        <v>2006</v>
      </c>
      <c r="F31">
        <v>973</v>
      </c>
      <c r="G31">
        <v>198</v>
      </c>
      <c r="I31">
        <v>119000</v>
      </c>
    </row>
    <row r="32" spans="1:9" x14ac:dyDescent="0.25">
      <c r="A32">
        <v>1925</v>
      </c>
      <c r="B32">
        <v>191</v>
      </c>
      <c r="C32">
        <v>1073429</v>
      </c>
      <c r="D32">
        <v>57</v>
      </c>
      <c r="E32">
        <v>1517</v>
      </c>
      <c r="F32">
        <v>804</v>
      </c>
      <c r="G32">
        <v>196</v>
      </c>
      <c r="I32">
        <v>102000</v>
      </c>
    </row>
    <row r="33" spans="1:9" x14ac:dyDescent="0.25">
      <c r="A33">
        <v>1926</v>
      </c>
      <c r="B33">
        <v>350</v>
      </c>
      <c r="C33">
        <v>1090380</v>
      </c>
      <c r="D33">
        <v>57</v>
      </c>
      <c r="E33">
        <v>1596</v>
      </c>
      <c r="F33">
        <v>707</v>
      </c>
      <c r="G33">
        <v>171</v>
      </c>
      <c r="I33">
        <v>104000</v>
      </c>
    </row>
    <row r="34" spans="1:9" x14ac:dyDescent="0.25">
      <c r="A34">
        <v>1927</v>
      </c>
      <c r="B34">
        <v>180</v>
      </c>
      <c r="C34">
        <v>1089988</v>
      </c>
      <c r="D34">
        <v>38</v>
      </c>
      <c r="E34">
        <v>1585</v>
      </c>
      <c r="F34">
        <v>598</v>
      </c>
      <c r="G34">
        <v>181</v>
      </c>
      <c r="I34">
        <v>107000</v>
      </c>
    </row>
    <row r="35" spans="1:9" x14ac:dyDescent="0.25">
      <c r="A35">
        <v>1928</v>
      </c>
      <c r="B35">
        <v>193</v>
      </c>
      <c r="C35">
        <v>1089595</v>
      </c>
      <c r="D35">
        <v>37</v>
      </c>
      <c r="E35">
        <v>1653</v>
      </c>
      <c r="F35">
        <v>583</v>
      </c>
      <c r="G35">
        <v>163</v>
      </c>
      <c r="I35">
        <v>107000</v>
      </c>
    </row>
    <row r="36" spans="1:9" x14ac:dyDescent="0.25">
      <c r="A36">
        <v>1929</v>
      </c>
      <c r="B36">
        <v>806</v>
      </c>
      <c r="C36">
        <v>1089202</v>
      </c>
      <c r="D36">
        <v>37</v>
      </c>
      <c r="E36">
        <v>2248</v>
      </c>
      <c r="F36">
        <v>891</v>
      </c>
      <c r="G36">
        <v>221</v>
      </c>
      <c r="I36">
        <v>107000</v>
      </c>
    </row>
    <row r="37" spans="1:9" x14ac:dyDescent="0.25">
      <c r="A37">
        <v>1930</v>
      </c>
      <c r="B37">
        <v>147</v>
      </c>
      <c r="C37">
        <v>1088810</v>
      </c>
      <c r="D37">
        <v>37</v>
      </c>
      <c r="E37">
        <v>1628</v>
      </c>
      <c r="F37">
        <v>576</v>
      </c>
      <c r="G37">
        <v>207</v>
      </c>
      <c r="I37">
        <v>101000</v>
      </c>
    </row>
    <row r="38" spans="1:9" x14ac:dyDescent="0.25">
      <c r="A38">
        <v>1931</v>
      </c>
      <c r="B38">
        <v>190</v>
      </c>
      <c r="C38">
        <v>1088461</v>
      </c>
      <c r="D38">
        <v>37</v>
      </c>
      <c r="E38">
        <v>1408</v>
      </c>
      <c r="F38">
        <v>455</v>
      </c>
      <c r="G38">
        <v>162</v>
      </c>
      <c r="I38">
        <v>105000</v>
      </c>
    </row>
    <row r="39" spans="1:9" x14ac:dyDescent="0.25">
      <c r="A39">
        <v>1932</v>
      </c>
      <c r="B39">
        <v>415</v>
      </c>
      <c r="C39">
        <v>1088215</v>
      </c>
      <c r="D39">
        <v>36</v>
      </c>
      <c r="E39">
        <v>1750</v>
      </c>
      <c r="F39">
        <v>547</v>
      </c>
      <c r="G39">
        <v>197</v>
      </c>
      <c r="I39">
        <v>112000</v>
      </c>
    </row>
    <row r="40" spans="1:9" x14ac:dyDescent="0.25">
      <c r="A40">
        <v>1933</v>
      </c>
      <c r="B40">
        <v>221</v>
      </c>
      <c r="C40">
        <v>1087696</v>
      </c>
      <c r="D40">
        <v>37</v>
      </c>
      <c r="E40">
        <v>1220</v>
      </c>
      <c r="F40">
        <v>460</v>
      </c>
      <c r="G40">
        <v>172</v>
      </c>
      <c r="I40">
        <v>96000</v>
      </c>
    </row>
    <row r="41" spans="1:9" x14ac:dyDescent="0.25">
      <c r="A41">
        <v>1934</v>
      </c>
      <c r="B41">
        <v>143</v>
      </c>
      <c r="C41">
        <v>1087723</v>
      </c>
      <c r="D41">
        <v>37</v>
      </c>
      <c r="E41">
        <v>1451</v>
      </c>
      <c r="F41">
        <v>387</v>
      </c>
      <c r="G41">
        <v>177</v>
      </c>
      <c r="I41">
        <v>98000</v>
      </c>
    </row>
    <row r="42" spans="1:9" x14ac:dyDescent="0.25">
      <c r="A42">
        <v>1935</v>
      </c>
      <c r="B42">
        <v>264</v>
      </c>
      <c r="C42">
        <v>1087476</v>
      </c>
      <c r="D42">
        <v>38</v>
      </c>
      <c r="E42">
        <v>1350</v>
      </c>
      <c r="F42">
        <v>451</v>
      </c>
      <c r="G42">
        <v>180</v>
      </c>
      <c r="I42">
        <v>98000</v>
      </c>
    </row>
    <row r="43" spans="1:9" x14ac:dyDescent="0.25">
      <c r="A43">
        <v>1936</v>
      </c>
      <c r="B43">
        <v>127</v>
      </c>
      <c r="C43">
        <v>1087230</v>
      </c>
      <c r="D43">
        <v>38</v>
      </c>
      <c r="E43">
        <v>1409</v>
      </c>
      <c r="F43">
        <v>448</v>
      </c>
      <c r="G43">
        <v>169</v>
      </c>
      <c r="I43">
        <v>109000</v>
      </c>
    </row>
    <row r="44" spans="1:9" x14ac:dyDescent="0.25">
      <c r="A44">
        <v>1937</v>
      </c>
      <c r="B44">
        <v>443</v>
      </c>
      <c r="C44">
        <v>1086984</v>
      </c>
      <c r="D44">
        <v>37</v>
      </c>
      <c r="E44">
        <v>1378</v>
      </c>
      <c r="F44">
        <v>434</v>
      </c>
      <c r="G44">
        <v>161</v>
      </c>
      <c r="I44">
        <v>104000</v>
      </c>
    </row>
    <row r="45" spans="1:9" x14ac:dyDescent="0.25">
      <c r="A45">
        <v>1938</v>
      </c>
      <c r="B45">
        <v>76</v>
      </c>
      <c r="C45">
        <v>1092968</v>
      </c>
      <c r="D45">
        <v>28</v>
      </c>
      <c r="E45">
        <v>1027</v>
      </c>
      <c r="F45">
        <v>309</v>
      </c>
      <c r="G45">
        <v>128</v>
      </c>
      <c r="I45">
        <v>87000</v>
      </c>
    </row>
    <row r="46" spans="1:9" x14ac:dyDescent="0.25">
      <c r="A46">
        <v>1939</v>
      </c>
      <c r="B46">
        <v>182</v>
      </c>
      <c r="C46">
        <v>1092722</v>
      </c>
      <c r="D46">
        <v>28</v>
      </c>
      <c r="E46">
        <v>768</v>
      </c>
      <c r="F46">
        <v>341</v>
      </c>
      <c r="G46">
        <v>136</v>
      </c>
      <c r="I46">
        <v>80000</v>
      </c>
    </row>
    <row r="47" spans="1:9" x14ac:dyDescent="0.25">
      <c r="A47">
        <v>1940</v>
      </c>
      <c r="B47">
        <v>431</v>
      </c>
      <c r="C47">
        <v>1092476</v>
      </c>
      <c r="D47">
        <v>26</v>
      </c>
      <c r="E47">
        <v>1197</v>
      </c>
      <c r="F47">
        <v>680</v>
      </c>
      <c r="G47">
        <v>204</v>
      </c>
      <c r="I47">
        <v>95000</v>
      </c>
    </row>
    <row r="48" spans="1:9" x14ac:dyDescent="0.25">
      <c r="A48">
        <v>1941</v>
      </c>
      <c r="B48">
        <v>119</v>
      </c>
      <c r="C48">
        <v>1092229</v>
      </c>
      <c r="E48">
        <v>961</v>
      </c>
      <c r="F48">
        <v>458</v>
      </c>
      <c r="G48">
        <v>134</v>
      </c>
      <c r="I48">
        <v>111000</v>
      </c>
    </row>
    <row r="49" spans="1:9" x14ac:dyDescent="0.25">
      <c r="A49">
        <v>1942</v>
      </c>
      <c r="B49">
        <v>53</v>
      </c>
      <c r="C49">
        <v>1091983</v>
      </c>
      <c r="D49">
        <v>26</v>
      </c>
      <c r="E49">
        <v>731</v>
      </c>
      <c r="F49">
        <v>339</v>
      </c>
      <c r="G49">
        <v>133</v>
      </c>
      <c r="I49">
        <v>90000</v>
      </c>
    </row>
    <row r="50" spans="1:9" x14ac:dyDescent="0.25">
      <c r="A50">
        <v>1943</v>
      </c>
      <c r="B50">
        <v>196</v>
      </c>
      <c r="C50">
        <v>1091737</v>
      </c>
      <c r="D50">
        <v>26</v>
      </c>
      <c r="E50">
        <v>840</v>
      </c>
      <c r="F50">
        <v>306</v>
      </c>
      <c r="G50">
        <v>143</v>
      </c>
      <c r="I50">
        <v>82000</v>
      </c>
    </row>
    <row r="51" spans="1:9" x14ac:dyDescent="0.25">
      <c r="A51">
        <v>1944</v>
      </c>
      <c r="B51">
        <v>75</v>
      </c>
      <c r="C51">
        <v>1091491</v>
      </c>
      <c r="D51">
        <v>26</v>
      </c>
      <c r="E51">
        <v>696</v>
      </c>
      <c r="F51">
        <v>312</v>
      </c>
      <c r="G51">
        <v>118</v>
      </c>
      <c r="I51">
        <v>95000</v>
      </c>
    </row>
    <row r="52" spans="1:9" x14ac:dyDescent="0.25">
      <c r="A52">
        <v>1945</v>
      </c>
      <c r="B52">
        <v>44</v>
      </c>
      <c r="C52">
        <v>1091245</v>
      </c>
      <c r="D52">
        <v>27</v>
      </c>
      <c r="E52">
        <v>529</v>
      </c>
      <c r="F52">
        <v>324</v>
      </c>
      <c r="G52">
        <v>91</v>
      </c>
      <c r="I52">
        <v>68000</v>
      </c>
    </row>
    <row r="53" spans="1:9" x14ac:dyDescent="0.25">
      <c r="A53">
        <v>1946</v>
      </c>
      <c r="B53">
        <v>149</v>
      </c>
      <c r="C53">
        <v>1090998</v>
      </c>
      <c r="D53">
        <v>27</v>
      </c>
      <c r="E53">
        <v>661</v>
      </c>
      <c r="F53">
        <v>320</v>
      </c>
      <c r="G53">
        <v>142</v>
      </c>
      <c r="I53">
        <v>67000</v>
      </c>
    </row>
    <row r="54" spans="1:9" x14ac:dyDescent="0.25">
      <c r="A54">
        <v>1947</v>
      </c>
      <c r="B54">
        <v>74</v>
      </c>
      <c r="C54">
        <v>1090752</v>
      </c>
      <c r="D54">
        <v>28</v>
      </c>
      <c r="E54">
        <v>665</v>
      </c>
      <c r="F54">
        <v>351</v>
      </c>
      <c r="G54">
        <v>131</v>
      </c>
      <c r="I54">
        <v>77000</v>
      </c>
    </row>
    <row r="55" spans="1:9" x14ac:dyDescent="0.25">
      <c r="A55">
        <v>1948</v>
      </c>
      <c r="B55">
        <v>33</v>
      </c>
      <c r="C55">
        <v>1070506</v>
      </c>
      <c r="D55">
        <v>28</v>
      </c>
      <c r="E55">
        <v>444</v>
      </c>
      <c r="F55">
        <v>221</v>
      </c>
      <c r="G55">
        <v>126</v>
      </c>
      <c r="I55">
        <v>56000</v>
      </c>
    </row>
    <row r="56" spans="1:9" x14ac:dyDescent="0.25">
      <c r="A56">
        <v>1949</v>
      </c>
      <c r="B56">
        <v>118</v>
      </c>
      <c r="C56">
        <v>1090260</v>
      </c>
      <c r="D56">
        <v>28</v>
      </c>
      <c r="E56">
        <v>548</v>
      </c>
      <c r="F56">
        <v>292</v>
      </c>
      <c r="G56">
        <v>128</v>
      </c>
      <c r="I56">
        <v>49000</v>
      </c>
    </row>
    <row r="57" spans="1:9" x14ac:dyDescent="0.25">
      <c r="A57">
        <v>1950</v>
      </c>
      <c r="B57">
        <v>52</v>
      </c>
      <c r="C57">
        <v>1090013</v>
      </c>
      <c r="D57">
        <v>28</v>
      </c>
      <c r="E57">
        <v>467</v>
      </c>
      <c r="F57">
        <v>639</v>
      </c>
      <c r="G57">
        <v>126</v>
      </c>
      <c r="I57">
        <v>44000</v>
      </c>
    </row>
    <row r="58" spans="1:9" x14ac:dyDescent="0.25">
      <c r="A58">
        <v>1951</v>
      </c>
      <c r="B58">
        <v>168</v>
      </c>
      <c r="E58">
        <v>485</v>
      </c>
      <c r="F58">
        <v>679</v>
      </c>
      <c r="G58">
        <v>108</v>
      </c>
    </row>
    <row r="59" spans="1:9" x14ac:dyDescent="0.25">
      <c r="A59">
        <v>1952</v>
      </c>
      <c r="B59">
        <v>109</v>
      </c>
      <c r="E59">
        <v>489</v>
      </c>
      <c r="F59">
        <v>635</v>
      </c>
      <c r="G59">
        <v>123</v>
      </c>
    </row>
    <row r="60" spans="1:9" x14ac:dyDescent="0.25">
      <c r="A60">
        <v>1953</v>
      </c>
      <c r="B60">
        <v>68</v>
      </c>
      <c r="E60">
        <v>394</v>
      </c>
      <c r="F60">
        <v>578</v>
      </c>
      <c r="G60">
        <v>98</v>
      </c>
    </row>
    <row r="61" spans="1:9" x14ac:dyDescent="0.25">
      <c r="A61">
        <v>1954</v>
      </c>
      <c r="B61">
        <v>24</v>
      </c>
      <c r="E61">
        <v>398</v>
      </c>
      <c r="F61">
        <v>502</v>
      </c>
      <c r="G61">
        <v>104</v>
      </c>
    </row>
    <row r="62" spans="1:9" x14ac:dyDescent="0.25">
      <c r="A62">
        <v>1955</v>
      </c>
      <c r="B62">
        <v>37</v>
      </c>
      <c r="E62">
        <v>502</v>
      </c>
      <c r="F62">
        <v>645</v>
      </c>
      <c r="G62">
        <v>100</v>
      </c>
    </row>
    <row r="63" spans="1:9" x14ac:dyDescent="0.25">
      <c r="A63">
        <v>1956</v>
      </c>
      <c r="B63">
        <v>46</v>
      </c>
      <c r="E63">
        <v>534</v>
      </c>
      <c r="F63">
        <v>605</v>
      </c>
      <c r="G63">
        <v>97</v>
      </c>
    </row>
    <row r="16385" spans="4:4" x14ac:dyDescent="0.25">
      <c r="D16385" t="s">
        <v>43</v>
      </c>
    </row>
    <row r="16411" spans="4:4" x14ac:dyDescent="0.25">
      <c r="D16411">
        <v>58</v>
      </c>
    </row>
    <row r="16412" spans="4:4" x14ac:dyDescent="0.25">
      <c r="D16412">
        <v>56</v>
      </c>
    </row>
    <row r="16413" spans="4:4" x14ac:dyDescent="0.25">
      <c r="D16413">
        <v>56</v>
      </c>
    </row>
    <row r="16414" spans="4:4" x14ac:dyDescent="0.25">
      <c r="D16414">
        <v>57</v>
      </c>
    </row>
    <row r="16415" spans="4:4" x14ac:dyDescent="0.25">
      <c r="D16415">
        <v>57</v>
      </c>
    </row>
    <row r="16416" spans="4:4" x14ac:dyDescent="0.25">
      <c r="D16416">
        <v>57</v>
      </c>
    </row>
    <row r="16417" spans="4:4" x14ac:dyDescent="0.25">
      <c r="D16417">
        <v>57</v>
      </c>
    </row>
    <row r="16418" spans="4:4" x14ac:dyDescent="0.25">
      <c r="D16418">
        <v>38</v>
      </c>
    </row>
    <row r="16419" spans="4:4" x14ac:dyDescent="0.25">
      <c r="D16419">
        <v>37</v>
      </c>
    </row>
    <row r="16420" spans="4:4" x14ac:dyDescent="0.25">
      <c r="D16420">
        <v>37</v>
      </c>
    </row>
    <row r="16421" spans="4:4" x14ac:dyDescent="0.25">
      <c r="D16421">
        <v>37</v>
      </c>
    </row>
    <row r="16422" spans="4:4" x14ac:dyDescent="0.25">
      <c r="D16422">
        <v>37</v>
      </c>
    </row>
    <row r="16423" spans="4:4" x14ac:dyDescent="0.25">
      <c r="D16423">
        <v>36</v>
      </c>
    </row>
    <row r="16424" spans="4:4" x14ac:dyDescent="0.25">
      <c r="D16424">
        <v>37</v>
      </c>
    </row>
    <row r="16425" spans="4:4" x14ac:dyDescent="0.25">
      <c r="D16425">
        <v>37</v>
      </c>
    </row>
    <row r="16426" spans="4:4" x14ac:dyDescent="0.25">
      <c r="D16426">
        <v>38</v>
      </c>
    </row>
    <row r="16427" spans="4:4" x14ac:dyDescent="0.25">
      <c r="D16427">
        <v>38</v>
      </c>
    </row>
    <row r="16428" spans="4:4" x14ac:dyDescent="0.25">
      <c r="D16428">
        <v>37</v>
      </c>
    </row>
    <row r="16429" spans="4:4" x14ac:dyDescent="0.25">
      <c r="D16429">
        <v>28</v>
      </c>
    </row>
    <row r="16430" spans="4:4" x14ac:dyDescent="0.25">
      <c r="D16430">
        <v>28</v>
      </c>
    </row>
    <row r="16431" spans="4:4" x14ac:dyDescent="0.25">
      <c r="D16431">
        <v>26</v>
      </c>
    </row>
    <row r="16433" spans="4:4" x14ac:dyDescent="0.25">
      <c r="D16433">
        <v>26</v>
      </c>
    </row>
    <row r="16434" spans="4:4" x14ac:dyDescent="0.25">
      <c r="D16434">
        <v>26</v>
      </c>
    </row>
    <row r="16435" spans="4:4" x14ac:dyDescent="0.25">
      <c r="D16435">
        <v>26</v>
      </c>
    </row>
    <row r="16436" spans="4:4" x14ac:dyDescent="0.25">
      <c r="D16436">
        <v>27</v>
      </c>
    </row>
    <row r="16437" spans="4:4" x14ac:dyDescent="0.25">
      <c r="D16437">
        <v>27</v>
      </c>
    </row>
    <row r="16438" spans="4:4" x14ac:dyDescent="0.25">
      <c r="D16438">
        <v>28</v>
      </c>
    </row>
    <row r="16439" spans="4:4" x14ac:dyDescent="0.25">
      <c r="D16439">
        <v>28</v>
      </c>
    </row>
    <row r="16440" spans="4:4" x14ac:dyDescent="0.25">
      <c r="D16440">
        <v>28</v>
      </c>
    </row>
    <row r="16441" spans="4:4" x14ac:dyDescent="0.25">
      <c r="D16441">
        <v>28</v>
      </c>
    </row>
    <row r="32769" spans="4:4" x14ac:dyDescent="0.25">
      <c r="D32769" t="s">
        <v>43</v>
      </c>
    </row>
    <row r="32795" spans="4:4" x14ac:dyDescent="0.25">
      <c r="D32795">
        <v>58</v>
      </c>
    </row>
    <row r="32796" spans="4:4" x14ac:dyDescent="0.25">
      <c r="D32796">
        <v>56</v>
      </c>
    </row>
    <row r="32797" spans="4:4" x14ac:dyDescent="0.25">
      <c r="D32797">
        <v>56</v>
      </c>
    </row>
    <row r="32798" spans="4:4" x14ac:dyDescent="0.25">
      <c r="D32798">
        <v>57</v>
      </c>
    </row>
    <row r="32799" spans="4:4" x14ac:dyDescent="0.25">
      <c r="D32799">
        <v>57</v>
      </c>
    </row>
    <row r="32800" spans="4:4" x14ac:dyDescent="0.25">
      <c r="D32800">
        <v>57</v>
      </c>
    </row>
    <row r="32801" spans="4:4" x14ac:dyDescent="0.25">
      <c r="D32801">
        <v>57</v>
      </c>
    </row>
    <row r="32802" spans="4:4" x14ac:dyDescent="0.25">
      <c r="D32802">
        <v>38</v>
      </c>
    </row>
    <row r="32803" spans="4:4" x14ac:dyDescent="0.25">
      <c r="D32803">
        <v>37</v>
      </c>
    </row>
    <row r="32804" spans="4:4" x14ac:dyDescent="0.25">
      <c r="D32804">
        <v>37</v>
      </c>
    </row>
    <row r="32805" spans="4:4" x14ac:dyDescent="0.25">
      <c r="D32805">
        <v>37</v>
      </c>
    </row>
    <row r="32806" spans="4:4" x14ac:dyDescent="0.25">
      <c r="D32806">
        <v>37</v>
      </c>
    </row>
    <row r="32807" spans="4:4" x14ac:dyDescent="0.25">
      <c r="D32807">
        <v>36</v>
      </c>
    </row>
    <row r="32808" spans="4:4" x14ac:dyDescent="0.25">
      <c r="D32808">
        <v>37</v>
      </c>
    </row>
    <row r="32809" spans="4:4" x14ac:dyDescent="0.25">
      <c r="D32809">
        <v>37</v>
      </c>
    </row>
    <row r="32810" spans="4:4" x14ac:dyDescent="0.25">
      <c r="D32810">
        <v>38</v>
      </c>
    </row>
    <row r="32811" spans="4:4" x14ac:dyDescent="0.25">
      <c r="D32811">
        <v>38</v>
      </c>
    </row>
    <row r="32812" spans="4:4" x14ac:dyDescent="0.25">
      <c r="D32812">
        <v>37</v>
      </c>
    </row>
    <row r="32813" spans="4:4" x14ac:dyDescent="0.25">
      <c r="D32813">
        <v>28</v>
      </c>
    </row>
    <row r="32814" spans="4:4" x14ac:dyDescent="0.25">
      <c r="D32814">
        <v>28</v>
      </c>
    </row>
    <row r="32815" spans="4:4" x14ac:dyDescent="0.25">
      <c r="D32815">
        <v>26</v>
      </c>
    </row>
    <row r="32817" spans="4:4" x14ac:dyDescent="0.25">
      <c r="D32817">
        <v>26</v>
      </c>
    </row>
    <row r="32818" spans="4:4" x14ac:dyDescent="0.25">
      <c r="D32818">
        <v>26</v>
      </c>
    </row>
    <row r="32819" spans="4:4" x14ac:dyDescent="0.25">
      <c r="D32819">
        <v>26</v>
      </c>
    </row>
    <row r="32820" spans="4:4" x14ac:dyDescent="0.25">
      <c r="D32820">
        <v>27</v>
      </c>
    </row>
    <row r="32821" spans="4:4" x14ac:dyDescent="0.25">
      <c r="D32821">
        <v>27</v>
      </c>
    </row>
    <row r="32822" spans="4:4" x14ac:dyDescent="0.25">
      <c r="D32822">
        <v>28</v>
      </c>
    </row>
    <row r="32823" spans="4:4" x14ac:dyDescent="0.25">
      <c r="D32823">
        <v>28</v>
      </c>
    </row>
    <row r="32824" spans="4:4" x14ac:dyDescent="0.25">
      <c r="D32824">
        <v>28</v>
      </c>
    </row>
    <row r="32825" spans="4:4" x14ac:dyDescent="0.25">
      <c r="D32825">
        <v>28</v>
      </c>
    </row>
    <row r="49153" spans="4:4" x14ac:dyDescent="0.25">
      <c r="D49153" t="s">
        <v>43</v>
      </c>
    </row>
    <row r="49179" spans="4:4" x14ac:dyDescent="0.25">
      <c r="D49179">
        <v>58</v>
      </c>
    </row>
    <row r="49180" spans="4:4" x14ac:dyDescent="0.25">
      <c r="D49180">
        <v>56</v>
      </c>
    </row>
    <row r="49181" spans="4:4" x14ac:dyDescent="0.25">
      <c r="D49181">
        <v>56</v>
      </c>
    </row>
    <row r="49182" spans="4:4" x14ac:dyDescent="0.25">
      <c r="D49182">
        <v>57</v>
      </c>
    </row>
    <row r="49183" spans="4:4" x14ac:dyDescent="0.25">
      <c r="D49183">
        <v>57</v>
      </c>
    </row>
    <row r="49184" spans="4:4" x14ac:dyDescent="0.25">
      <c r="D49184">
        <v>57</v>
      </c>
    </row>
    <row r="49185" spans="4:4" x14ac:dyDescent="0.25">
      <c r="D49185">
        <v>57</v>
      </c>
    </row>
    <row r="49186" spans="4:4" x14ac:dyDescent="0.25">
      <c r="D49186">
        <v>38</v>
      </c>
    </row>
    <row r="49187" spans="4:4" x14ac:dyDescent="0.25">
      <c r="D49187">
        <v>37</v>
      </c>
    </row>
    <row r="49188" spans="4:4" x14ac:dyDescent="0.25">
      <c r="D49188">
        <v>37</v>
      </c>
    </row>
    <row r="49189" spans="4:4" x14ac:dyDescent="0.25">
      <c r="D49189">
        <v>37</v>
      </c>
    </row>
    <row r="49190" spans="4:4" x14ac:dyDescent="0.25">
      <c r="D49190">
        <v>37</v>
      </c>
    </row>
    <row r="49191" spans="4:4" x14ac:dyDescent="0.25">
      <c r="D49191">
        <v>36</v>
      </c>
    </row>
    <row r="49192" spans="4:4" x14ac:dyDescent="0.25">
      <c r="D49192">
        <v>37</v>
      </c>
    </row>
    <row r="49193" spans="4:4" x14ac:dyDescent="0.25">
      <c r="D49193">
        <v>37</v>
      </c>
    </row>
    <row r="49194" spans="4:4" x14ac:dyDescent="0.25">
      <c r="D49194">
        <v>38</v>
      </c>
    </row>
    <row r="49195" spans="4:4" x14ac:dyDescent="0.25">
      <c r="D49195">
        <v>38</v>
      </c>
    </row>
    <row r="49196" spans="4:4" x14ac:dyDescent="0.25">
      <c r="D49196">
        <v>37</v>
      </c>
    </row>
    <row r="49197" spans="4:4" x14ac:dyDescent="0.25">
      <c r="D49197">
        <v>28</v>
      </c>
    </row>
    <row r="49198" spans="4:4" x14ac:dyDescent="0.25">
      <c r="D49198">
        <v>28</v>
      </c>
    </row>
    <row r="49199" spans="4:4" x14ac:dyDescent="0.25">
      <c r="D49199">
        <v>26</v>
      </c>
    </row>
    <row r="49201" spans="4:4" x14ac:dyDescent="0.25">
      <c r="D49201">
        <v>26</v>
      </c>
    </row>
    <row r="49202" spans="4:4" x14ac:dyDescent="0.25">
      <c r="D49202">
        <v>26</v>
      </c>
    </row>
    <row r="49203" spans="4:4" x14ac:dyDescent="0.25">
      <c r="D49203">
        <v>26</v>
      </c>
    </row>
    <row r="49204" spans="4:4" x14ac:dyDescent="0.25">
      <c r="D49204">
        <v>27</v>
      </c>
    </row>
    <row r="49205" spans="4:4" x14ac:dyDescent="0.25">
      <c r="D49205">
        <v>27</v>
      </c>
    </row>
    <row r="49206" spans="4:4" x14ac:dyDescent="0.25">
      <c r="D49206">
        <v>28</v>
      </c>
    </row>
    <row r="49207" spans="4:4" x14ac:dyDescent="0.25">
      <c r="D49207">
        <v>28</v>
      </c>
    </row>
    <row r="49208" spans="4:4" x14ac:dyDescent="0.25">
      <c r="D49208">
        <v>28</v>
      </c>
    </row>
    <row r="49209" spans="4:4" x14ac:dyDescent="0.25">
      <c r="D49209">
        <v>28</v>
      </c>
    </row>
    <row r="65537" spans="4:4" x14ac:dyDescent="0.25">
      <c r="D65537" t="s">
        <v>43</v>
      </c>
    </row>
    <row r="65563" spans="4:4" x14ac:dyDescent="0.25">
      <c r="D65563">
        <v>58</v>
      </c>
    </row>
    <row r="65564" spans="4:4" x14ac:dyDescent="0.25">
      <c r="D65564">
        <v>56</v>
      </c>
    </row>
    <row r="65565" spans="4:4" x14ac:dyDescent="0.25">
      <c r="D65565">
        <v>56</v>
      </c>
    </row>
    <row r="65566" spans="4:4" x14ac:dyDescent="0.25">
      <c r="D65566">
        <v>57</v>
      </c>
    </row>
    <row r="65567" spans="4:4" x14ac:dyDescent="0.25">
      <c r="D65567">
        <v>57</v>
      </c>
    </row>
    <row r="65568" spans="4:4" x14ac:dyDescent="0.25">
      <c r="D65568">
        <v>57</v>
      </c>
    </row>
    <row r="65569" spans="4:4" x14ac:dyDescent="0.25">
      <c r="D65569">
        <v>57</v>
      </c>
    </row>
    <row r="65570" spans="4:4" x14ac:dyDescent="0.25">
      <c r="D65570">
        <v>38</v>
      </c>
    </row>
    <row r="65571" spans="4:4" x14ac:dyDescent="0.25">
      <c r="D65571">
        <v>37</v>
      </c>
    </row>
    <row r="65572" spans="4:4" x14ac:dyDescent="0.25">
      <c r="D65572">
        <v>37</v>
      </c>
    </row>
    <row r="65573" spans="4:4" x14ac:dyDescent="0.25">
      <c r="D65573">
        <v>37</v>
      </c>
    </row>
    <row r="65574" spans="4:4" x14ac:dyDescent="0.25">
      <c r="D65574">
        <v>37</v>
      </c>
    </row>
    <row r="65575" spans="4:4" x14ac:dyDescent="0.25">
      <c r="D65575">
        <v>36</v>
      </c>
    </row>
    <row r="65576" spans="4:4" x14ac:dyDescent="0.25">
      <c r="D65576">
        <v>37</v>
      </c>
    </row>
    <row r="65577" spans="4:4" x14ac:dyDescent="0.25">
      <c r="D65577">
        <v>37</v>
      </c>
    </row>
    <row r="65578" spans="4:4" x14ac:dyDescent="0.25">
      <c r="D65578">
        <v>38</v>
      </c>
    </row>
    <row r="65579" spans="4:4" x14ac:dyDescent="0.25">
      <c r="D65579">
        <v>38</v>
      </c>
    </row>
    <row r="65580" spans="4:4" x14ac:dyDescent="0.25">
      <c r="D65580">
        <v>37</v>
      </c>
    </row>
    <row r="65581" spans="4:4" x14ac:dyDescent="0.25">
      <c r="D65581">
        <v>28</v>
      </c>
    </row>
    <row r="65582" spans="4:4" x14ac:dyDescent="0.25">
      <c r="D65582">
        <v>28</v>
      </c>
    </row>
    <row r="65583" spans="4:4" x14ac:dyDescent="0.25">
      <c r="D65583">
        <v>26</v>
      </c>
    </row>
    <row r="65585" spans="4:4" x14ac:dyDescent="0.25">
      <c r="D65585">
        <v>26</v>
      </c>
    </row>
    <row r="65586" spans="4:4" x14ac:dyDescent="0.25">
      <c r="D65586">
        <v>26</v>
      </c>
    </row>
    <row r="65587" spans="4:4" x14ac:dyDescent="0.25">
      <c r="D65587">
        <v>26</v>
      </c>
    </row>
    <row r="65588" spans="4:4" x14ac:dyDescent="0.25">
      <c r="D65588">
        <v>27</v>
      </c>
    </row>
    <row r="65589" spans="4:4" x14ac:dyDescent="0.25">
      <c r="D65589">
        <v>27</v>
      </c>
    </row>
    <row r="65590" spans="4:4" x14ac:dyDescent="0.25">
      <c r="D65590">
        <v>28</v>
      </c>
    </row>
    <row r="65591" spans="4:4" x14ac:dyDescent="0.25">
      <c r="D65591">
        <v>28</v>
      </c>
    </row>
    <row r="65592" spans="4:4" x14ac:dyDescent="0.25">
      <c r="D65592">
        <v>28</v>
      </c>
    </row>
    <row r="65593" spans="4:4" x14ac:dyDescent="0.25">
      <c r="D65593">
        <v>28</v>
      </c>
    </row>
    <row r="81921" spans="4:4" x14ac:dyDescent="0.25">
      <c r="D81921" t="s">
        <v>43</v>
      </c>
    </row>
    <row r="81947" spans="4:4" x14ac:dyDescent="0.25">
      <c r="D81947">
        <v>58</v>
      </c>
    </row>
    <row r="81948" spans="4:4" x14ac:dyDescent="0.25">
      <c r="D81948">
        <v>56</v>
      </c>
    </row>
    <row r="81949" spans="4:4" x14ac:dyDescent="0.25">
      <c r="D81949">
        <v>56</v>
      </c>
    </row>
    <row r="81950" spans="4:4" x14ac:dyDescent="0.25">
      <c r="D81950">
        <v>57</v>
      </c>
    </row>
    <row r="81951" spans="4:4" x14ac:dyDescent="0.25">
      <c r="D81951">
        <v>57</v>
      </c>
    </row>
    <row r="81952" spans="4:4" x14ac:dyDescent="0.25">
      <c r="D81952">
        <v>57</v>
      </c>
    </row>
    <row r="81953" spans="4:4" x14ac:dyDescent="0.25">
      <c r="D81953">
        <v>57</v>
      </c>
    </row>
    <row r="81954" spans="4:4" x14ac:dyDescent="0.25">
      <c r="D81954">
        <v>38</v>
      </c>
    </row>
    <row r="81955" spans="4:4" x14ac:dyDescent="0.25">
      <c r="D81955">
        <v>37</v>
      </c>
    </row>
    <row r="81956" spans="4:4" x14ac:dyDescent="0.25">
      <c r="D81956">
        <v>37</v>
      </c>
    </row>
    <row r="81957" spans="4:4" x14ac:dyDescent="0.25">
      <c r="D81957">
        <v>37</v>
      </c>
    </row>
    <row r="81958" spans="4:4" x14ac:dyDescent="0.25">
      <c r="D81958">
        <v>37</v>
      </c>
    </row>
    <row r="81959" spans="4:4" x14ac:dyDescent="0.25">
      <c r="D81959">
        <v>36</v>
      </c>
    </row>
    <row r="81960" spans="4:4" x14ac:dyDescent="0.25">
      <c r="D81960">
        <v>37</v>
      </c>
    </row>
    <row r="81961" spans="4:4" x14ac:dyDescent="0.25">
      <c r="D81961">
        <v>37</v>
      </c>
    </row>
    <row r="81962" spans="4:4" x14ac:dyDescent="0.25">
      <c r="D81962">
        <v>38</v>
      </c>
    </row>
    <row r="81963" spans="4:4" x14ac:dyDescent="0.25">
      <c r="D81963">
        <v>38</v>
      </c>
    </row>
    <row r="81964" spans="4:4" x14ac:dyDescent="0.25">
      <c r="D81964">
        <v>37</v>
      </c>
    </row>
    <row r="81965" spans="4:4" x14ac:dyDescent="0.25">
      <c r="D81965">
        <v>28</v>
      </c>
    </row>
    <row r="81966" spans="4:4" x14ac:dyDescent="0.25">
      <c r="D81966">
        <v>28</v>
      </c>
    </row>
    <row r="81967" spans="4:4" x14ac:dyDescent="0.25">
      <c r="D81967">
        <v>26</v>
      </c>
    </row>
    <row r="81969" spans="4:4" x14ac:dyDescent="0.25">
      <c r="D81969">
        <v>26</v>
      </c>
    </row>
    <row r="81970" spans="4:4" x14ac:dyDescent="0.25">
      <c r="D81970">
        <v>26</v>
      </c>
    </row>
    <row r="81971" spans="4:4" x14ac:dyDescent="0.25">
      <c r="D81971">
        <v>26</v>
      </c>
    </row>
    <row r="81972" spans="4:4" x14ac:dyDescent="0.25">
      <c r="D81972">
        <v>27</v>
      </c>
    </row>
    <row r="81973" spans="4:4" x14ac:dyDescent="0.25">
      <c r="D81973">
        <v>27</v>
      </c>
    </row>
    <row r="81974" spans="4:4" x14ac:dyDescent="0.25">
      <c r="D81974">
        <v>28</v>
      </c>
    </row>
    <row r="81975" spans="4:4" x14ac:dyDescent="0.25">
      <c r="D81975">
        <v>28</v>
      </c>
    </row>
    <row r="81976" spans="4:4" x14ac:dyDescent="0.25">
      <c r="D81976">
        <v>28</v>
      </c>
    </row>
    <row r="81977" spans="4:4" x14ac:dyDescent="0.25">
      <c r="D81977">
        <v>28</v>
      </c>
    </row>
    <row r="98305" spans="4:4" x14ac:dyDescent="0.25">
      <c r="D98305" t="s">
        <v>43</v>
      </c>
    </row>
    <row r="98331" spans="4:4" x14ac:dyDescent="0.25">
      <c r="D98331">
        <v>58</v>
      </c>
    </row>
    <row r="98332" spans="4:4" x14ac:dyDescent="0.25">
      <c r="D98332">
        <v>56</v>
      </c>
    </row>
    <row r="98333" spans="4:4" x14ac:dyDescent="0.25">
      <c r="D98333">
        <v>56</v>
      </c>
    </row>
    <row r="98334" spans="4:4" x14ac:dyDescent="0.25">
      <c r="D98334">
        <v>57</v>
      </c>
    </row>
    <row r="98335" spans="4:4" x14ac:dyDescent="0.25">
      <c r="D98335">
        <v>57</v>
      </c>
    </row>
    <row r="98336" spans="4:4" x14ac:dyDescent="0.25">
      <c r="D98336">
        <v>57</v>
      </c>
    </row>
    <row r="98337" spans="4:4" x14ac:dyDescent="0.25">
      <c r="D98337">
        <v>57</v>
      </c>
    </row>
    <row r="98338" spans="4:4" x14ac:dyDescent="0.25">
      <c r="D98338">
        <v>38</v>
      </c>
    </row>
    <row r="98339" spans="4:4" x14ac:dyDescent="0.25">
      <c r="D98339">
        <v>37</v>
      </c>
    </row>
    <row r="98340" spans="4:4" x14ac:dyDescent="0.25">
      <c r="D98340">
        <v>37</v>
      </c>
    </row>
    <row r="98341" spans="4:4" x14ac:dyDescent="0.25">
      <c r="D98341">
        <v>37</v>
      </c>
    </row>
    <row r="98342" spans="4:4" x14ac:dyDescent="0.25">
      <c r="D98342">
        <v>37</v>
      </c>
    </row>
    <row r="98343" spans="4:4" x14ac:dyDescent="0.25">
      <c r="D98343">
        <v>36</v>
      </c>
    </row>
    <row r="98344" spans="4:4" x14ac:dyDescent="0.25">
      <c r="D98344">
        <v>37</v>
      </c>
    </row>
    <row r="98345" spans="4:4" x14ac:dyDescent="0.25">
      <c r="D98345">
        <v>37</v>
      </c>
    </row>
    <row r="98346" spans="4:4" x14ac:dyDescent="0.25">
      <c r="D98346">
        <v>38</v>
      </c>
    </row>
    <row r="98347" spans="4:4" x14ac:dyDescent="0.25">
      <c r="D98347">
        <v>38</v>
      </c>
    </row>
    <row r="98348" spans="4:4" x14ac:dyDescent="0.25">
      <c r="D98348">
        <v>37</v>
      </c>
    </row>
    <row r="98349" spans="4:4" x14ac:dyDescent="0.25">
      <c r="D98349">
        <v>28</v>
      </c>
    </row>
    <row r="98350" spans="4:4" x14ac:dyDescent="0.25">
      <c r="D98350">
        <v>28</v>
      </c>
    </row>
    <row r="98351" spans="4:4" x14ac:dyDescent="0.25">
      <c r="D98351">
        <v>26</v>
      </c>
    </row>
    <row r="98353" spans="4:4" x14ac:dyDescent="0.25">
      <c r="D98353">
        <v>26</v>
      </c>
    </row>
    <row r="98354" spans="4:4" x14ac:dyDescent="0.25">
      <c r="D98354">
        <v>26</v>
      </c>
    </row>
    <row r="98355" spans="4:4" x14ac:dyDescent="0.25">
      <c r="D98355">
        <v>26</v>
      </c>
    </row>
    <row r="98356" spans="4:4" x14ac:dyDescent="0.25">
      <c r="D98356">
        <v>27</v>
      </c>
    </row>
    <row r="98357" spans="4:4" x14ac:dyDescent="0.25">
      <c r="D98357">
        <v>27</v>
      </c>
    </row>
    <row r="98358" spans="4:4" x14ac:dyDescent="0.25">
      <c r="D98358">
        <v>28</v>
      </c>
    </row>
    <row r="98359" spans="4:4" x14ac:dyDescent="0.25">
      <c r="D98359">
        <v>28</v>
      </c>
    </row>
    <row r="98360" spans="4:4" x14ac:dyDescent="0.25">
      <c r="D98360">
        <v>28</v>
      </c>
    </row>
    <row r="98361" spans="4:4" x14ac:dyDescent="0.25">
      <c r="D98361">
        <v>28</v>
      </c>
    </row>
    <row r="114689" spans="4:4" x14ac:dyDescent="0.25">
      <c r="D114689" t="s">
        <v>43</v>
      </c>
    </row>
    <row r="114715" spans="4:4" x14ac:dyDescent="0.25">
      <c r="D114715">
        <v>58</v>
      </c>
    </row>
    <row r="114716" spans="4:4" x14ac:dyDescent="0.25">
      <c r="D114716">
        <v>56</v>
      </c>
    </row>
    <row r="114717" spans="4:4" x14ac:dyDescent="0.25">
      <c r="D114717">
        <v>56</v>
      </c>
    </row>
    <row r="114718" spans="4:4" x14ac:dyDescent="0.25">
      <c r="D114718">
        <v>57</v>
      </c>
    </row>
    <row r="114719" spans="4:4" x14ac:dyDescent="0.25">
      <c r="D114719">
        <v>57</v>
      </c>
    </row>
    <row r="114720" spans="4:4" x14ac:dyDescent="0.25">
      <c r="D114720">
        <v>57</v>
      </c>
    </row>
    <row r="114721" spans="4:4" x14ac:dyDescent="0.25">
      <c r="D114721">
        <v>57</v>
      </c>
    </row>
    <row r="114722" spans="4:4" x14ac:dyDescent="0.25">
      <c r="D114722">
        <v>38</v>
      </c>
    </row>
    <row r="114723" spans="4:4" x14ac:dyDescent="0.25">
      <c r="D114723">
        <v>37</v>
      </c>
    </row>
    <row r="114724" spans="4:4" x14ac:dyDescent="0.25">
      <c r="D114724">
        <v>37</v>
      </c>
    </row>
    <row r="114725" spans="4:4" x14ac:dyDescent="0.25">
      <c r="D114725">
        <v>37</v>
      </c>
    </row>
    <row r="114726" spans="4:4" x14ac:dyDescent="0.25">
      <c r="D114726">
        <v>37</v>
      </c>
    </row>
    <row r="114727" spans="4:4" x14ac:dyDescent="0.25">
      <c r="D114727">
        <v>36</v>
      </c>
    </row>
    <row r="114728" spans="4:4" x14ac:dyDescent="0.25">
      <c r="D114728">
        <v>37</v>
      </c>
    </row>
    <row r="114729" spans="4:4" x14ac:dyDescent="0.25">
      <c r="D114729">
        <v>37</v>
      </c>
    </row>
    <row r="114730" spans="4:4" x14ac:dyDescent="0.25">
      <c r="D114730">
        <v>38</v>
      </c>
    </row>
    <row r="114731" spans="4:4" x14ac:dyDescent="0.25">
      <c r="D114731">
        <v>38</v>
      </c>
    </row>
    <row r="114732" spans="4:4" x14ac:dyDescent="0.25">
      <c r="D114732">
        <v>37</v>
      </c>
    </row>
    <row r="114733" spans="4:4" x14ac:dyDescent="0.25">
      <c r="D114733">
        <v>28</v>
      </c>
    </row>
    <row r="114734" spans="4:4" x14ac:dyDescent="0.25">
      <c r="D114734">
        <v>28</v>
      </c>
    </row>
    <row r="114735" spans="4:4" x14ac:dyDescent="0.25">
      <c r="D114735">
        <v>26</v>
      </c>
    </row>
    <row r="114737" spans="4:4" x14ac:dyDescent="0.25">
      <c r="D114737">
        <v>26</v>
      </c>
    </row>
    <row r="114738" spans="4:4" x14ac:dyDescent="0.25">
      <c r="D114738">
        <v>26</v>
      </c>
    </row>
    <row r="114739" spans="4:4" x14ac:dyDescent="0.25">
      <c r="D114739">
        <v>26</v>
      </c>
    </row>
    <row r="114740" spans="4:4" x14ac:dyDescent="0.25">
      <c r="D114740">
        <v>27</v>
      </c>
    </row>
    <row r="114741" spans="4:4" x14ac:dyDescent="0.25">
      <c r="D114741">
        <v>27</v>
      </c>
    </row>
    <row r="114742" spans="4:4" x14ac:dyDescent="0.25">
      <c r="D114742">
        <v>28</v>
      </c>
    </row>
    <row r="114743" spans="4:4" x14ac:dyDescent="0.25">
      <c r="D114743">
        <v>28</v>
      </c>
    </row>
    <row r="114744" spans="4:4" x14ac:dyDescent="0.25">
      <c r="D114744">
        <v>28</v>
      </c>
    </row>
    <row r="114745" spans="4:4" x14ac:dyDescent="0.25">
      <c r="D114745">
        <v>28</v>
      </c>
    </row>
    <row r="131073" spans="4:4" x14ac:dyDescent="0.25">
      <c r="D131073" t="s">
        <v>43</v>
      </c>
    </row>
    <row r="131099" spans="4:4" x14ac:dyDescent="0.25">
      <c r="D131099">
        <v>58</v>
      </c>
    </row>
    <row r="131100" spans="4:4" x14ac:dyDescent="0.25">
      <c r="D131100">
        <v>56</v>
      </c>
    </row>
    <row r="131101" spans="4:4" x14ac:dyDescent="0.25">
      <c r="D131101">
        <v>56</v>
      </c>
    </row>
    <row r="131102" spans="4:4" x14ac:dyDescent="0.25">
      <c r="D131102">
        <v>57</v>
      </c>
    </row>
    <row r="131103" spans="4:4" x14ac:dyDescent="0.25">
      <c r="D131103">
        <v>57</v>
      </c>
    </row>
    <row r="131104" spans="4:4" x14ac:dyDescent="0.25">
      <c r="D131104">
        <v>57</v>
      </c>
    </row>
    <row r="131105" spans="4:4" x14ac:dyDescent="0.25">
      <c r="D131105">
        <v>57</v>
      </c>
    </row>
    <row r="131106" spans="4:4" x14ac:dyDescent="0.25">
      <c r="D131106">
        <v>38</v>
      </c>
    </row>
    <row r="131107" spans="4:4" x14ac:dyDescent="0.25">
      <c r="D131107">
        <v>37</v>
      </c>
    </row>
    <row r="131108" spans="4:4" x14ac:dyDescent="0.25">
      <c r="D131108">
        <v>37</v>
      </c>
    </row>
    <row r="131109" spans="4:4" x14ac:dyDescent="0.25">
      <c r="D131109">
        <v>37</v>
      </c>
    </row>
    <row r="131110" spans="4:4" x14ac:dyDescent="0.25">
      <c r="D131110">
        <v>37</v>
      </c>
    </row>
    <row r="131111" spans="4:4" x14ac:dyDescent="0.25">
      <c r="D131111">
        <v>36</v>
      </c>
    </row>
    <row r="131112" spans="4:4" x14ac:dyDescent="0.25">
      <c r="D131112">
        <v>37</v>
      </c>
    </row>
    <row r="131113" spans="4:4" x14ac:dyDescent="0.25">
      <c r="D131113">
        <v>37</v>
      </c>
    </row>
    <row r="131114" spans="4:4" x14ac:dyDescent="0.25">
      <c r="D131114">
        <v>38</v>
      </c>
    </row>
    <row r="131115" spans="4:4" x14ac:dyDescent="0.25">
      <c r="D131115">
        <v>38</v>
      </c>
    </row>
    <row r="131116" spans="4:4" x14ac:dyDescent="0.25">
      <c r="D131116">
        <v>37</v>
      </c>
    </row>
    <row r="131117" spans="4:4" x14ac:dyDescent="0.25">
      <c r="D131117">
        <v>28</v>
      </c>
    </row>
    <row r="131118" spans="4:4" x14ac:dyDescent="0.25">
      <c r="D131118">
        <v>28</v>
      </c>
    </row>
    <row r="131119" spans="4:4" x14ac:dyDescent="0.25">
      <c r="D131119">
        <v>26</v>
      </c>
    </row>
    <row r="131121" spans="4:4" x14ac:dyDescent="0.25">
      <c r="D131121">
        <v>26</v>
      </c>
    </row>
    <row r="131122" spans="4:4" x14ac:dyDescent="0.25">
      <c r="D131122">
        <v>26</v>
      </c>
    </row>
    <row r="131123" spans="4:4" x14ac:dyDescent="0.25">
      <c r="D131123">
        <v>26</v>
      </c>
    </row>
    <row r="131124" spans="4:4" x14ac:dyDescent="0.25">
      <c r="D131124">
        <v>27</v>
      </c>
    </row>
    <row r="131125" spans="4:4" x14ac:dyDescent="0.25">
      <c r="D131125">
        <v>27</v>
      </c>
    </row>
    <row r="131126" spans="4:4" x14ac:dyDescent="0.25">
      <c r="D131126">
        <v>28</v>
      </c>
    </row>
    <row r="131127" spans="4:4" x14ac:dyDescent="0.25">
      <c r="D131127">
        <v>28</v>
      </c>
    </row>
    <row r="131128" spans="4:4" x14ac:dyDescent="0.25">
      <c r="D131128">
        <v>28</v>
      </c>
    </row>
    <row r="131129" spans="4:4" x14ac:dyDescent="0.25">
      <c r="D131129">
        <v>28</v>
      </c>
    </row>
    <row r="147457" spans="4:4" x14ac:dyDescent="0.25">
      <c r="D147457" t="s">
        <v>43</v>
      </c>
    </row>
    <row r="147483" spans="4:4" x14ac:dyDescent="0.25">
      <c r="D147483">
        <v>58</v>
      </c>
    </row>
    <row r="147484" spans="4:4" x14ac:dyDescent="0.25">
      <c r="D147484">
        <v>56</v>
      </c>
    </row>
    <row r="147485" spans="4:4" x14ac:dyDescent="0.25">
      <c r="D147485">
        <v>56</v>
      </c>
    </row>
    <row r="147486" spans="4:4" x14ac:dyDescent="0.25">
      <c r="D147486">
        <v>57</v>
      </c>
    </row>
    <row r="147487" spans="4:4" x14ac:dyDescent="0.25">
      <c r="D147487">
        <v>57</v>
      </c>
    </row>
    <row r="147488" spans="4:4" x14ac:dyDescent="0.25">
      <c r="D147488">
        <v>57</v>
      </c>
    </row>
    <row r="147489" spans="4:4" x14ac:dyDescent="0.25">
      <c r="D147489">
        <v>57</v>
      </c>
    </row>
    <row r="147490" spans="4:4" x14ac:dyDescent="0.25">
      <c r="D147490">
        <v>38</v>
      </c>
    </row>
    <row r="147491" spans="4:4" x14ac:dyDescent="0.25">
      <c r="D147491">
        <v>37</v>
      </c>
    </row>
    <row r="147492" spans="4:4" x14ac:dyDescent="0.25">
      <c r="D147492">
        <v>37</v>
      </c>
    </row>
    <row r="147493" spans="4:4" x14ac:dyDescent="0.25">
      <c r="D147493">
        <v>37</v>
      </c>
    </row>
    <row r="147494" spans="4:4" x14ac:dyDescent="0.25">
      <c r="D147494">
        <v>37</v>
      </c>
    </row>
    <row r="147495" spans="4:4" x14ac:dyDescent="0.25">
      <c r="D147495">
        <v>36</v>
      </c>
    </row>
    <row r="147496" spans="4:4" x14ac:dyDescent="0.25">
      <c r="D147496">
        <v>37</v>
      </c>
    </row>
    <row r="147497" spans="4:4" x14ac:dyDescent="0.25">
      <c r="D147497">
        <v>37</v>
      </c>
    </row>
    <row r="147498" spans="4:4" x14ac:dyDescent="0.25">
      <c r="D147498">
        <v>38</v>
      </c>
    </row>
    <row r="147499" spans="4:4" x14ac:dyDescent="0.25">
      <c r="D147499">
        <v>38</v>
      </c>
    </row>
    <row r="147500" spans="4:4" x14ac:dyDescent="0.25">
      <c r="D147500">
        <v>37</v>
      </c>
    </row>
    <row r="147501" spans="4:4" x14ac:dyDescent="0.25">
      <c r="D147501">
        <v>28</v>
      </c>
    </row>
    <row r="147502" spans="4:4" x14ac:dyDescent="0.25">
      <c r="D147502">
        <v>28</v>
      </c>
    </row>
    <row r="147503" spans="4:4" x14ac:dyDescent="0.25">
      <c r="D147503">
        <v>26</v>
      </c>
    </row>
    <row r="147505" spans="4:4" x14ac:dyDescent="0.25">
      <c r="D147505">
        <v>26</v>
      </c>
    </row>
    <row r="147506" spans="4:4" x14ac:dyDescent="0.25">
      <c r="D147506">
        <v>26</v>
      </c>
    </row>
    <row r="147507" spans="4:4" x14ac:dyDescent="0.25">
      <c r="D147507">
        <v>26</v>
      </c>
    </row>
    <row r="147508" spans="4:4" x14ac:dyDescent="0.25">
      <c r="D147508">
        <v>27</v>
      </c>
    </row>
    <row r="147509" spans="4:4" x14ac:dyDescent="0.25">
      <c r="D147509">
        <v>27</v>
      </c>
    </row>
    <row r="147510" spans="4:4" x14ac:dyDescent="0.25">
      <c r="D147510">
        <v>28</v>
      </c>
    </row>
    <row r="147511" spans="4:4" x14ac:dyDescent="0.25">
      <c r="D147511">
        <v>28</v>
      </c>
    </row>
    <row r="147512" spans="4:4" x14ac:dyDescent="0.25">
      <c r="D147512">
        <v>28</v>
      </c>
    </row>
    <row r="147513" spans="4:4" x14ac:dyDescent="0.25">
      <c r="D147513">
        <v>28</v>
      </c>
    </row>
    <row r="163841" spans="4:4" x14ac:dyDescent="0.25">
      <c r="D163841" t="s">
        <v>43</v>
      </c>
    </row>
    <row r="163867" spans="4:4" x14ac:dyDescent="0.25">
      <c r="D163867">
        <v>58</v>
      </c>
    </row>
    <row r="163868" spans="4:4" x14ac:dyDescent="0.25">
      <c r="D163868">
        <v>56</v>
      </c>
    </row>
    <row r="163869" spans="4:4" x14ac:dyDescent="0.25">
      <c r="D163869">
        <v>56</v>
      </c>
    </row>
    <row r="163870" spans="4:4" x14ac:dyDescent="0.25">
      <c r="D163870">
        <v>57</v>
      </c>
    </row>
    <row r="163871" spans="4:4" x14ac:dyDescent="0.25">
      <c r="D163871">
        <v>57</v>
      </c>
    </row>
    <row r="163872" spans="4:4" x14ac:dyDescent="0.25">
      <c r="D163872">
        <v>57</v>
      </c>
    </row>
    <row r="163873" spans="4:4" x14ac:dyDescent="0.25">
      <c r="D163873">
        <v>57</v>
      </c>
    </row>
    <row r="163874" spans="4:4" x14ac:dyDescent="0.25">
      <c r="D163874">
        <v>38</v>
      </c>
    </row>
    <row r="163875" spans="4:4" x14ac:dyDescent="0.25">
      <c r="D163875">
        <v>37</v>
      </c>
    </row>
    <row r="163876" spans="4:4" x14ac:dyDescent="0.25">
      <c r="D163876">
        <v>37</v>
      </c>
    </row>
    <row r="163877" spans="4:4" x14ac:dyDescent="0.25">
      <c r="D163877">
        <v>37</v>
      </c>
    </row>
    <row r="163878" spans="4:4" x14ac:dyDescent="0.25">
      <c r="D163878">
        <v>37</v>
      </c>
    </row>
    <row r="163879" spans="4:4" x14ac:dyDescent="0.25">
      <c r="D163879">
        <v>36</v>
      </c>
    </row>
    <row r="163880" spans="4:4" x14ac:dyDescent="0.25">
      <c r="D163880">
        <v>37</v>
      </c>
    </row>
    <row r="163881" spans="4:4" x14ac:dyDescent="0.25">
      <c r="D163881">
        <v>37</v>
      </c>
    </row>
    <row r="163882" spans="4:4" x14ac:dyDescent="0.25">
      <c r="D163882">
        <v>38</v>
      </c>
    </row>
    <row r="163883" spans="4:4" x14ac:dyDescent="0.25">
      <c r="D163883">
        <v>38</v>
      </c>
    </row>
    <row r="163884" spans="4:4" x14ac:dyDescent="0.25">
      <c r="D163884">
        <v>37</v>
      </c>
    </row>
    <row r="163885" spans="4:4" x14ac:dyDescent="0.25">
      <c r="D163885">
        <v>28</v>
      </c>
    </row>
    <row r="163886" spans="4:4" x14ac:dyDescent="0.25">
      <c r="D163886">
        <v>28</v>
      </c>
    </row>
    <row r="163887" spans="4:4" x14ac:dyDescent="0.25">
      <c r="D163887">
        <v>26</v>
      </c>
    </row>
    <row r="163889" spans="4:4" x14ac:dyDescent="0.25">
      <c r="D163889">
        <v>26</v>
      </c>
    </row>
    <row r="163890" spans="4:4" x14ac:dyDescent="0.25">
      <c r="D163890">
        <v>26</v>
      </c>
    </row>
    <row r="163891" spans="4:4" x14ac:dyDescent="0.25">
      <c r="D163891">
        <v>26</v>
      </c>
    </row>
    <row r="163892" spans="4:4" x14ac:dyDescent="0.25">
      <c r="D163892">
        <v>27</v>
      </c>
    </row>
    <row r="163893" spans="4:4" x14ac:dyDescent="0.25">
      <c r="D163893">
        <v>27</v>
      </c>
    </row>
    <row r="163894" spans="4:4" x14ac:dyDescent="0.25">
      <c r="D163894">
        <v>28</v>
      </c>
    </row>
    <row r="163895" spans="4:4" x14ac:dyDescent="0.25">
      <c r="D163895">
        <v>28</v>
      </c>
    </row>
    <row r="163896" spans="4:4" x14ac:dyDescent="0.25">
      <c r="D163896">
        <v>28</v>
      </c>
    </row>
    <row r="163897" spans="4:4" x14ac:dyDescent="0.25">
      <c r="D163897">
        <v>28</v>
      </c>
    </row>
    <row r="180225" spans="4:4" x14ac:dyDescent="0.25">
      <c r="D180225" t="s">
        <v>43</v>
      </c>
    </row>
    <row r="180251" spans="4:4" x14ac:dyDescent="0.25">
      <c r="D180251">
        <v>58</v>
      </c>
    </row>
    <row r="180252" spans="4:4" x14ac:dyDescent="0.25">
      <c r="D180252">
        <v>56</v>
      </c>
    </row>
    <row r="180253" spans="4:4" x14ac:dyDescent="0.25">
      <c r="D180253">
        <v>56</v>
      </c>
    </row>
    <row r="180254" spans="4:4" x14ac:dyDescent="0.25">
      <c r="D180254">
        <v>57</v>
      </c>
    </row>
    <row r="180255" spans="4:4" x14ac:dyDescent="0.25">
      <c r="D180255">
        <v>57</v>
      </c>
    </row>
    <row r="180256" spans="4:4" x14ac:dyDescent="0.25">
      <c r="D180256">
        <v>57</v>
      </c>
    </row>
    <row r="180257" spans="4:4" x14ac:dyDescent="0.25">
      <c r="D180257">
        <v>57</v>
      </c>
    </row>
    <row r="180258" spans="4:4" x14ac:dyDescent="0.25">
      <c r="D180258">
        <v>38</v>
      </c>
    </row>
    <row r="180259" spans="4:4" x14ac:dyDescent="0.25">
      <c r="D180259">
        <v>37</v>
      </c>
    </row>
    <row r="180260" spans="4:4" x14ac:dyDescent="0.25">
      <c r="D180260">
        <v>37</v>
      </c>
    </row>
    <row r="180261" spans="4:4" x14ac:dyDescent="0.25">
      <c r="D180261">
        <v>37</v>
      </c>
    </row>
    <row r="180262" spans="4:4" x14ac:dyDescent="0.25">
      <c r="D180262">
        <v>37</v>
      </c>
    </row>
    <row r="180263" spans="4:4" x14ac:dyDescent="0.25">
      <c r="D180263">
        <v>36</v>
      </c>
    </row>
    <row r="180264" spans="4:4" x14ac:dyDescent="0.25">
      <c r="D180264">
        <v>37</v>
      </c>
    </row>
    <row r="180265" spans="4:4" x14ac:dyDescent="0.25">
      <c r="D180265">
        <v>37</v>
      </c>
    </row>
    <row r="180266" spans="4:4" x14ac:dyDescent="0.25">
      <c r="D180266">
        <v>38</v>
      </c>
    </row>
    <row r="180267" spans="4:4" x14ac:dyDescent="0.25">
      <c r="D180267">
        <v>38</v>
      </c>
    </row>
    <row r="180268" spans="4:4" x14ac:dyDescent="0.25">
      <c r="D180268">
        <v>37</v>
      </c>
    </row>
    <row r="180269" spans="4:4" x14ac:dyDescent="0.25">
      <c r="D180269">
        <v>28</v>
      </c>
    </row>
    <row r="180270" spans="4:4" x14ac:dyDescent="0.25">
      <c r="D180270">
        <v>28</v>
      </c>
    </row>
    <row r="180271" spans="4:4" x14ac:dyDescent="0.25">
      <c r="D180271">
        <v>26</v>
      </c>
    </row>
    <row r="180273" spans="4:4" x14ac:dyDescent="0.25">
      <c r="D180273">
        <v>26</v>
      </c>
    </row>
    <row r="180274" spans="4:4" x14ac:dyDescent="0.25">
      <c r="D180274">
        <v>26</v>
      </c>
    </row>
    <row r="180275" spans="4:4" x14ac:dyDescent="0.25">
      <c r="D180275">
        <v>26</v>
      </c>
    </row>
    <row r="180276" spans="4:4" x14ac:dyDescent="0.25">
      <c r="D180276">
        <v>27</v>
      </c>
    </row>
    <row r="180277" spans="4:4" x14ac:dyDescent="0.25">
      <c r="D180277">
        <v>27</v>
      </c>
    </row>
    <row r="180278" spans="4:4" x14ac:dyDescent="0.25">
      <c r="D180278">
        <v>28</v>
      </c>
    </row>
    <row r="180279" spans="4:4" x14ac:dyDescent="0.25">
      <c r="D180279">
        <v>28</v>
      </c>
    </row>
    <row r="180280" spans="4:4" x14ac:dyDescent="0.25">
      <c r="D180280">
        <v>28</v>
      </c>
    </row>
    <row r="180281" spans="4:4" x14ac:dyDescent="0.25">
      <c r="D180281">
        <v>28</v>
      </c>
    </row>
    <row r="196609" spans="4:4" x14ac:dyDescent="0.25">
      <c r="D196609" t="s">
        <v>43</v>
      </c>
    </row>
    <row r="196635" spans="4:4" x14ac:dyDescent="0.25">
      <c r="D196635">
        <v>58</v>
      </c>
    </row>
    <row r="196636" spans="4:4" x14ac:dyDescent="0.25">
      <c r="D196636">
        <v>56</v>
      </c>
    </row>
    <row r="196637" spans="4:4" x14ac:dyDescent="0.25">
      <c r="D196637">
        <v>56</v>
      </c>
    </row>
    <row r="196638" spans="4:4" x14ac:dyDescent="0.25">
      <c r="D196638">
        <v>57</v>
      </c>
    </row>
    <row r="196639" spans="4:4" x14ac:dyDescent="0.25">
      <c r="D196639">
        <v>57</v>
      </c>
    </row>
    <row r="196640" spans="4:4" x14ac:dyDescent="0.25">
      <c r="D196640">
        <v>57</v>
      </c>
    </row>
    <row r="196641" spans="4:4" x14ac:dyDescent="0.25">
      <c r="D196641">
        <v>57</v>
      </c>
    </row>
    <row r="196642" spans="4:4" x14ac:dyDescent="0.25">
      <c r="D196642">
        <v>38</v>
      </c>
    </row>
    <row r="196643" spans="4:4" x14ac:dyDescent="0.25">
      <c r="D196643">
        <v>37</v>
      </c>
    </row>
    <row r="196644" spans="4:4" x14ac:dyDescent="0.25">
      <c r="D196644">
        <v>37</v>
      </c>
    </row>
    <row r="196645" spans="4:4" x14ac:dyDescent="0.25">
      <c r="D196645">
        <v>37</v>
      </c>
    </row>
    <row r="196646" spans="4:4" x14ac:dyDescent="0.25">
      <c r="D196646">
        <v>37</v>
      </c>
    </row>
    <row r="196647" spans="4:4" x14ac:dyDescent="0.25">
      <c r="D196647">
        <v>36</v>
      </c>
    </row>
    <row r="196648" spans="4:4" x14ac:dyDescent="0.25">
      <c r="D196648">
        <v>37</v>
      </c>
    </row>
    <row r="196649" spans="4:4" x14ac:dyDescent="0.25">
      <c r="D196649">
        <v>37</v>
      </c>
    </row>
    <row r="196650" spans="4:4" x14ac:dyDescent="0.25">
      <c r="D196650">
        <v>38</v>
      </c>
    </row>
    <row r="196651" spans="4:4" x14ac:dyDescent="0.25">
      <c r="D196651">
        <v>38</v>
      </c>
    </row>
    <row r="196652" spans="4:4" x14ac:dyDescent="0.25">
      <c r="D196652">
        <v>37</v>
      </c>
    </row>
    <row r="196653" spans="4:4" x14ac:dyDescent="0.25">
      <c r="D196653">
        <v>28</v>
      </c>
    </row>
    <row r="196654" spans="4:4" x14ac:dyDescent="0.25">
      <c r="D196654">
        <v>28</v>
      </c>
    </row>
    <row r="196655" spans="4:4" x14ac:dyDescent="0.25">
      <c r="D196655">
        <v>26</v>
      </c>
    </row>
    <row r="196657" spans="4:4" x14ac:dyDescent="0.25">
      <c r="D196657">
        <v>26</v>
      </c>
    </row>
    <row r="196658" spans="4:4" x14ac:dyDescent="0.25">
      <c r="D196658">
        <v>26</v>
      </c>
    </row>
    <row r="196659" spans="4:4" x14ac:dyDescent="0.25">
      <c r="D196659">
        <v>26</v>
      </c>
    </row>
    <row r="196660" spans="4:4" x14ac:dyDescent="0.25">
      <c r="D196660">
        <v>27</v>
      </c>
    </row>
    <row r="196661" spans="4:4" x14ac:dyDescent="0.25">
      <c r="D196661">
        <v>27</v>
      </c>
    </row>
    <row r="196662" spans="4:4" x14ac:dyDescent="0.25">
      <c r="D196662">
        <v>28</v>
      </c>
    </row>
    <row r="196663" spans="4:4" x14ac:dyDescent="0.25">
      <c r="D196663">
        <v>28</v>
      </c>
    </row>
    <row r="196664" spans="4:4" x14ac:dyDescent="0.25">
      <c r="D196664">
        <v>28</v>
      </c>
    </row>
    <row r="196665" spans="4:4" x14ac:dyDescent="0.25">
      <c r="D196665">
        <v>28</v>
      </c>
    </row>
    <row r="212993" spans="4:4" x14ac:dyDescent="0.25">
      <c r="D212993" t="s">
        <v>43</v>
      </c>
    </row>
    <row r="213019" spans="4:4" x14ac:dyDescent="0.25">
      <c r="D213019">
        <v>58</v>
      </c>
    </row>
    <row r="213020" spans="4:4" x14ac:dyDescent="0.25">
      <c r="D213020">
        <v>56</v>
      </c>
    </row>
    <row r="213021" spans="4:4" x14ac:dyDescent="0.25">
      <c r="D213021">
        <v>56</v>
      </c>
    </row>
    <row r="213022" spans="4:4" x14ac:dyDescent="0.25">
      <c r="D213022">
        <v>57</v>
      </c>
    </row>
    <row r="213023" spans="4:4" x14ac:dyDescent="0.25">
      <c r="D213023">
        <v>57</v>
      </c>
    </row>
    <row r="213024" spans="4:4" x14ac:dyDescent="0.25">
      <c r="D213024">
        <v>57</v>
      </c>
    </row>
    <row r="213025" spans="4:4" x14ac:dyDescent="0.25">
      <c r="D213025">
        <v>57</v>
      </c>
    </row>
    <row r="213026" spans="4:4" x14ac:dyDescent="0.25">
      <c r="D213026">
        <v>38</v>
      </c>
    </row>
    <row r="213027" spans="4:4" x14ac:dyDescent="0.25">
      <c r="D213027">
        <v>37</v>
      </c>
    </row>
    <row r="213028" spans="4:4" x14ac:dyDescent="0.25">
      <c r="D213028">
        <v>37</v>
      </c>
    </row>
    <row r="213029" spans="4:4" x14ac:dyDescent="0.25">
      <c r="D213029">
        <v>37</v>
      </c>
    </row>
    <row r="213030" spans="4:4" x14ac:dyDescent="0.25">
      <c r="D213030">
        <v>37</v>
      </c>
    </row>
    <row r="213031" spans="4:4" x14ac:dyDescent="0.25">
      <c r="D213031">
        <v>36</v>
      </c>
    </row>
    <row r="213032" spans="4:4" x14ac:dyDescent="0.25">
      <c r="D213032">
        <v>37</v>
      </c>
    </row>
    <row r="213033" spans="4:4" x14ac:dyDescent="0.25">
      <c r="D213033">
        <v>37</v>
      </c>
    </row>
    <row r="213034" spans="4:4" x14ac:dyDescent="0.25">
      <c r="D213034">
        <v>38</v>
      </c>
    </row>
    <row r="213035" spans="4:4" x14ac:dyDescent="0.25">
      <c r="D213035">
        <v>38</v>
      </c>
    </row>
    <row r="213036" spans="4:4" x14ac:dyDescent="0.25">
      <c r="D213036">
        <v>37</v>
      </c>
    </row>
    <row r="213037" spans="4:4" x14ac:dyDescent="0.25">
      <c r="D213037">
        <v>28</v>
      </c>
    </row>
    <row r="213038" spans="4:4" x14ac:dyDescent="0.25">
      <c r="D213038">
        <v>28</v>
      </c>
    </row>
    <row r="213039" spans="4:4" x14ac:dyDescent="0.25">
      <c r="D213039">
        <v>26</v>
      </c>
    </row>
    <row r="213041" spans="4:4" x14ac:dyDescent="0.25">
      <c r="D213041">
        <v>26</v>
      </c>
    </row>
    <row r="213042" spans="4:4" x14ac:dyDescent="0.25">
      <c r="D213042">
        <v>26</v>
      </c>
    </row>
    <row r="213043" spans="4:4" x14ac:dyDescent="0.25">
      <c r="D213043">
        <v>26</v>
      </c>
    </row>
    <row r="213044" spans="4:4" x14ac:dyDescent="0.25">
      <c r="D213044">
        <v>27</v>
      </c>
    </row>
    <row r="213045" spans="4:4" x14ac:dyDescent="0.25">
      <c r="D213045">
        <v>27</v>
      </c>
    </row>
    <row r="213046" spans="4:4" x14ac:dyDescent="0.25">
      <c r="D213046">
        <v>28</v>
      </c>
    </row>
    <row r="213047" spans="4:4" x14ac:dyDescent="0.25">
      <c r="D213047">
        <v>28</v>
      </c>
    </row>
    <row r="213048" spans="4:4" x14ac:dyDescent="0.25">
      <c r="D213048">
        <v>28</v>
      </c>
    </row>
    <row r="213049" spans="4:4" x14ac:dyDescent="0.25">
      <c r="D213049">
        <v>28</v>
      </c>
    </row>
    <row r="229377" spans="4:4" x14ac:dyDescent="0.25">
      <c r="D229377" t="s">
        <v>43</v>
      </c>
    </row>
    <row r="229403" spans="4:4" x14ac:dyDescent="0.25">
      <c r="D229403">
        <v>58</v>
      </c>
    </row>
    <row r="229404" spans="4:4" x14ac:dyDescent="0.25">
      <c r="D229404">
        <v>56</v>
      </c>
    </row>
    <row r="229405" spans="4:4" x14ac:dyDescent="0.25">
      <c r="D229405">
        <v>56</v>
      </c>
    </row>
    <row r="229406" spans="4:4" x14ac:dyDescent="0.25">
      <c r="D229406">
        <v>57</v>
      </c>
    </row>
    <row r="229407" spans="4:4" x14ac:dyDescent="0.25">
      <c r="D229407">
        <v>57</v>
      </c>
    </row>
    <row r="229408" spans="4:4" x14ac:dyDescent="0.25">
      <c r="D229408">
        <v>57</v>
      </c>
    </row>
    <row r="229409" spans="4:4" x14ac:dyDescent="0.25">
      <c r="D229409">
        <v>57</v>
      </c>
    </row>
    <row r="229410" spans="4:4" x14ac:dyDescent="0.25">
      <c r="D229410">
        <v>38</v>
      </c>
    </row>
    <row r="229411" spans="4:4" x14ac:dyDescent="0.25">
      <c r="D229411">
        <v>37</v>
      </c>
    </row>
    <row r="229412" spans="4:4" x14ac:dyDescent="0.25">
      <c r="D229412">
        <v>37</v>
      </c>
    </row>
    <row r="229413" spans="4:4" x14ac:dyDescent="0.25">
      <c r="D229413">
        <v>37</v>
      </c>
    </row>
    <row r="229414" spans="4:4" x14ac:dyDescent="0.25">
      <c r="D229414">
        <v>37</v>
      </c>
    </row>
    <row r="229415" spans="4:4" x14ac:dyDescent="0.25">
      <c r="D229415">
        <v>36</v>
      </c>
    </row>
    <row r="229416" spans="4:4" x14ac:dyDescent="0.25">
      <c r="D229416">
        <v>37</v>
      </c>
    </row>
    <row r="229417" spans="4:4" x14ac:dyDescent="0.25">
      <c r="D229417">
        <v>37</v>
      </c>
    </row>
    <row r="229418" spans="4:4" x14ac:dyDescent="0.25">
      <c r="D229418">
        <v>38</v>
      </c>
    </row>
    <row r="229419" spans="4:4" x14ac:dyDescent="0.25">
      <c r="D229419">
        <v>38</v>
      </c>
    </row>
    <row r="229420" spans="4:4" x14ac:dyDescent="0.25">
      <c r="D229420">
        <v>37</v>
      </c>
    </row>
    <row r="229421" spans="4:4" x14ac:dyDescent="0.25">
      <c r="D229421">
        <v>28</v>
      </c>
    </row>
    <row r="229422" spans="4:4" x14ac:dyDescent="0.25">
      <c r="D229422">
        <v>28</v>
      </c>
    </row>
    <row r="229423" spans="4:4" x14ac:dyDescent="0.25">
      <c r="D229423">
        <v>26</v>
      </c>
    </row>
    <row r="229425" spans="4:4" x14ac:dyDescent="0.25">
      <c r="D229425">
        <v>26</v>
      </c>
    </row>
    <row r="229426" spans="4:4" x14ac:dyDescent="0.25">
      <c r="D229426">
        <v>26</v>
      </c>
    </row>
    <row r="229427" spans="4:4" x14ac:dyDescent="0.25">
      <c r="D229427">
        <v>26</v>
      </c>
    </row>
    <row r="229428" spans="4:4" x14ac:dyDescent="0.25">
      <c r="D229428">
        <v>27</v>
      </c>
    </row>
    <row r="229429" spans="4:4" x14ac:dyDescent="0.25">
      <c r="D229429">
        <v>27</v>
      </c>
    </row>
    <row r="229430" spans="4:4" x14ac:dyDescent="0.25">
      <c r="D229430">
        <v>28</v>
      </c>
    </row>
    <row r="229431" spans="4:4" x14ac:dyDescent="0.25">
      <c r="D229431">
        <v>28</v>
      </c>
    </row>
    <row r="229432" spans="4:4" x14ac:dyDescent="0.25">
      <c r="D229432">
        <v>28</v>
      </c>
    </row>
    <row r="229433" spans="4:4" x14ac:dyDescent="0.25">
      <c r="D229433">
        <v>28</v>
      </c>
    </row>
    <row r="245761" spans="4:4" x14ac:dyDescent="0.25">
      <c r="D245761" t="s">
        <v>43</v>
      </c>
    </row>
    <row r="245787" spans="4:4" x14ac:dyDescent="0.25">
      <c r="D245787">
        <v>58</v>
      </c>
    </row>
    <row r="245788" spans="4:4" x14ac:dyDescent="0.25">
      <c r="D245788">
        <v>56</v>
      </c>
    </row>
    <row r="245789" spans="4:4" x14ac:dyDescent="0.25">
      <c r="D245789">
        <v>56</v>
      </c>
    </row>
    <row r="245790" spans="4:4" x14ac:dyDescent="0.25">
      <c r="D245790">
        <v>57</v>
      </c>
    </row>
    <row r="245791" spans="4:4" x14ac:dyDescent="0.25">
      <c r="D245791">
        <v>57</v>
      </c>
    </row>
    <row r="245792" spans="4:4" x14ac:dyDescent="0.25">
      <c r="D245792">
        <v>57</v>
      </c>
    </row>
    <row r="245793" spans="4:4" x14ac:dyDescent="0.25">
      <c r="D245793">
        <v>57</v>
      </c>
    </row>
    <row r="245794" spans="4:4" x14ac:dyDescent="0.25">
      <c r="D245794">
        <v>38</v>
      </c>
    </row>
    <row r="245795" spans="4:4" x14ac:dyDescent="0.25">
      <c r="D245795">
        <v>37</v>
      </c>
    </row>
    <row r="245796" spans="4:4" x14ac:dyDescent="0.25">
      <c r="D245796">
        <v>37</v>
      </c>
    </row>
    <row r="245797" spans="4:4" x14ac:dyDescent="0.25">
      <c r="D245797">
        <v>37</v>
      </c>
    </row>
    <row r="245798" spans="4:4" x14ac:dyDescent="0.25">
      <c r="D245798">
        <v>37</v>
      </c>
    </row>
    <row r="245799" spans="4:4" x14ac:dyDescent="0.25">
      <c r="D245799">
        <v>36</v>
      </c>
    </row>
    <row r="245800" spans="4:4" x14ac:dyDescent="0.25">
      <c r="D245800">
        <v>37</v>
      </c>
    </row>
    <row r="245801" spans="4:4" x14ac:dyDescent="0.25">
      <c r="D245801">
        <v>37</v>
      </c>
    </row>
    <row r="245802" spans="4:4" x14ac:dyDescent="0.25">
      <c r="D245802">
        <v>38</v>
      </c>
    </row>
    <row r="245803" spans="4:4" x14ac:dyDescent="0.25">
      <c r="D245803">
        <v>38</v>
      </c>
    </row>
    <row r="245804" spans="4:4" x14ac:dyDescent="0.25">
      <c r="D245804">
        <v>37</v>
      </c>
    </row>
    <row r="245805" spans="4:4" x14ac:dyDescent="0.25">
      <c r="D245805">
        <v>28</v>
      </c>
    </row>
    <row r="245806" spans="4:4" x14ac:dyDescent="0.25">
      <c r="D245806">
        <v>28</v>
      </c>
    </row>
    <row r="245807" spans="4:4" x14ac:dyDescent="0.25">
      <c r="D245807">
        <v>26</v>
      </c>
    </row>
    <row r="245809" spans="4:4" x14ac:dyDescent="0.25">
      <c r="D245809">
        <v>26</v>
      </c>
    </row>
    <row r="245810" spans="4:4" x14ac:dyDescent="0.25">
      <c r="D245810">
        <v>26</v>
      </c>
    </row>
    <row r="245811" spans="4:4" x14ac:dyDescent="0.25">
      <c r="D245811">
        <v>26</v>
      </c>
    </row>
    <row r="245812" spans="4:4" x14ac:dyDescent="0.25">
      <c r="D245812">
        <v>27</v>
      </c>
    </row>
    <row r="245813" spans="4:4" x14ac:dyDescent="0.25">
      <c r="D245813">
        <v>27</v>
      </c>
    </row>
    <row r="245814" spans="4:4" x14ac:dyDescent="0.25">
      <c r="D245814">
        <v>28</v>
      </c>
    </row>
    <row r="245815" spans="4:4" x14ac:dyDescent="0.25">
      <c r="D245815">
        <v>28</v>
      </c>
    </row>
    <row r="245816" spans="4:4" x14ac:dyDescent="0.25">
      <c r="D245816">
        <v>28</v>
      </c>
    </row>
    <row r="245817" spans="4:4" x14ac:dyDescent="0.25">
      <c r="D245817">
        <v>28</v>
      </c>
    </row>
    <row r="262145" spans="4:4" x14ac:dyDescent="0.25">
      <c r="D262145" t="s">
        <v>43</v>
      </c>
    </row>
    <row r="262171" spans="4:4" x14ac:dyDescent="0.25">
      <c r="D262171">
        <v>58</v>
      </c>
    </row>
    <row r="262172" spans="4:4" x14ac:dyDescent="0.25">
      <c r="D262172">
        <v>56</v>
      </c>
    </row>
    <row r="262173" spans="4:4" x14ac:dyDescent="0.25">
      <c r="D262173">
        <v>56</v>
      </c>
    </row>
    <row r="262174" spans="4:4" x14ac:dyDescent="0.25">
      <c r="D262174">
        <v>57</v>
      </c>
    </row>
    <row r="262175" spans="4:4" x14ac:dyDescent="0.25">
      <c r="D262175">
        <v>57</v>
      </c>
    </row>
    <row r="262176" spans="4:4" x14ac:dyDescent="0.25">
      <c r="D262176">
        <v>57</v>
      </c>
    </row>
    <row r="262177" spans="4:4" x14ac:dyDescent="0.25">
      <c r="D262177">
        <v>57</v>
      </c>
    </row>
    <row r="262178" spans="4:4" x14ac:dyDescent="0.25">
      <c r="D262178">
        <v>38</v>
      </c>
    </row>
    <row r="262179" spans="4:4" x14ac:dyDescent="0.25">
      <c r="D262179">
        <v>37</v>
      </c>
    </row>
    <row r="262180" spans="4:4" x14ac:dyDescent="0.25">
      <c r="D262180">
        <v>37</v>
      </c>
    </row>
    <row r="262181" spans="4:4" x14ac:dyDescent="0.25">
      <c r="D262181">
        <v>37</v>
      </c>
    </row>
    <row r="262182" spans="4:4" x14ac:dyDescent="0.25">
      <c r="D262182">
        <v>37</v>
      </c>
    </row>
    <row r="262183" spans="4:4" x14ac:dyDescent="0.25">
      <c r="D262183">
        <v>36</v>
      </c>
    </row>
    <row r="262184" spans="4:4" x14ac:dyDescent="0.25">
      <c r="D262184">
        <v>37</v>
      </c>
    </row>
    <row r="262185" spans="4:4" x14ac:dyDescent="0.25">
      <c r="D262185">
        <v>37</v>
      </c>
    </row>
    <row r="262186" spans="4:4" x14ac:dyDescent="0.25">
      <c r="D262186">
        <v>38</v>
      </c>
    </row>
    <row r="262187" spans="4:4" x14ac:dyDescent="0.25">
      <c r="D262187">
        <v>38</v>
      </c>
    </row>
    <row r="262188" spans="4:4" x14ac:dyDescent="0.25">
      <c r="D262188">
        <v>37</v>
      </c>
    </row>
    <row r="262189" spans="4:4" x14ac:dyDescent="0.25">
      <c r="D262189">
        <v>28</v>
      </c>
    </row>
    <row r="262190" spans="4:4" x14ac:dyDescent="0.25">
      <c r="D262190">
        <v>28</v>
      </c>
    </row>
    <row r="262191" spans="4:4" x14ac:dyDescent="0.25">
      <c r="D262191">
        <v>26</v>
      </c>
    </row>
    <row r="262193" spans="4:4" x14ac:dyDescent="0.25">
      <c r="D262193">
        <v>26</v>
      </c>
    </row>
    <row r="262194" spans="4:4" x14ac:dyDescent="0.25">
      <c r="D262194">
        <v>26</v>
      </c>
    </row>
    <row r="262195" spans="4:4" x14ac:dyDescent="0.25">
      <c r="D262195">
        <v>26</v>
      </c>
    </row>
    <row r="262196" spans="4:4" x14ac:dyDescent="0.25">
      <c r="D262196">
        <v>27</v>
      </c>
    </row>
    <row r="262197" spans="4:4" x14ac:dyDescent="0.25">
      <c r="D262197">
        <v>27</v>
      </c>
    </row>
    <row r="262198" spans="4:4" x14ac:dyDescent="0.25">
      <c r="D262198">
        <v>28</v>
      </c>
    </row>
    <row r="262199" spans="4:4" x14ac:dyDescent="0.25">
      <c r="D262199">
        <v>28</v>
      </c>
    </row>
    <row r="262200" spans="4:4" x14ac:dyDescent="0.25">
      <c r="D262200">
        <v>28</v>
      </c>
    </row>
    <row r="262201" spans="4:4" x14ac:dyDescent="0.25">
      <c r="D262201">
        <v>28</v>
      </c>
    </row>
    <row r="278529" spans="4:4" x14ac:dyDescent="0.25">
      <c r="D278529" t="s">
        <v>43</v>
      </c>
    </row>
    <row r="278555" spans="4:4" x14ac:dyDescent="0.25">
      <c r="D278555">
        <v>58</v>
      </c>
    </row>
    <row r="278556" spans="4:4" x14ac:dyDescent="0.25">
      <c r="D278556">
        <v>56</v>
      </c>
    </row>
    <row r="278557" spans="4:4" x14ac:dyDescent="0.25">
      <c r="D278557">
        <v>56</v>
      </c>
    </row>
    <row r="278558" spans="4:4" x14ac:dyDescent="0.25">
      <c r="D278558">
        <v>57</v>
      </c>
    </row>
    <row r="278559" spans="4:4" x14ac:dyDescent="0.25">
      <c r="D278559">
        <v>57</v>
      </c>
    </row>
    <row r="278560" spans="4:4" x14ac:dyDescent="0.25">
      <c r="D278560">
        <v>57</v>
      </c>
    </row>
    <row r="278561" spans="4:4" x14ac:dyDescent="0.25">
      <c r="D278561">
        <v>57</v>
      </c>
    </row>
    <row r="278562" spans="4:4" x14ac:dyDescent="0.25">
      <c r="D278562">
        <v>38</v>
      </c>
    </row>
    <row r="278563" spans="4:4" x14ac:dyDescent="0.25">
      <c r="D278563">
        <v>37</v>
      </c>
    </row>
    <row r="278564" spans="4:4" x14ac:dyDescent="0.25">
      <c r="D278564">
        <v>37</v>
      </c>
    </row>
    <row r="278565" spans="4:4" x14ac:dyDescent="0.25">
      <c r="D278565">
        <v>37</v>
      </c>
    </row>
    <row r="278566" spans="4:4" x14ac:dyDescent="0.25">
      <c r="D278566">
        <v>37</v>
      </c>
    </row>
    <row r="278567" spans="4:4" x14ac:dyDescent="0.25">
      <c r="D278567">
        <v>36</v>
      </c>
    </row>
    <row r="278568" spans="4:4" x14ac:dyDescent="0.25">
      <c r="D278568">
        <v>37</v>
      </c>
    </row>
    <row r="278569" spans="4:4" x14ac:dyDescent="0.25">
      <c r="D278569">
        <v>37</v>
      </c>
    </row>
    <row r="278570" spans="4:4" x14ac:dyDescent="0.25">
      <c r="D278570">
        <v>38</v>
      </c>
    </row>
    <row r="278571" spans="4:4" x14ac:dyDescent="0.25">
      <c r="D278571">
        <v>38</v>
      </c>
    </row>
    <row r="278572" spans="4:4" x14ac:dyDescent="0.25">
      <c r="D278572">
        <v>37</v>
      </c>
    </row>
    <row r="278573" spans="4:4" x14ac:dyDescent="0.25">
      <c r="D278573">
        <v>28</v>
      </c>
    </row>
    <row r="278574" spans="4:4" x14ac:dyDescent="0.25">
      <c r="D278574">
        <v>28</v>
      </c>
    </row>
    <row r="278575" spans="4:4" x14ac:dyDescent="0.25">
      <c r="D278575">
        <v>26</v>
      </c>
    </row>
    <row r="278577" spans="4:4" x14ac:dyDescent="0.25">
      <c r="D278577">
        <v>26</v>
      </c>
    </row>
    <row r="278578" spans="4:4" x14ac:dyDescent="0.25">
      <c r="D278578">
        <v>26</v>
      </c>
    </row>
    <row r="278579" spans="4:4" x14ac:dyDescent="0.25">
      <c r="D278579">
        <v>26</v>
      </c>
    </row>
    <row r="278580" spans="4:4" x14ac:dyDescent="0.25">
      <c r="D278580">
        <v>27</v>
      </c>
    </row>
    <row r="278581" spans="4:4" x14ac:dyDescent="0.25">
      <c r="D278581">
        <v>27</v>
      </c>
    </row>
    <row r="278582" spans="4:4" x14ac:dyDescent="0.25">
      <c r="D278582">
        <v>28</v>
      </c>
    </row>
    <row r="278583" spans="4:4" x14ac:dyDescent="0.25">
      <c r="D278583">
        <v>28</v>
      </c>
    </row>
    <row r="278584" spans="4:4" x14ac:dyDescent="0.25">
      <c r="D278584">
        <v>28</v>
      </c>
    </row>
    <row r="278585" spans="4:4" x14ac:dyDescent="0.25">
      <c r="D278585">
        <v>28</v>
      </c>
    </row>
    <row r="294913" spans="4:4" x14ac:dyDescent="0.25">
      <c r="D294913" t="s">
        <v>43</v>
      </c>
    </row>
    <row r="294939" spans="4:4" x14ac:dyDescent="0.25">
      <c r="D294939">
        <v>58</v>
      </c>
    </row>
    <row r="294940" spans="4:4" x14ac:dyDescent="0.25">
      <c r="D294940">
        <v>56</v>
      </c>
    </row>
    <row r="294941" spans="4:4" x14ac:dyDescent="0.25">
      <c r="D294941">
        <v>56</v>
      </c>
    </row>
    <row r="294942" spans="4:4" x14ac:dyDescent="0.25">
      <c r="D294942">
        <v>57</v>
      </c>
    </row>
    <row r="294943" spans="4:4" x14ac:dyDescent="0.25">
      <c r="D294943">
        <v>57</v>
      </c>
    </row>
    <row r="294944" spans="4:4" x14ac:dyDescent="0.25">
      <c r="D294944">
        <v>57</v>
      </c>
    </row>
    <row r="294945" spans="4:4" x14ac:dyDescent="0.25">
      <c r="D294945">
        <v>57</v>
      </c>
    </row>
    <row r="294946" spans="4:4" x14ac:dyDescent="0.25">
      <c r="D294946">
        <v>38</v>
      </c>
    </row>
    <row r="294947" spans="4:4" x14ac:dyDescent="0.25">
      <c r="D294947">
        <v>37</v>
      </c>
    </row>
    <row r="294948" spans="4:4" x14ac:dyDescent="0.25">
      <c r="D294948">
        <v>37</v>
      </c>
    </row>
    <row r="294949" spans="4:4" x14ac:dyDescent="0.25">
      <c r="D294949">
        <v>37</v>
      </c>
    </row>
    <row r="294950" spans="4:4" x14ac:dyDescent="0.25">
      <c r="D294950">
        <v>37</v>
      </c>
    </row>
    <row r="294951" spans="4:4" x14ac:dyDescent="0.25">
      <c r="D294951">
        <v>36</v>
      </c>
    </row>
    <row r="294952" spans="4:4" x14ac:dyDescent="0.25">
      <c r="D294952">
        <v>37</v>
      </c>
    </row>
    <row r="294953" spans="4:4" x14ac:dyDescent="0.25">
      <c r="D294953">
        <v>37</v>
      </c>
    </row>
    <row r="294954" spans="4:4" x14ac:dyDescent="0.25">
      <c r="D294954">
        <v>38</v>
      </c>
    </row>
    <row r="294955" spans="4:4" x14ac:dyDescent="0.25">
      <c r="D294955">
        <v>38</v>
      </c>
    </row>
    <row r="294956" spans="4:4" x14ac:dyDescent="0.25">
      <c r="D294956">
        <v>37</v>
      </c>
    </row>
    <row r="294957" spans="4:4" x14ac:dyDescent="0.25">
      <c r="D294957">
        <v>28</v>
      </c>
    </row>
    <row r="294958" spans="4:4" x14ac:dyDescent="0.25">
      <c r="D294958">
        <v>28</v>
      </c>
    </row>
    <row r="294959" spans="4:4" x14ac:dyDescent="0.25">
      <c r="D294959">
        <v>26</v>
      </c>
    </row>
    <row r="294961" spans="4:4" x14ac:dyDescent="0.25">
      <c r="D294961">
        <v>26</v>
      </c>
    </row>
    <row r="294962" spans="4:4" x14ac:dyDescent="0.25">
      <c r="D294962">
        <v>26</v>
      </c>
    </row>
    <row r="294963" spans="4:4" x14ac:dyDescent="0.25">
      <c r="D294963">
        <v>26</v>
      </c>
    </row>
    <row r="294964" spans="4:4" x14ac:dyDescent="0.25">
      <c r="D294964">
        <v>27</v>
      </c>
    </row>
    <row r="294965" spans="4:4" x14ac:dyDescent="0.25">
      <c r="D294965">
        <v>27</v>
      </c>
    </row>
    <row r="294966" spans="4:4" x14ac:dyDescent="0.25">
      <c r="D294966">
        <v>28</v>
      </c>
    </row>
    <row r="294967" spans="4:4" x14ac:dyDescent="0.25">
      <c r="D294967">
        <v>28</v>
      </c>
    </row>
    <row r="294968" spans="4:4" x14ac:dyDescent="0.25">
      <c r="D294968">
        <v>28</v>
      </c>
    </row>
    <row r="294969" spans="4:4" x14ac:dyDescent="0.25">
      <c r="D294969">
        <v>28</v>
      </c>
    </row>
    <row r="311297" spans="4:4" x14ac:dyDescent="0.25">
      <c r="D311297" t="s">
        <v>43</v>
      </c>
    </row>
    <row r="311323" spans="4:4" x14ac:dyDescent="0.25">
      <c r="D311323">
        <v>58</v>
      </c>
    </row>
    <row r="311324" spans="4:4" x14ac:dyDescent="0.25">
      <c r="D311324">
        <v>56</v>
      </c>
    </row>
    <row r="311325" spans="4:4" x14ac:dyDescent="0.25">
      <c r="D311325">
        <v>56</v>
      </c>
    </row>
    <row r="311326" spans="4:4" x14ac:dyDescent="0.25">
      <c r="D311326">
        <v>57</v>
      </c>
    </row>
    <row r="311327" spans="4:4" x14ac:dyDescent="0.25">
      <c r="D311327">
        <v>57</v>
      </c>
    </row>
    <row r="311328" spans="4:4" x14ac:dyDescent="0.25">
      <c r="D311328">
        <v>57</v>
      </c>
    </row>
    <row r="311329" spans="4:4" x14ac:dyDescent="0.25">
      <c r="D311329">
        <v>57</v>
      </c>
    </row>
    <row r="311330" spans="4:4" x14ac:dyDescent="0.25">
      <c r="D311330">
        <v>38</v>
      </c>
    </row>
    <row r="311331" spans="4:4" x14ac:dyDescent="0.25">
      <c r="D311331">
        <v>37</v>
      </c>
    </row>
    <row r="311332" spans="4:4" x14ac:dyDescent="0.25">
      <c r="D311332">
        <v>37</v>
      </c>
    </row>
    <row r="311333" spans="4:4" x14ac:dyDescent="0.25">
      <c r="D311333">
        <v>37</v>
      </c>
    </row>
    <row r="311334" spans="4:4" x14ac:dyDescent="0.25">
      <c r="D311334">
        <v>37</v>
      </c>
    </row>
    <row r="311335" spans="4:4" x14ac:dyDescent="0.25">
      <c r="D311335">
        <v>36</v>
      </c>
    </row>
    <row r="311336" spans="4:4" x14ac:dyDescent="0.25">
      <c r="D311336">
        <v>37</v>
      </c>
    </row>
    <row r="311337" spans="4:4" x14ac:dyDescent="0.25">
      <c r="D311337">
        <v>37</v>
      </c>
    </row>
    <row r="311338" spans="4:4" x14ac:dyDescent="0.25">
      <c r="D311338">
        <v>38</v>
      </c>
    </row>
    <row r="311339" spans="4:4" x14ac:dyDescent="0.25">
      <c r="D311339">
        <v>38</v>
      </c>
    </row>
    <row r="311340" spans="4:4" x14ac:dyDescent="0.25">
      <c r="D311340">
        <v>37</v>
      </c>
    </row>
    <row r="311341" spans="4:4" x14ac:dyDescent="0.25">
      <c r="D311341">
        <v>28</v>
      </c>
    </row>
    <row r="311342" spans="4:4" x14ac:dyDescent="0.25">
      <c r="D311342">
        <v>28</v>
      </c>
    </row>
    <row r="311343" spans="4:4" x14ac:dyDescent="0.25">
      <c r="D311343">
        <v>26</v>
      </c>
    </row>
    <row r="311345" spans="4:4" x14ac:dyDescent="0.25">
      <c r="D311345">
        <v>26</v>
      </c>
    </row>
    <row r="311346" spans="4:4" x14ac:dyDescent="0.25">
      <c r="D311346">
        <v>26</v>
      </c>
    </row>
    <row r="311347" spans="4:4" x14ac:dyDescent="0.25">
      <c r="D311347">
        <v>26</v>
      </c>
    </row>
    <row r="311348" spans="4:4" x14ac:dyDescent="0.25">
      <c r="D311348">
        <v>27</v>
      </c>
    </row>
    <row r="311349" spans="4:4" x14ac:dyDescent="0.25">
      <c r="D311349">
        <v>27</v>
      </c>
    </row>
    <row r="311350" spans="4:4" x14ac:dyDescent="0.25">
      <c r="D311350">
        <v>28</v>
      </c>
    </row>
    <row r="311351" spans="4:4" x14ac:dyDescent="0.25">
      <c r="D311351">
        <v>28</v>
      </c>
    </row>
    <row r="311352" spans="4:4" x14ac:dyDescent="0.25">
      <c r="D311352">
        <v>28</v>
      </c>
    </row>
    <row r="311353" spans="4:4" x14ac:dyDescent="0.25">
      <c r="D311353">
        <v>28</v>
      </c>
    </row>
    <row r="327681" spans="4:4" x14ac:dyDescent="0.25">
      <c r="D327681" t="s">
        <v>43</v>
      </c>
    </row>
    <row r="327707" spans="4:4" x14ac:dyDescent="0.25">
      <c r="D327707">
        <v>58</v>
      </c>
    </row>
    <row r="327708" spans="4:4" x14ac:dyDescent="0.25">
      <c r="D327708">
        <v>56</v>
      </c>
    </row>
    <row r="327709" spans="4:4" x14ac:dyDescent="0.25">
      <c r="D327709">
        <v>56</v>
      </c>
    </row>
    <row r="327710" spans="4:4" x14ac:dyDescent="0.25">
      <c r="D327710">
        <v>57</v>
      </c>
    </row>
    <row r="327711" spans="4:4" x14ac:dyDescent="0.25">
      <c r="D327711">
        <v>57</v>
      </c>
    </row>
    <row r="327712" spans="4:4" x14ac:dyDescent="0.25">
      <c r="D327712">
        <v>57</v>
      </c>
    </row>
    <row r="327713" spans="4:4" x14ac:dyDescent="0.25">
      <c r="D327713">
        <v>57</v>
      </c>
    </row>
    <row r="327714" spans="4:4" x14ac:dyDescent="0.25">
      <c r="D327714">
        <v>38</v>
      </c>
    </row>
    <row r="327715" spans="4:4" x14ac:dyDescent="0.25">
      <c r="D327715">
        <v>37</v>
      </c>
    </row>
    <row r="327716" spans="4:4" x14ac:dyDescent="0.25">
      <c r="D327716">
        <v>37</v>
      </c>
    </row>
    <row r="327717" spans="4:4" x14ac:dyDescent="0.25">
      <c r="D327717">
        <v>37</v>
      </c>
    </row>
    <row r="327718" spans="4:4" x14ac:dyDescent="0.25">
      <c r="D327718">
        <v>37</v>
      </c>
    </row>
    <row r="327719" spans="4:4" x14ac:dyDescent="0.25">
      <c r="D327719">
        <v>36</v>
      </c>
    </row>
    <row r="327720" spans="4:4" x14ac:dyDescent="0.25">
      <c r="D327720">
        <v>37</v>
      </c>
    </row>
    <row r="327721" spans="4:4" x14ac:dyDescent="0.25">
      <c r="D327721">
        <v>37</v>
      </c>
    </row>
    <row r="327722" spans="4:4" x14ac:dyDescent="0.25">
      <c r="D327722">
        <v>38</v>
      </c>
    </row>
    <row r="327723" spans="4:4" x14ac:dyDescent="0.25">
      <c r="D327723">
        <v>38</v>
      </c>
    </row>
    <row r="327724" spans="4:4" x14ac:dyDescent="0.25">
      <c r="D327724">
        <v>37</v>
      </c>
    </row>
    <row r="327725" spans="4:4" x14ac:dyDescent="0.25">
      <c r="D327725">
        <v>28</v>
      </c>
    </row>
    <row r="327726" spans="4:4" x14ac:dyDescent="0.25">
      <c r="D327726">
        <v>28</v>
      </c>
    </row>
    <row r="327727" spans="4:4" x14ac:dyDescent="0.25">
      <c r="D327727">
        <v>26</v>
      </c>
    </row>
    <row r="327729" spans="4:4" x14ac:dyDescent="0.25">
      <c r="D327729">
        <v>26</v>
      </c>
    </row>
    <row r="327730" spans="4:4" x14ac:dyDescent="0.25">
      <c r="D327730">
        <v>26</v>
      </c>
    </row>
    <row r="327731" spans="4:4" x14ac:dyDescent="0.25">
      <c r="D327731">
        <v>26</v>
      </c>
    </row>
    <row r="327732" spans="4:4" x14ac:dyDescent="0.25">
      <c r="D327732">
        <v>27</v>
      </c>
    </row>
    <row r="327733" spans="4:4" x14ac:dyDescent="0.25">
      <c r="D327733">
        <v>27</v>
      </c>
    </row>
    <row r="327734" spans="4:4" x14ac:dyDescent="0.25">
      <c r="D327734">
        <v>28</v>
      </c>
    </row>
    <row r="327735" spans="4:4" x14ac:dyDescent="0.25">
      <c r="D327735">
        <v>28</v>
      </c>
    </row>
    <row r="327736" spans="4:4" x14ac:dyDescent="0.25">
      <c r="D327736">
        <v>28</v>
      </c>
    </row>
    <row r="327737" spans="4:4" x14ac:dyDescent="0.25">
      <c r="D327737">
        <v>28</v>
      </c>
    </row>
    <row r="344065" spans="4:4" x14ac:dyDescent="0.25">
      <c r="D344065" t="s">
        <v>43</v>
      </c>
    </row>
    <row r="344091" spans="4:4" x14ac:dyDescent="0.25">
      <c r="D344091">
        <v>58</v>
      </c>
    </row>
    <row r="344092" spans="4:4" x14ac:dyDescent="0.25">
      <c r="D344092">
        <v>56</v>
      </c>
    </row>
    <row r="344093" spans="4:4" x14ac:dyDescent="0.25">
      <c r="D344093">
        <v>56</v>
      </c>
    </row>
    <row r="344094" spans="4:4" x14ac:dyDescent="0.25">
      <c r="D344094">
        <v>57</v>
      </c>
    </row>
    <row r="344095" spans="4:4" x14ac:dyDescent="0.25">
      <c r="D344095">
        <v>57</v>
      </c>
    </row>
    <row r="344096" spans="4:4" x14ac:dyDescent="0.25">
      <c r="D344096">
        <v>57</v>
      </c>
    </row>
    <row r="344097" spans="4:4" x14ac:dyDescent="0.25">
      <c r="D344097">
        <v>57</v>
      </c>
    </row>
    <row r="344098" spans="4:4" x14ac:dyDescent="0.25">
      <c r="D344098">
        <v>38</v>
      </c>
    </row>
    <row r="344099" spans="4:4" x14ac:dyDescent="0.25">
      <c r="D344099">
        <v>37</v>
      </c>
    </row>
    <row r="344100" spans="4:4" x14ac:dyDescent="0.25">
      <c r="D344100">
        <v>37</v>
      </c>
    </row>
    <row r="344101" spans="4:4" x14ac:dyDescent="0.25">
      <c r="D344101">
        <v>37</v>
      </c>
    </row>
    <row r="344102" spans="4:4" x14ac:dyDescent="0.25">
      <c r="D344102">
        <v>37</v>
      </c>
    </row>
    <row r="344103" spans="4:4" x14ac:dyDescent="0.25">
      <c r="D344103">
        <v>36</v>
      </c>
    </row>
    <row r="344104" spans="4:4" x14ac:dyDescent="0.25">
      <c r="D344104">
        <v>37</v>
      </c>
    </row>
    <row r="344105" spans="4:4" x14ac:dyDescent="0.25">
      <c r="D344105">
        <v>37</v>
      </c>
    </row>
    <row r="344106" spans="4:4" x14ac:dyDescent="0.25">
      <c r="D344106">
        <v>38</v>
      </c>
    </row>
    <row r="344107" spans="4:4" x14ac:dyDescent="0.25">
      <c r="D344107">
        <v>38</v>
      </c>
    </row>
    <row r="344108" spans="4:4" x14ac:dyDescent="0.25">
      <c r="D344108">
        <v>37</v>
      </c>
    </row>
    <row r="344109" spans="4:4" x14ac:dyDescent="0.25">
      <c r="D344109">
        <v>28</v>
      </c>
    </row>
    <row r="344110" spans="4:4" x14ac:dyDescent="0.25">
      <c r="D344110">
        <v>28</v>
      </c>
    </row>
    <row r="344111" spans="4:4" x14ac:dyDescent="0.25">
      <c r="D344111">
        <v>26</v>
      </c>
    </row>
    <row r="344113" spans="4:4" x14ac:dyDescent="0.25">
      <c r="D344113">
        <v>26</v>
      </c>
    </row>
    <row r="344114" spans="4:4" x14ac:dyDescent="0.25">
      <c r="D344114">
        <v>26</v>
      </c>
    </row>
    <row r="344115" spans="4:4" x14ac:dyDescent="0.25">
      <c r="D344115">
        <v>26</v>
      </c>
    </row>
    <row r="344116" spans="4:4" x14ac:dyDescent="0.25">
      <c r="D344116">
        <v>27</v>
      </c>
    </row>
    <row r="344117" spans="4:4" x14ac:dyDescent="0.25">
      <c r="D344117">
        <v>27</v>
      </c>
    </row>
    <row r="344118" spans="4:4" x14ac:dyDescent="0.25">
      <c r="D344118">
        <v>28</v>
      </c>
    </row>
    <row r="344119" spans="4:4" x14ac:dyDescent="0.25">
      <c r="D344119">
        <v>28</v>
      </c>
    </row>
    <row r="344120" spans="4:4" x14ac:dyDescent="0.25">
      <c r="D344120">
        <v>28</v>
      </c>
    </row>
    <row r="344121" spans="4:4" x14ac:dyDescent="0.25">
      <c r="D344121">
        <v>28</v>
      </c>
    </row>
    <row r="360449" spans="4:4" x14ac:dyDescent="0.25">
      <c r="D360449" t="s">
        <v>43</v>
      </c>
    </row>
    <row r="360475" spans="4:4" x14ac:dyDescent="0.25">
      <c r="D360475">
        <v>58</v>
      </c>
    </row>
    <row r="360476" spans="4:4" x14ac:dyDescent="0.25">
      <c r="D360476">
        <v>56</v>
      </c>
    </row>
    <row r="360477" spans="4:4" x14ac:dyDescent="0.25">
      <c r="D360477">
        <v>56</v>
      </c>
    </row>
    <row r="360478" spans="4:4" x14ac:dyDescent="0.25">
      <c r="D360478">
        <v>57</v>
      </c>
    </row>
    <row r="360479" spans="4:4" x14ac:dyDescent="0.25">
      <c r="D360479">
        <v>57</v>
      </c>
    </row>
    <row r="360480" spans="4:4" x14ac:dyDescent="0.25">
      <c r="D360480">
        <v>57</v>
      </c>
    </row>
    <row r="360481" spans="4:4" x14ac:dyDescent="0.25">
      <c r="D360481">
        <v>57</v>
      </c>
    </row>
    <row r="360482" spans="4:4" x14ac:dyDescent="0.25">
      <c r="D360482">
        <v>38</v>
      </c>
    </row>
    <row r="360483" spans="4:4" x14ac:dyDescent="0.25">
      <c r="D360483">
        <v>37</v>
      </c>
    </row>
    <row r="360484" spans="4:4" x14ac:dyDescent="0.25">
      <c r="D360484">
        <v>37</v>
      </c>
    </row>
    <row r="360485" spans="4:4" x14ac:dyDescent="0.25">
      <c r="D360485">
        <v>37</v>
      </c>
    </row>
    <row r="360486" spans="4:4" x14ac:dyDescent="0.25">
      <c r="D360486">
        <v>37</v>
      </c>
    </row>
    <row r="360487" spans="4:4" x14ac:dyDescent="0.25">
      <c r="D360487">
        <v>36</v>
      </c>
    </row>
    <row r="360488" spans="4:4" x14ac:dyDescent="0.25">
      <c r="D360488">
        <v>37</v>
      </c>
    </row>
    <row r="360489" spans="4:4" x14ac:dyDescent="0.25">
      <c r="D360489">
        <v>37</v>
      </c>
    </row>
    <row r="360490" spans="4:4" x14ac:dyDescent="0.25">
      <c r="D360490">
        <v>38</v>
      </c>
    </row>
    <row r="360491" spans="4:4" x14ac:dyDescent="0.25">
      <c r="D360491">
        <v>38</v>
      </c>
    </row>
    <row r="360492" spans="4:4" x14ac:dyDescent="0.25">
      <c r="D360492">
        <v>37</v>
      </c>
    </row>
    <row r="360493" spans="4:4" x14ac:dyDescent="0.25">
      <c r="D360493">
        <v>28</v>
      </c>
    </row>
    <row r="360494" spans="4:4" x14ac:dyDescent="0.25">
      <c r="D360494">
        <v>28</v>
      </c>
    </row>
    <row r="360495" spans="4:4" x14ac:dyDescent="0.25">
      <c r="D360495">
        <v>26</v>
      </c>
    </row>
    <row r="360497" spans="4:4" x14ac:dyDescent="0.25">
      <c r="D360497">
        <v>26</v>
      </c>
    </row>
    <row r="360498" spans="4:4" x14ac:dyDescent="0.25">
      <c r="D360498">
        <v>26</v>
      </c>
    </row>
    <row r="360499" spans="4:4" x14ac:dyDescent="0.25">
      <c r="D360499">
        <v>26</v>
      </c>
    </row>
    <row r="360500" spans="4:4" x14ac:dyDescent="0.25">
      <c r="D360500">
        <v>27</v>
      </c>
    </row>
    <row r="360501" spans="4:4" x14ac:dyDescent="0.25">
      <c r="D360501">
        <v>27</v>
      </c>
    </row>
    <row r="360502" spans="4:4" x14ac:dyDescent="0.25">
      <c r="D360502">
        <v>28</v>
      </c>
    </row>
    <row r="360503" spans="4:4" x14ac:dyDescent="0.25">
      <c r="D360503">
        <v>28</v>
      </c>
    </row>
    <row r="360504" spans="4:4" x14ac:dyDescent="0.25">
      <c r="D360504">
        <v>28</v>
      </c>
    </row>
    <row r="360505" spans="4:4" x14ac:dyDescent="0.25">
      <c r="D360505">
        <v>28</v>
      </c>
    </row>
    <row r="376833" spans="4:4" x14ac:dyDescent="0.25">
      <c r="D376833" t="s">
        <v>43</v>
      </c>
    </row>
    <row r="376859" spans="4:4" x14ac:dyDescent="0.25">
      <c r="D376859">
        <v>58</v>
      </c>
    </row>
    <row r="376860" spans="4:4" x14ac:dyDescent="0.25">
      <c r="D376860">
        <v>56</v>
      </c>
    </row>
    <row r="376861" spans="4:4" x14ac:dyDescent="0.25">
      <c r="D376861">
        <v>56</v>
      </c>
    </row>
    <row r="376862" spans="4:4" x14ac:dyDescent="0.25">
      <c r="D376862">
        <v>57</v>
      </c>
    </row>
    <row r="376863" spans="4:4" x14ac:dyDescent="0.25">
      <c r="D376863">
        <v>57</v>
      </c>
    </row>
    <row r="376864" spans="4:4" x14ac:dyDescent="0.25">
      <c r="D376864">
        <v>57</v>
      </c>
    </row>
    <row r="376865" spans="4:4" x14ac:dyDescent="0.25">
      <c r="D376865">
        <v>57</v>
      </c>
    </row>
    <row r="376866" spans="4:4" x14ac:dyDescent="0.25">
      <c r="D376866">
        <v>38</v>
      </c>
    </row>
    <row r="376867" spans="4:4" x14ac:dyDescent="0.25">
      <c r="D376867">
        <v>37</v>
      </c>
    </row>
    <row r="376868" spans="4:4" x14ac:dyDescent="0.25">
      <c r="D376868">
        <v>37</v>
      </c>
    </row>
    <row r="376869" spans="4:4" x14ac:dyDescent="0.25">
      <c r="D376869">
        <v>37</v>
      </c>
    </row>
    <row r="376870" spans="4:4" x14ac:dyDescent="0.25">
      <c r="D376870">
        <v>37</v>
      </c>
    </row>
    <row r="376871" spans="4:4" x14ac:dyDescent="0.25">
      <c r="D376871">
        <v>36</v>
      </c>
    </row>
    <row r="376872" spans="4:4" x14ac:dyDescent="0.25">
      <c r="D376872">
        <v>37</v>
      </c>
    </row>
    <row r="376873" spans="4:4" x14ac:dyDescent="0.25">
      <c r="D376873">
        <v>37</v>
      </c>
    </row>
    <row r="376874" spans="4:4" x14ac:dyDescent="0.25">
      <c r="D376874">
        <v>38</v>
      </c>
    </row>
    <row r="376875" spans="4:4" x14ac:dyDescent="0.25">
      <c r="D376875">
        <v>38</v>
      </c>
    </row>
    <row r="376876" spans="4:4" x14ac:dyDescent="0.25">
      <c r="D376876">
        <v>37</v>
      </c>
    </row>
    <row r="376877" spans="4:4" x14ac:dyDescent="0.25">
      <c r="D376877">
        <v>28</v>
      </c>
    </row>
    <row r="376878" spans="4:4" x14ac:dyDescent="0.25">
      <c r="D376878">
        <v>28</v>
      </c>
    </row>
    <row r="376879" spans="4:4" x14ac:dyDescent="0.25">
      <c r="D376879">
        <v>26</v>
      </c>
    </row>
    <row r="376881" spans="4:4" x14ac:dyDescent="0.25">
      <c r="D376881">
        <v>26</v>
      </c>
    </row>
    <row r="376882" spans="4:4" x14ac:dyDescent="0.25">
      <c r="D376882">
        <v>26</v>
      </c>
    </row>
    <row r="376883" spans="4:4" x14ac:dyDescent="0.25">
      <c r="D376883">
        <v>26</v>
      </c>
    </row>
    <row r="376884" spans="4:4" x14ac:dyDescent="0.25">
      <c r="D376884">
        <v>27</v>
      </c>
    </row>
    <row r="376885" spans="4:4" x14ac:dyDescent="0.25">
      <c r="D376885">
        <v>27</v>
      </c>
    </row>
    <row r="376886" spans="4:4" x14ac:dyDescent="0.25">
      <c r="D376886">
        <v>28</v>
      </c>
    </row>
    <row r="376887" spans="4:4" x14ac:dyDescent="0.25">
      <c r="D376887">
        <v>28</v>
      </c>
    </row>
    <row r="376888" spans="4:4" x14ac:dyDescent="0.25">
      <c r="D376888">
        <v>28</v>
      </c>
    </row>
    <row r="376889" spans="4:4" x14ac:dyDescent="0.25">
      <c r="D376889">
        <v>28</v>
      </c>
    </row>
    <row r="393217" spans="4:4" x14ac:dyDescent="0.25">
      <c r="D393217" t="s">
        <v>43</v>
      </c>
    </row>
    <row r="393243" spans="4:4" x14ac:dyDescent="0.25">
      <c r="D393243">
        <v>58</v>
      </c>
    </row>
    <row r="393244" spans="4:4" x14ac:dyDescent="0.25">
      <c r="D393244">
        <v>56</v>
      </c>
    </row>
    <row r="393245" spans="4:4" x14ac:dyDescent="0.25">
      <c r="D393245">
        <v>56</v>
      </c>
    </row>
    <row r="393246" spans="4:4" x14ac:dyDescent="0.25">
      <c r="D393246">
        <v>57</v>
      </c>
    </row>
    <row r="393247" spans="4:4" x14ac:dyDescent="0.25">
      <c r="D393247">
        <v>57</v>
      </c>
    </row>
    <row r="393248" spans="4:4" x14ac:dyDescent="0.25">
      <c r="D393248">
        <v>57</v>
      </c>
    </row>
    <row r="393249" spans="4:4" x14ac:dyDescent="0.25">
      <c r="D393249">
        <v>57</v>
      </c>
    </row>
    <row r="393250" spans="4:4" x14ac:dyDescent="0.25">
      <c r="D393250">
        <v>38</v>
      </c>
    </row>
    <row r="393251" spans="4:4" x14ac:dyDescent="0.25">
      <c r="D393251">
        <v>37</v>
      </c>
    </row>
    <row r="393252" spans="4:4" x14ac:dyDescent="0.25">
      <c r="D393252">
        <v>37</v>
      </c>
    </row>
    <row r="393253" spans="4:4" x14ac:dyDescent="0.25">
      <c r="D393253">
        <v>37</v>
      </c>
    </row>
    <row r="393254" spans="4:4" x14ac:dyDescent="0.25">
      <c r="D393254">
        <v>37</v>
      </c>
    </row>
    <row r="393255" spans="4:4" x14ac:dyDescent="0.25">
      <c r="D393255">
        <v>36</v>
      </c>
    </row>
    <row r="393256" spans="4:4" x14ac:dyDescent="0.25">
      <c r="D393256">
        <v>37</v>
      </c>
    </row>
    <row r="393257" spans="4:4" x14ac:dyDescent="0.25">
      <c r="D393257">
        <v>37</v>
      </c>
    </row>
    <row r="393258" spans="4:4" x14ac:dyDescent="0.25">
      <c r="D393258">
        <v>38</v>
      </c>
    </row>
    <row r="393259" spans="4:4" x14ac:dyDescent="0.25">
      <c r="D393259">
        <v>38</v>
      </c>
    </row>
    <row r="393260" spans="4:4" x14ac:dyDescent="0.25">
      <c r="D393260">
        <v>37</v>
      </c>
    </row>
    <row r="393261" spans="4:4" x14ac:dyDescent="0.25">
      <c r="D393261">
        <v>28</v>
      </c>
    </row>
    <row r="393262" spans="4:4" x14ac:dyDescent="0.25">
      <c r="D393262">
        <v>28</v>
      </c>
    </row>
    <row r="393263" spans="4:4" x14ac:dyDescent="0.25">
      <c r="D393263">
        <v>26</v>
      </c>
    </row>
    <row r="393265" spans="4:4" x14ac:dyDescent="0.25">
      <c r="D393265">
        <v>26</v>
      </c>
    </row>
    <row r="393266" spans="4:4" x14ac:dyDescent="0.25">
      <c r="D393266">
        <v>26</v>
      </c>
    </row>
    <row r="393267" spans="4:4" x14ac:dyDescent="0.25">
      <c r="D393267">
        <v>26</v>
      </c>
    </row>
    <row r="393268" spans="4:4" x14ac:dyDescent="0.25">
      <c r="D393268">
        <v>27</v>
      </c>
    </row>
    <row r="393269" spans="4:4" x14ac:dyDescent="0.25">
      <c r="D393269">
        <v>27</v>
      </c>
    </row>
    <row r="393270" spans="4:4" x14ac:dyDescent="0.25">
      <c r="D393270">
        <v>28</v>
      </c>
    </row>
    <row r="393271" spans="4:4" x14ac:dyDescent="0.25">
      <c r="D393271">
        <v>28</v>
      </c>
    </row>
    <row r="393272" spans="4:4" x14ac:dyDescent="0.25">
      <c r="D393272">
        <v>28</v>
      </c>
    </row>
    <row r="393273" spans="4:4" x14ac:dyDescent="0.25">
      <c r="D393273">
        <v>28</v>
      </c>
    </row>
    <row r="409601" spans="4:4" x14ac:dyDescent="0.25">
      <c r="D409601" t="s">
        <v>43</v>
      </c>
    </row>
    <row r="409627" spans="4:4" x14ac:dyDescent="0.25">
      <c r="D409627">
        <v>58</v>
      </c>
    </row>
    <row r="409628" spans="4:4" x14ac:dyDescent="0.25">
      <c r="D409628">
        <v>56</v>
      </c>
    </row>
    <row r="409629" spans="4:4" x14ac:dyDescent="0.25">
      <c r="D409629">
        <v>56</v>
      </c>
    </row>
    <row r="409630" spans="4:4" x14ac:dyDescent="0.25">
      <c r="D409630">
        <v>57</v>
      </c>
    </row>
    <row r="409631" spans="4:4" x14ac:dyDescent="0.25">
      <c r="D409631">
        <v>57</v>
      </c>
    </row>
    <row r="409632" spans="4:4" x14ac:dyDescent="0.25">
      <c r="D409632">
        <v>57</v>
      </c>
    </row>
    <row r="409633" spans="4:4" x14ac:dyDescent="0.25">
      <c r="D409633">
        <v>57</v>
      </c>
    </row>
    <row r="409634" spans="4:4" x14ac:dyDescent="0.25">
      <c r="D409634">
        <v>38</v>
      </c>
    </row>
    <row r="409635" spans="4:4" x14ac:dyDescent="0.25">
      <c r="D409635">
        <v>37</v>
      </c>
    </row>
    <row r="409636" spans="4:4" x14ac:dyDescent="0.25">
      <c r="D409636">
        <v>37</v>
      </c>
    </row>
    <row r="409637" spans="4:4" x14ac:dyDescent="0.25">
      <c r="D409637">
        <v>37</v>
      </c>
    </row>
    <row r="409638" spans="4:4" x14ac:dyDescent="0.25">
      <c r="D409638">
        <v>37</v>
      </c>
    </row>
    <row r="409639" spans="4:4" x14ac:dyDescent="0.25">
      <c r="D409639">
        <v>36</v>
      </c>
    </row>
    <row r="409640" spans="4:4" x14ac:dyDescent="0.25">
      <c r="D409640">
        <v>37</v>
      </c>
    </row>
    <row r="409641" spans="4:4" x14ac:dyDescent="0.25">
      <c r="D409641">
        <v>37</v>
      </c>
    </row>
    <row r="409642" spans="4:4" x14ac:dyDescent="0.25">
      <c r="D409642">
        <v>38</v>
      </c>
    </row>
    <row r="409643" spans="4:4" x14ac:dyDescent="0.25">
      <c r="D409643">
        <v>38</v>
      </c>
    </row>
    <row r="409644" spans="4:4" x14ac:dyDescent="0.25">
      <c r="D409644">
        <v>37</v>
      </c>
    </row>
    <row r="409645" spans="4:4" x14ac:dyDescent="0.25">
      <c r="D409645">
        <v>28</v>
      </c>
    </row>
    <row r="409646" spans="4:4" x14ac:dyDescent="0.25">
      <c r="D409646">
        <v>28</v>
      </c>
    </row>
    <row r="409647" spans="4:4" x14ac:dyDescent="0.25">
      <c r="D409647">
        <v>26</v>
      </c>
    </row>
    <row r="409649" spans="4:4" x14ac:dyDescent="0.25">
      <c r="D409649">
        <v>26</v>
      </c>
    </row>
    <row r="409650" spans="4:4" x14ac:dyDescent="0.25">
      <c r="D409650">
        <v>26</v>
      </c>
    </row>
    <row r="409651" spans="4:4" x14ac:dyDescent="0.25">
      <c r="D409651">
        <v>26</v>
      </c>
    </row>
    <row r="409652" spans="4:4" x14ac:dyDescent="0.25">
      <c r="D409652">
        <v>27</v>
      </c>
    </row>
    <row r="409653" spans="4:4" x14ac:dyDescent="0.25">
      <c r="D409653">
        <v>27</v>
      </c>
    </row>
    <row r="409654" spans="4:4" x14ac:dyDescent="0.25">
      <c r="D409654">
        <v>28</v>
      </c>
    </row>
    <row r="409655" spans="4:4" x14ac:dyDescent="0.25">
      <c r="D409655">
        <v>28</v>
      </c>
    </row>
    <row r="409656" spans="4:4" x14ac:dyDescent="0.25">
      <c r="D409656">
        <v>28</v>
      </c>
    </row>
    <row r="409657" spans="4:4" x14ac:dyDescent="0.25">
      <c r="D409657">
        <v>28</v>
      </c>
    </row>
    <row r="425985" spans="4:4" x14ac:dyDescent="0.25">
      <c r="D425985" t="s">
        <v>43</v>
      </c>
    </row>
    <row r="426011" spans="4:4" x14ac:dyDescent="0.25">
      <c r="D426011">
        <v>58</v>
      </c>
    </row>
    <row r="426012" spans="4:4" x14ac:dyDescent="0.25">
      <c r="D426012">
        <v>56</v>
      </c>
    </row>
    <row r="426013" spans="4:4" x14ac:dyDescent="0.25">
      <c r="D426013">
        <v>56</v>
      </c>
    </row>
    <row r="426014" spans="4:4" x14ac:dyDescent="0.25">
      <c r="D426014">
        <v>57</v>
      </c>
    </row>
    <row r="426015" spans="4:4" x14ac:dyDescent="0.25">
      <c r="D426015">
        <v>57</v>
      </c>
    </row>
    <row r="426016" spans="4:4" x14ac:dyDescent="0.25">
      <c r="D426016">
        <v>57</v>
      </c>
    </row>
    <row r="426017" spans="4:4" x14ac:dyDescent="0.25">
      <c r="D426017">
        <v>57</v>
      </c>
    </row>
    <row r="426018" spans="4:4" x14ac:dyDescent="0.25">
      <c r="D426018">
        <v>38</v>
      </c>
    </row>
    <row r="426019" spans="4:4" x14ac:dyDescent="0.25">
      <c r="D426019">
        <v>37</v>
      </c>
    </row>
    <row r="426020" spans="4:4" x14ac:dyDescent="0.25">
      <c r="D426020">
        <v>37</v>
      </c>
    </row>
    <row r="426021" spans="4:4" x14ac:dyDescent="0.25">
      <c r="D426021">
        <v>37</v>
      </c>
    </row>
    <row r="426022" spans="4:4" x14ac:dyDescent="0.25">
      <c r="D426022">
        <v>37</v>
      </c>
    </row>
    <row r="426023" spans="4:4" x14ac:dyDescent="0.25">
      <c r="D426023">
        <v>36</v>
      </c>
    </row>
    <row r="426024" spans="4:4" x14ac:dyDescent="0.25">
      <c r="D426024">
        <v>37</v>
      </c>
    </row>
    <row r="426025" spans="4:4" x14ac:dyDescent="0.25">
      <c r="D426025">
        <v>37</v>
      </c>
    </row>
    <row r="426026" spans="4:4" x14ac:dyDescent="0.25">
      <c r="D426026">
        <v>38</v>
      </c>
    </row>
    <row r="426027" spans="4:4" x14ac:dyDescent="0.25">
      <c r="D426027">
        <v>38</v>
      </c>
    </row>
    <row r="426028" spans="4:4" x14ac:dyDescent="0.25">
      <c r="D426028">
        <v>37</v>
      </c>
    </row>
    <row r="426029" spans="4:4" x14ac:dyDescent="0.25">
      <c r="D426029">
        <v>28</v>
      </c>
    </row>
    <row r="426030" spans="4:4" x14ac:dyDescent="0.25">
      <c r="D426030">
        <v>28</v>
      </c>
    </row>
    <row r="426031" spans="4:4" x14ac:dyDescent="0.25">
      <c r="D426031">
        <v>26</v>
      </c>
    </row>
    <row r="426033" spans="4:4" x14ac:dyDescent="0.25">
      <c r="D426033">
        <v>26</v>
      </c>
    </row>
    <row r="426034" spans="4:4" x14ac:dyDescent="0.25">
      <c r="D426034">
        <v>26</v>
      </c>
    </row>
    <row r="426035" spans="4:4" x14ac:dyDescent="0.25">
      <c r="D426035">
        <v>26</v>
      </c>
    </row>
    <row r="426036" spans="4:4" x14ac:dyDescent="0.25">
      <c r="D426036">
        <v>27</v>
      </c>
    </row>
    <row r="426037" spans="4:4" x14ac:dyDescent="0.25">
      <c r="D426037">
        <v>27</v>
      </c>
    </row>
    <row r="426038" spans="4:4" x14ac:dyDescent="0.25">
      <c r="D426038">
        <v>28</v>
      </c>
    </row>
    <row r="426039" spans="4:4" x14ac:dyDescent="0.25">
      <c r="D426039">
        <v>28</v>
      </c>
    </row>
    <row r="426040" spans="4:4" x14ac:dyDescent="0.25">
      <c r="D426040">
        <v>28</v>
      </c>
    </row>
    <row r="426041" spans="4:4" x14ac:dyDescent="0.25">
      <c r="D426041">
        <v>28</v>
      </c>
    </row>
    <row r="442369" spans="4:4" x14ac:dyDescent="0.25">
      <c r="D442369" t="s">
        <v>43</v>
      </c>
    </row>
    <row r="442395" spans="4:4" x14ac:dyDescent="0.25">
      <c r="D442395">
        <v>58</v>
      </c>
    </row>
    <row r="442396" spans="4:4" x14ac:dyDescent="0.25">
      <c r="D442396">
        <v>56</v>
      </c>
    </row>
    <row r="442397" spans="4:4" x14ac:dyDescent="0.25">
      <c r="D442397">
        <v>56</v>
      </c>
    </row>
    <row r="442398" spans="4:4" x14ac:dyDescent="0.25">
      <c r="D442398">
        <v>57</v>
      </c>
    </row>
    <row r="442399" spans="4:4" x14ac:dyDescent="0.25">
      <c r="D442399">
        <v>57</v>
      </c>
    </row>
    <row r="442400" spans="4:4" x14ac:dyDescent="0.25">
      <c r="D442400">
        <v>57</v>
      </c>
    </row>
    <row r="442401" spans="4:4" x14ac:dyDescent="0.25">
      <c r="D442401">
        <v>57</v>
      </c>
    </row>
    <row r="442402" spans="4:4" x14ac:dyDescent="0.25">
      <c r="D442402">
        <v>38</v>
      </c>
    </row>
    <row r="442403" spans="4:4" x14ac:dyDescent="0.25">
      <c r="D442403">
        <v>37</v>
      </c>
    </row>
    <row r="442404" spans="4:4" x14ac:dyDescent="0.25">
      <c r="D442404">
        <v>37</v>
      </c>
    </row>
    <row r="442405" spans="4:4" x14ac:dyDescent="0.25">
      <c r="D442405">
        <v>37</v>
      </c>
    </row>
    <row r="442406" spans="4:4" x14ac:dyDescent="0.25">
      <c r="D442406">
        <v>37</v>
      </c>
    </row>
    <row r="442407" spans="4:4" x14ac:dyDescent="0.25">
      <c r="D442407">
        <v>36</v>
      </c>
    </row>
    <row r="442408" spans="4:4" x14ac:dyDescent="0.25">
      <c r="D442408">
        <v>37</v>
      </c>
    </row>
    <row r="442409" spans="4:4" x14ac:dyDescent="0.25">
      <c r="D442409">
        <v>37</v>
      </c>
    </row>
    <row r="442410" spans="4:4" x14ac:dyDescent="0.25">
      <c r="D442410">
        <v>38</v>
      </c>
    </row>
    <row r="442411" spans="4:4" x14ac:dyDescent="0.25">
      <c r="D442411">
        <v>38</v>
      </c>
    </row>
    <row r="442412" spans="4:4" x14ac:dyDescent="0.25">
      <c r="D442412">
        <v>37</v>
      </c>
    </row>
    <row r="442413" spans="4:4" x14ac:dyDescent="0.25">
      <c r="D442413">
        <v>28</v>
      </c>
    </row>
    <row r="442414" spans="4:4" x14ac:dyDescent="0.25">
      <c r="D442414">
        <v>28</v>
      </c>
    </row>
    <row r="442415" spans="4:4" x14ac:dyDescent="0.25">
      <c r="D442415">
        <v>26</v>
      </c>
    </row>
    <row r="442417" spans="4:4" x14ac:dyDescent="0.25">
      <c r="D442417">
        <v>26</v>
      </c>
    </row>
    <row r="442418" spans="4:4" x14ac:dyDescent="0.25">
      <c r="D442418">
        <v>26</v>
      </c>
    </row>
    <row r="442419" spans="4:4" x14ac:dyDescent="0.25">
      <c r="D442419">
        <v>26</v>
      </c>
    </row>
    <row r="442420" spans="4:4" x14ac:dyDescent="0.25">
      <c r="D442420">
        <v>27</v>
      </c>
    </row>
    <row r="442421" spans="4:4" x14ac:dyDescent="0.25">
      <c r="D442421">
        <v>27</v>
      </c>
    </row>
    <row r="442422" spans="4:4" x14ac:dyDescent="0.25">
      <c r="D442422">
        <v>28</v>
      </c>
    </row>
    <row r="442423" spans="4:4" x14ac:dyDescent="0.25">
      <c r="D442423">
        <v>28</v>
      </c>
    </row>
    <row r="442424" spans="4:4" x14ac:dyDescent="0.25">
      <c r="D442424">
        <v>28</v>
      </c>
    </row>
    <row r="442425" spans="4:4" x14ac:dyDescent="0.25">
      <c r="D442425">
        <v>28</v>
      </c>
    </row>
    <row r="458753" spans="4:4" x14ac:dyDescent="0.25">
      <c r="D458753" t="s">
        <v>43</v>
      </c>
    </row>
    <row r="458779" spans="4:4" x14ac:dyDescent="0.25">
      <c r="D458779">
        <v>58</v>
      </c>
    </row>
    <row r="458780" spans="4:4" x14ac:dyDescent="0.25">
      <c r="D458780">
        <v>56</v>
      </c>
    </row>
    <row r="458781" spans="4:4" x14ac:dyDescent="0.25">
      <c r="D458781">
        <v>56</v>
      </c>
    </row>
    <row r="458782" spans="4:4" x14ac:dyDescent="0.25">
      <c r="D458782">
        <v>57</v>
      </c>
    </row>
    <row r="458783" spans="4:4" x14ac:dyDescent="0.25">
      <c r="D458783">
        <v>57</v>
      </c>
    </row>
    <row r="458784" spans="4:4" x14ac:dyDescent="0.25">
      <c r="D458784">
        <v>57</v>
      </c>
    </row>
    <row r="458785" spans="4:4" x14ac:dyDescent="0.25">
      <c r="D458785">
        <v>57</v>
      </c>
    </row>
    <row r="458786" spans="4:4" x14ac:dyDescent="0.25">
      <c r="D458786">
        <v>38</v>
      </c>
    </row>
    <row r="458787" spans="4:4" x14ac:dyDescent="0.25">
      <c r="D458787">
        <v>37</v>
      </c>
    </row>
    <row r="458788" spans="4:4" x14ac:dyDescent="0.25">
      <c r="D458788">
        <v>37</v>
      </c>
    </row>
    <row r="458789" spans="4:4" x14ac:dyDescent="0.25">
      <c r="D458789">
        <v>37</v>
      </c>
    </row>
    <row r="458790" spans="4:4" x14ac:dyDescent="0.25">
      <c r="D458790">
        <v>37</v>
      </c>
    </row>
    <row r="458791" spans="4:4" x14ac:dyDescent="0.25">
      <c r="D458791">
        <v>36</v>
      </c>
    </row>
    <row r="458792" spans="4:4" x14ac:dyDescent="0.25">
      <c r="D458792">
        <v>37</v>
      </c>
    </row>
    <row r="458793" spans="4:4" x14ac:dyDescent="0.25">
      <c r="D458793">
        <v>37</v>
      </c>
    </row>
    <row r="458794" spans="4:4" x14ac:dyDescent="0.25">
      <c r="D458794">
        <v>38</v>
      </c>
    </row>
    <row r="458795" spans="4:4" x14ac:dyDescent="0.25">
      <c r="D458795">
        <v>38</v>
      </c>
    </row>
    <row r="458796" spans="4:4" x14ac:dyDescent="0.25">
      <c r="D458796">
        <v>37</v>
      </c>
    </row>
    <row r="458797" spans="4:4" x14ac:dyDescent="0.25">
      <c r="D458797">
        <v>28</v>
      </c>
    </row>
    <row r="458798" spans="4:4" x14ac:dyDescent="0.25">
      <c r="D458798">
        <v>28</v>
      </c>
    </row>
    <row r="458799" spans="4:4" x14ac:dyDescent="0.25">
      <c r="D458799">
        <v>26</v>
      </c>
    </row>
    <row r="458801" spans="4:4" x14ac:dyDescent="0.25">
      <c r="D458801">
        <v>26</v>
      </c>
    </row>
    <row r="458802" spans="4:4" x14ac:dyDescent="0.25">
      <c r="D458802">
        <v>26</v>
      </c>
    </row>
    <row r="458803" spans="4:4" x14ac:dyDescent="0.25">
      <c r="D458803">
        <v>26</v>
      </c>
    </row>
    <row r="458804" spans="4:4" x14ac:dyDescent="0.25">
      <c r="D458804">
        <v>27</v>
      </c>
    </row>
    <row r="458805" spans="4:4" x14ac:dyDescent="0.25">
      <c r="D458805">
        <v>27</v>
      </c>
    </row>
    <row r="458806" spans="4:4" x14ac:dyDescent="0.25">
      <c r="D458806">
        <v>28</v>
      </c>
    </row>
    <row r="458807" spans="4:4" x14ac:dyDescent="0.25">
      <c r="D458807">
        <v>28</v>
      </c>
    </row>
    <row r="458808" spans="4:4" x14ac:dyDescent="0.25">
      <c r="D458808">
        <v>28</v>
      </c>
    </row>
    <row r="458809" spans="4:4" x14ac:dyDescent="0.25">
      <c r="D458809">
        <v>28</v>
      </c>
    </row>
    <row r="475137" spans="4:4" x14ac:dyDescent="0.25">
      <c r="D475137" t="s">
        <v>43</v>
      </c>
    </row>
    <row r="475163" spans="4:4" x14ac:dyDescent="0.25">
      <c r="D475163">
        <v>58</v>
      </c>
    </row>
    <row r="475164" spans="4:4" x14ac:dyDescent="0.25">
      <c r="D475164">
        <v>56</v>
      </c>
    </row>
    <row r="475165" spans="4:4" x14ac:dyDescent="0.25">
      <c r="D475165">
        <v>56</v>
      </c>
    </row>
    <row r="475166" spans="4:4" x14ac:dyDescent="0.25">
      <c r="D475166">
        <v>57</v>
      </c>
    </row>
    <row r="475167" spans="4:4" x14ac:dyDescent="0.25">
      <c r="D475167">
        <v>57</v>
      </c>
    </row>
    <row r="475168" spans="4:4" x14ac:dyDescent="0.25">
      <c r="D475168">
        <v>57</v>
      </c>
    </row>
    <row r="475169" spans="4:4" x14ac:dyDescent="0.25">
      <c r="D475169">
        <v>57</v>
      </c>
    </row>
    <row r="475170" spans="4:4" x14ac:dyDescent="0.25">
      <c r="D475170">
        <v>38</v>
      </c>
    </row>
    <row r="475171" spans="4:4" x14ac:dyDescent="0.25">
      <c r="D475171">
        <v>37</v>
      </c>
    </row>
    <row r="475172" spans="4:4" x14ac:dyDescent="0.25">
      <c r="D475172">
        <v>37</v>
      </c>
    </row>
    <row r="475173" spans="4:4" x14ac:dyDescent="0.25">
      <c r="D475173">
        <v>37</v>
      </c>
    </row>
    <row r="475174" spans="4:4" x14ac:dyDescent="0.25">
      <c r="D475174">
        <v>37</v>
      </c>
    </row>
    <row r="475175" spans="4:4" x14ac:dyDescent="0.25">
      <c r="D475175">
        <v>36</v>
      </c>
    </row>
    <row r="475176" spans="4:4" x14ac:dyDescent="0.25">
      <c r="D475176">
        <v>37</v>
      </c>
    </row>
    <row r="475177" spans="4:4" x14ac:dyDescent="0.25">
      <c r="D475177">
        <v>37</v>
      </c>
    </row>
    <row r="475178" spans="4:4" x14ac:dyDescent="0.25">
      <c r="D475178">
        <v>38</v>
      </c>
    </row>
    <row r="475179" spans="4:4" x14ac:dyDescent="0.25">
      <c r="D475179">
        <v>38</v>
      </c>
    </row>
    <row r="475180" spans="4:4" x14ac:dyDescent="0.25">
      <c r="D475180">
        <v>37</v>
      </c>
    </row>
    <row r="475181" spans="4:4" x14ac:dyDescent="0.25">
      <c r="D475181">
        <v>28</v>
      </c>
    </row>
    <row r="475182" spans="4:4" x14ac:dyDescent="0.25">
      <c r="D475182">
        <v>28</v>
      </c>
    </row>
    <row r="475183" spans="4:4" x14ac:dyDescent="0.25">
      <c r="D475183">
        <v>26</v>
      </c>
    </row>
    <row r="475185" spans="4:4" x14ac:dyDescent="0.25">
      <c r="D475185">
        <v>26</v>
      </c>
    </row>
    <row r="475186" spans="4:4" x14ac:dyDescent="0.25">
      <c r="D475186">
        <v>26</v>
      </c>
    </row>
    <row r="475187" spans="4:4" x14ac:dyDescent="0.25">
      <c r="D475187">
        <v>26</v>
      </c>
    </row>
    <row r="475188" spans="4:4" x14ac:dyDescent="0.25">
      <c r="D475188">
        <v>27</v>
      </c>
    </row>
    <row r="475189" spans="4:4" x14ac:dyDescent="0.25">
      <c r="D475189">
        <v>27</v>
      </c>
    </row>
    <row r="475190" spans="4:4" x14ac:dyDescent="0.25">
      <c r="D475190">
        <v>28</v>
      </c>
    </row>
    <row r="475191" spans="4:4" x14ac:dyDescent="0.25">
      <c r="D475191">
        <v>28</v>
      </c>
    </row>
    <row r="475192" spans="4:4" x14ac:dyDescent="0.25">
      <c r="D475192">
        <v>28</v>
      </c>
    </row>
    <row r="475193" spans="4:4" x14ac:dyDescent="0.25">
      <c r="D475193">
        <v>28</v>
      </c>
    </row>
    <row r="491521" spans="4:4" x14ac:dyDescent="0.25">
      <c r="D491521" t="s">
        <v>43</v>
      </c>
    </row>
    <row r="491547" spans="4:4" x14ac:dyDescent="0.25">
      <c r="D491547">
        <v>58</v>
      </c>
    </row>
    <row r="491548" spans="4:4" x14ac:dyDescent="0.25">
      <c r="D491548">
        <v>56</v>
      </c>
    </row>
    <row r="491549" spans="4:4" x14ac:dyDescent="0.25">
      <c r="D491549">
        <v>56</v>
      </c>
    </row>
    <row r="491550" spans="4:4" x14ac:dyDescent="0.25">
      <c r="D491550">
        <v>57</v>
      </c>
    </row>
    <row r="491551" spans="4:4" x14ac:dyDescent="0.25">
      <c r="D491551">
        <v>57</v>
      </c>
    </row>
    <row r="491552" spans="4:4" x14ac:dyDescent="0.25">
      <c r="D491552">
        <v>57</v>
      </c>
    </row>
    <row r="491553" spans="4:4" x14ac:dyDescent="0.25">
      <c r="D491553">
        <v>57</v>
      </c>
    </row>
    <row r="491554" spans="4:4" x14ac:dyDescent="0.25">
      <c r="D491554">
        <v>38</v>
      </c>
    </row>
    <row r="491555" spans="4:4" x14ac:dyDescent="0.25">
      <c r="D491555">
        <v>37</v>
      </c>
    </row>
    <row r="491556" spans="4:4" x14ac:dyDescent="0.25">
      <c r="D491556">
        <v>37</v>
      </c>
    </row>
    <row r="491557" spans="4:4" x14ac:dyDescent="0.25">
      <c r="D491557">
        <v>37</v>
      </c>
    </row>
    <row r="491558" spans="4:4" x14ac:dyDescent="0.25">
      <c r="D491558">
        <v>37</v>
      </c>
    </row>
    <row r="491559" spans="4:4" x14ac:dyDescent="0.25">
      <c r="D491559">
        <v>36</v>
      </c>
    </row>
    <row r="491560" spans="4:4" x14ac:dyDescent="0.25">
      <c r="D491560">
        <v>37</v>
      </c>
    </row>
    <row r="491561" spans="4:4" x14ac:dyDescent="0.25">
      <c r="D491561">
        <v>37</v>
      </c>
    </row>
    <row r="491562" spans="4:4" x14ac:dyDescent="0.25">
      <c r="D491562">
        <v>38</v>
      </c>
    </row>
    <row r="491563" spans="4:4" x14ac:dyDescent="0.25">
      <c r="D491563">
        <v>38</v>
      </c>
    </row>
    <row r="491564" spans="4:4" x14ac:dyDescent="0.25">
      <c r="D491564">
        <v>37</v>
      </c>
    </row>
    <row r="491565" spans="4:4" x14ac:dyDescent="0.25">
      <c r="D491565">
        <v>28</v>
      </c>
    </row>
    <row r="491566" spans="4:4" x14ac:dyDescent="0.25">
      <c r="D491566">
        <v>28</v>
      </c>
    </row>
    <row r="491567" spans="4:4" x14ac:dyDescent="0.25">
      <c r="D491567">
        <v>26</v>
      </c>
    </row>
    <row r="491569" spans="4:4" x14ac:dyDescent="0.25">
      <c r="D491569">
        <v>26</v>
      </c>
    </row>
    <row r="491570" spans="4:4" x14ac:dyDescent="0.25">
      <c r="D491570">
        <v>26</v>
      </c>
    </row>
    <row r="491571" spans="4:4" x14ac:dyDescent="0.25">
      <c r="D491571">
        <v>26</v>
      </c>
    </row>
    <row r="491572" spans="4:4" x14ac:dyDescent="0.25">
      <c r="D491572">
        <v>27</v>
      </c>
    </row>
    <row r="491573" spans="4:4" x14ac:dyDescent="0.25">
      <c r="D491573">
        <v>27</v>
      </c>
    </row>
    <row r="491574" spans="4:4" x14ac:dyDescent="0.25">
      <c r="D491574">
        <v>28</v>
      </c>
    </row>
    <row r="491575" spans="4:4" x14ac:dyDescent="0.25">
      <c r="D491575">
        <v>28</v>
      </c>
    </row>
    <row r="491576" spans="4:4" x14ac:dyDescent="0.25">
      <c r="D491576">
        <v>28</v>
      </c>
    </row>
    <row r="491577" spans="4:4" x14ac:dyDescent="0.25">
      <c r="D491577">
        <v>28</v>
      </c>
    </row>
    <row r="507905" spans="4:4" x14ac:dyDescent="0.25">
      <c r="D507905" t="s">
        <v>43</v>
      </c>
    </row>
    <row r="507931" spans="4:4" x14ac:dyDescent="0.25">
      <c r="D507931">
        <v>58</v>
      </c>
    </row>
    <row r="507932" spans="4:4" x14ac:dyDescent="0.25">
      <c r="D507932">
        <v>56</v>
      </c>
    </row>
    <row r="507933" spans="4:4" x14ac:dyDescent="0.25">
      <c r="D507933">
        <v>56</v>
      </c>
    </row>
    <row r="507934" spans="4:4" x14ac:dyDescent="0.25">
      <c r="D507934">
        <v>57</v>
      </c>
    </row>
    <row r="507935" spans="4:4" x14ac:dyDescent="0.25">
      <c r="D507935">
        <v>57</v>
      </c>
    </row>
    <row r="507936" spans="4:4" x14ac:dyDescent="0.25">
      <c r="D507936">
        <v>57</v>
      </c>
    </row>
    <row r="507937" spans="4:4" x14ac:dyDescent="0.25">
      <c r="D507937">
        <v>57</v>
      </c>
    </row>
    <row r="507938" spans="4:4" x14ac:dyDescent="0.25">
      <c r="D507938">
        <v>38</v>
      </c>
    </row>
    <row r="507939" spans="4:4" x14ac:dyDescent="0.25">
      <c r="D507939">
        <v>37</v>
      </c>
    </row>
    <row r="507940" spans="4:4" x14ac:dyDescent="0.25">
      <c r="D507940">
        <v>37</v>
      </c>
    </row>
    <row r="507941" spans="4:4" x14ac:dyDescent="0.25">
      <c r="D507941">
        <v>37</v>
      </c>
    </row>
    <row r="507942" spans="4:4" x14ac:dyDescent="0.25">
      <c r="D507942">
        <v>37</v>
      </c>
    </row>
    <row r="507943" spans="4:4" x14ac:dyDescent="0.25">
      <c r="D507943">
        <v>36</v>
      </c>
    </row>
    <row r="507944" spans="4:4" x14ac:dyDescent="0.25">
      <c r="D507944">
        <v>37</v>
      </c>
    </row>
    <row r="507945" spans="4:4" x14ac:dyDescent="0.25">
      <c r="D507945">
        <v>37</v>
      </c>
    </row>
    <row r="507946" spans="4:4" x14ac:dyDescent="0.25">
      <c r="D507946">
        <v>38</v>
      </c>
    </row>
    <row r="507947" spans="4:4" x14ac:dyDescent="0.25">
      <c r="D507947">
        <v>38</v>
      </c>
    </row>
    <row r="507948" spans="4:4" x14ac:dyDescent="0.25">
      <c r="D507948">
        <v>37</v>
      </c>
    </row>
    <row r="507949" spans="4:4" x14ac:dyDescent="0.25">
      <c r="D507949">
        <v>28</v>
      </c>
    </row>
    <row r="507950" spans="4:4" x14ac:dyDescent="0.25">
      <c r="D507950">
        <v>28</v>
      </c>
    </row>
    <row r="507951" spans="4:4" x14ac:dyDescent="0.25">
      <c r="D507951">
        <v>26</v>
      </c>
    </row>
    <row r="507953" spans="4:4" x14ac:dyDescent="0.25">
      <c r="D507953">
        <v>26</v>
      </c>
    </row>
    <row r="507954" spans="4:4" x14ac:dyDescent="0.25">
      <c r="D507954">
        <v>26</v>
      </c>
    </row>
    <row r="507955" spans="4:4" x14ac:dyDescent="0.25">
      <c r="D507955">
        <v>26</v>
      </c>
    </row>
    <row r="507956" spans="4:4" x14ac:dyDescent="0.25">
      <c r="D507956">
        <v>27</v>
      </c>
    </row>
    <row r="507957" spans="4:4" x14ac:dyDescent="0.25">
      <c r="D507957">
        <v>27</v>
      </c>
    </row>
    <row r="507958" spans="4:4" x14ac:dyDescent="0.25">
      <c r="D507958">
        <v>28</v>
      </c>
    </row>
    <row r="507959" spans="4:4" x14ac:dyDescent="0.25">
      <c r="D507959">
        <v>28</v>
      </c>
    </row>
    <row r="507960" spans="4:4" x14ac:dyDescent="0.25">
      <c r="D507960">
        <v>28</v>
      </c>
    </row>
    <row r="507961" spans="4:4" x14ac:dyDescent="0.25">
      <c r="D507961">
        <v>28</v>
      </c>
    </row>
    <row r="524289" spans="4:4" x14ac:dyDescent="0.25">
      <c r="D524289" t="s">
        <v>43</v>
      </c>
    </row>
    <row r="524315" spans="4:4" x14ac:dyDescent="0.25">
      <c r="D524315">
        <v>58</v>
      </c>
    </row>
    <row r="524316" spans="4:4" x14ac:dyDescent="0.25">
      <c r="D524316">
        <v>56</v>
      </c>
    </row>
    <row r="524317" spans="4:4" x14ac:dyDescent="0.25">
      <c r="D524317">
        <v>56</v>
      </c>
    </row>
    <row r="524318" spans="4:4" x14ac:dyDescent="0.25">
      <c r="D524318">
        <v>57</v>
      </c>
    </row>
    <row r="524319" spans="4:4" x14ac:dyDescent="0.25">
      <c r="D524319">
        <v>57</v>
      </c>
    </row>
    <row r="524320" spans="4:4" x14ac:dyDescent="0.25">
      <c r="D524320">
        <v>57</v>
      </c>
    </row>
    <row r="524321" spans="4:4" x14ac:dyDescent="0.25">
      <c r="D524321">
        <v>57</v>
      </c>
    </row>
    <row r="524322" spans="4:4" x14ac:dyDescent="0.25">
      <c r="D524322">
        <v>38</v>
      </c>
    </row>
    <row r="524323" spans="4:4" x14ac:dyDescent="0.25">
      <c r="D524323">
        <v>37</v>
      </c>
    </row>
    <row r="524324" spans="4:4" x14ac:dyDescent="0.25">
      <c r="D524324">
        <v>37</v>
      </c>
    </row>
    <row r="524325" spans="4:4" x14ac:dyDescent="0.25">
      <c r="D524325">
        <v>37</v>
      </c>
    </row>
    <row r="524326" spans="4:4" x14ac:dyDescent="0.25">
      <c r="D524326">
        <v>37</v>
      </c>
    </row>
    <row r="524327" spans="4:4" x14ac:dyDescent="0.25">
      <c r="D524327">
        <v>36</v>
      </c>
    </row>
    <row r="524328" spans="4:4" x14ac:dyDescent="0.25">
      <c r="D524328">
        <v>37</v>
      </c>
    </row>
    <row r="524329" spans="4:4" x14ac:dyDescent="0.25">
      <c r="D524329">
        <v>37</v>
      </c>
    </row>
    <row r="524330" spans="4:4" x14ac:dyDescent="0.25">
      <c r="D524330">
        <v>38</v>
      </c>
    </row>
    <row r="524331" spans="4:4" x14ac:dyDescent="0.25">
      <c r="D524331">
        <v>38</v>
      </c>
    </row>
    <row r="524332" spans="4:4" x14ac:dyDescent="0.25">
      <c r="D524332">
        <v>37</v>
      </c>
    </row>
    <row r="524333" spans="4:4" x14ac:dyDescent="0.25">
      <c r="D524333">
        <v>28</v>
      </c>
    </row>
    <row r="524334" spans="4:4" x14ac:dyDescent="0.25">
      <c r="D524334">
        <v>28</v>
      </c>
    </row>
    <row r="524335" spans="4:4" x14ac:dyDescent="0.25">
      <c r="D524335">
        <v>26</v>
      </c>
    </row>
    <row r="524337" spans="4:4" x14ac:dyDescent="0.25">
      <c r="D524337">
        <v>26</v>
      </c>
    </row>
    <row r="524338" spans="4:4" x14ac:dyDescent="0.25">
      <c r="D524338">
        <v>26</v>
      </c>
    </row>
    <row r="524339" spans="4:4" x14ac:dyDescent="0.25">
      <c r="D524339">
        <v>26</v>
      </c>
    </row>
    <row r="524340" spans="4:4" x14ac:dyDescent="0.25">
      <c r="D524340">
        <v>27</v>
      </c>
    </row>
    <row r="524341" spans="4:4" x14ac:dyDescent="0.25">
      <c r="D524341">
        <v>27</v>
      </c>
    </row>
    <row r="524342" spans="4:4" x14ac:dyDescent="0.25">
      <c r="D524342">
        <v>28</v>
      </c>
    </row>
    <row r="524343" spans="4:4" x14ac:dyDescent="0.25">
      <c r="D524343">
        <v>28</v>
      </c>
    </row>
    <row r="524344" spans="4:4" x14ac:dyDescent="0.25">
      <c r="D524344">
        <v>28</v>
      </c>
    </row>
    <row r="524345" spans="4:4" x14ac:dyDescent="0.25">
      <c r="D524345">
        <v>28</v>
      </c>
    </row>
    <row r="540673" spans="4:4" x14ac:dyDescent="0.25">
      <c r="D540673" t="s">
        <v>43</v>
      </c>
    </row>
    <row r="540699" spans="4:4" x14ac:dyDescent="0.25">
      <c r="D540699">
        <v>58</v>
      </c>
    </row>
    <row r="540700" spans="4:4" x14ac:dyDescent="0.25">
      <c r="D540700">
        <v>56</v>
      </c>
    </row>
    <row r="540701" spans="4:4" x14ac:dyDescent="0.25">
      <c r="D540701">
        <v>56</v>
      </c>
    </row>
    <row r="540702" spans="4:4" x14ac:dyDescent="0.25">
      <c r="D540702">
        <v>57</v>
      </c>
    </row>
    <row r="540703" spans="4:4" x14ac:dyDescent="0.25">
      <c r="D540703">
        <v>57</v>
      </c>
    </row>
    <row r="540704" spans="4:4" x14ac:dyDescent="0.25">
      <c r="D540704">
        <v>57</v>
      </c>
    </row>
    <row r="540705" spans="4:4" x14ac:dyDescent="0.25">
      <c r="D540705">
        <v>57</v>
      </c>
    </row>
    <row r="540706" spans="4:4" x14ac:dyDescent="0.25">
      <c r="D540706">
        <v>38</v>
      </c>
    </row>
    <row r="540707" spans="4:4" x14ac:dyDescent="0.25">
      <c r="D540707">
        <v>37</v>
      </c>
    </row>
    <row r="540708" spans="4:4" x14ac:dyDescent="0.25">
      <c r="D540708">
        <v>37</v>
      </c>
    </row>
    <row r="540709" spans="4:4" x14ac:dyDescent="0.25">
      <c r="D540709">
        <v>37</v>
      </c>
    </row>
    <row r="540710" spans="4:4" x14ac:dyDescent="0.25">
      <c r="D540710">
        <v>37</v>
      </c>
    </row>
    <row r="540711" spans="4:4" x14ac:dyDescent="0.25">
      <c r="D540711">
        <v>36</v>
      </c>
    </row>
    <row r="540712" spans="4:4" x14ac:dyDescent="0.25">
      <c r="D540712">
        <v>37</v>
      </c>
    </row>
    <row r="540713" spans="4:4" x14ac:dyDescent="0.25">
      <c r="D540713">
        <v>37</v>
      </c>
    </row>
    <row r="540714" spans="4:4" x14ac:dyDescent="0.25">
      <c r="D540714">
        <v>38</v>
      </c>
    </row>
    <row r="540715" spans="4:4" x14ac:dyDescent="0.25">
      <c r="D540715">
        <v>38</v>
      </c>
    </row>
    <row r="540716" spans="4:4" x14ac:dyDescent="0.25">
      <c r="D540716">
        <v>37</v>
      </c>
    </row>
    <row r="540717" spans="4:4" x14ac:dyDescent="0.25">
      <c r="D540717">
        <v>28</v>
      </c>
    </row>
    <row r="540718" spans="4:4" x14ac:dyDescent="0.25">
      <c r="D540718">
        <v>28</v>
      </c>
    </row>
    <row r="540719" spans="4:4" x14ac:dyDescent="0.25">
      <c r="D540719">
        <v>26</v>
      </c>
    </row>
    <row r="540721" spans="4:4" x14ac:dyDescent="0.25">
      <c r="D540721">
        <v>26</v>
      </c>
    </row>
    <row r="540722" spans="4:4" x14ac:dyDescent="0.25">
      <c r="D540722">
        <v>26</v>
      </c>
    </row>
    <row r="540723" spans="4:4" x14ac:dyDescent="0.25">
      <c r="D540723">
        <v>26</v>
      </c>
    </row>
    <row r="540724" spans="4:4" x14ac:dyDescent="0.25">
      <c r="D540724">
        <v>27</v>
      </c>
    </row>
    <row r="540725" spans="4:4" x14ac:dyDescent="0.25">
      <c r="D540725">
        <v>27</v>
      </c>
    </row>
    <row r="540726" spans="4:4" x14ac:dyDescent="0.25">
      <c r="D540726">
        <v>28</v>
      </c>
    </row>
    <row r="540727" spans="4:4" x14ac:dyDescent="0.25">
      <c r="D540727">
        <v>28</v>
      </c>
    </row>
    <row r="540728" spans="4:4" x14ac:dyDescent="0.25">
      <c r="D540728">
        <v>28</v>
      </c>
    </row>
    <row r="540729" spans="4:4" x14ac:dyDescent="0.25">
      <c r="D540729">
        <v>28</v>
      </c>
    </row>
    <row r="557057" spans="4:4" x14ac:dyDescent="0.25">
      <c r="D557057" t="s">
        <v>43</v>
      </c>
    </row>
    <row r="557083" spans="4:4" x14ac:dyDescent="0.25">
      <c r="D557083">
        <v>58</v>
      </c>
    </row>
    <row r="557084" spans="4:4" x14ac:dyDescent="0.25">
      <c r="D557084">
        <v>56</v>
      </c>
    </row>
    <row r="557085" spans="4:4" x14ac:dyDescent="0.25">
      <c r="D557085">
        <v>56</v>
      </c>
    </row>
    <row r="557086" spans="4:4" x14ac:dyDescent="0.25">
      <c r="D557086">
        <v>57</v>
      </c>
    </row>
    <row r="557087" spans="4:4" x14ac:dyDescent="0.25">
      <c r="D557087">
        <v>57</v>
      </c>
    </row>
    <row r="557088" spans="4:4" x14ac:dyDescent="0.25">
      <c r="D557088">
        <v>57</v>
      </c>
    </row>
    <row r="557089" spans="4:4" x14ac:dyDescent="0.25">
      <c r="D557089">
        <v>57</v>
      </c>
    </row>
    <row r="557090" spans="4:4" x14ac:dyDescent="0.25">
      <c r="D557090">
        <v>38</v>
      </c>
    </row>
    <row r="557091" spans="4:4" x14ac:dyDescent="0.25">
      <c r="D557091">
        <v>37</v>
      </c>
    </row>
    <row r="557092" spans="4:4" x14ac:dyDescent="0.25">
      <c r="D557092">
        <v>37</v>
      </c>
    </row>
    <row r="557093" spans="4:4" x14ac:dyDescent="0.25">
      <c r="D557093">
        <v>37</v>
      </c>
    </row>
    <row r="557094" spans="4:4" x14ac:dyDescent="0.25">
      <c r="D557094">
        <v>37</v>
      </c>
    </row>
    <row r="557095" spans="4:4" x14ac:dyDescent="0.25">
      <c r="D557095">
        <v>36</v>
      </c>
    </row>
    <row r="557096" spans="4:4" x14ac:dyDescent="0.25">
      <c r="D557096">
        <v>37</v>
      </c>
    </row>
    <row r="557097" spans="4:4" x14ac:dyDescent="0.25">
      <c r="D557097">
        <v>37</v>
      </c>
    </row>
    <row r="557098" spans="4:4" x14ac:dyDescent="0.25">
      <c r="D557098">
        <v>38</v>
      </c>
    </row>
    <row r="557099" spans="4:4" x14ac:dyDescent="0.25">
      <c r="D557099">
        <v>38</v>
      </c>
    </row>
    <row r="557100" spans="4:4" x14ac:dyDescent="0.25">
      <c r="D557100">
        <v>37</v>
      </c>
    </row>
    <row r="557101" spans="4:4" x14ac:dyDescent="0.25">
      <c r="D557101">
        <v>28</v>
      </c>
    </row>
    <row r="557102" spans="4:4" x14ac:dyDescent="0.25">
      <c r="D557102">
        <v>28</v>
      </c>
    </row>
    <row r="557103" spans="4:4" x14ac:dyDescent="0.25">
      <c r="D557103">
        <v>26</v>
      </c>
    </row>
    <row r="557105" spans="4:4" x14ac:dyDescent="0.25">
      <c r="D557105">
        <v>26</v>
      </c>
    </row>
    <row r="557106" spans="4:4" x14ac:dyDescent="0.25">
      <c r="D557106">
        <v>26</v>
      </c>
    </row>
    <row r="557107" spans="4:4" x14ac:dyDescent="0.25">
      <c r="D557107">
        <v>26</v>
      </c>
    </row>
    <row r="557108" spans="4:4" x14ac:dyDescent="0.25">
      <c r="D557108">
        <v>27</v>
      </c>
    </row>
    <row r="557109" spans="4:4" x14ac:dyDescent="0.25">
      <c r="D557109">
        <v>27</v>
      </c>
    </row>
    <row r="557110" spans="4:4" x14ac:dyDescent="0.25">
      <c r="D557110">
        <v>28</v>
      </c>
    </row>
    <row r="557111" spans="4:4" x14ac:dyDescent="0.25">
      <c r="D557111">
        <v>28</v>
      </c>
    </row>
    <row r="557112" spans="4:4" x14ac:dyDescent="0.25">
      <c r="D557112">
        <v>28</v>
      </c>
    </row>
    <row r="557113" spans="4:4" x14ac:dyDescent="0.25">
      <c r="D557113">
        <v>28</v>
      </c>
    </row>
    <row r="573441" spans="4:4" x14ac:dyDescent="0.25">
      <c r="D573441" t="s">
        <v>43</v>
      </c>
    </row>
    <row r="573467" spans="4:4" x14ac:dyDescent="0.25">
      <c r="D573467">
        <v>58</v>
      </c>
    </row>
    <row r="573468" spans="4:4" x14ac:dyDescent="0.25">
      <c r="D573468">
        <v>56</v>
      </c>
    </row>
    <row r="573469" spans="4:4" x14ac:dyDescent="0.25">
      <c r="D573469">
        <v>56</v>
      </c>
    </row>
    <row r="573470" spans="4:4" x14ac:dyDescent="0.25">
      <c r="D573470">
        <v>57</v>
      </c>
    </row>
    <row r="573471" spans="4:4" x14ac:dyDescent="0.25">
      <c r="D573471">
        <v>57</v>
      </c>
    </row>
    <row r="573472" spans="4:4" x14ac:dyDescent="0.25">
      <c r="D573472">
        <v>57</v>
      </c>
    </row>
    <row r="573473" spans="4:4" x14ac:dyDescent="0.25">
      <c r="D573473">
        <v>57</v>
      </c>
    </row>
    <row r="573474" spans="4:4" x14ac:dyDescent="0.25">
      <c r="D573474">
        <v>38</v>
      </c>
    </row>
    <row r="573475" spans="4:4" x14ac:dyDescent="0.25">
      <c r="D573475">
        <v>37</v>
      </c>
    </row>
    <row r="573476" spans="4:4" x14ac:dyDescent="0.25">
      <c r="D573476">
        <v>37</v>
      </c>
    </row>
    <row r="573477" spans="4:4" x14ac:dyDescent="0.25">
      <c r="D573477">
        <v>37</v>
      </c>
    </row>
    <row r="573478" spans="4:4" x14ac:dyDescent="0.25">
      <c r="D573478">
        <v>37</v>
      </c>
    </row>
    <row r="573479" spans="4:4" x14ac:dyDescent="0.25">
      <c r="D573479">
        <v>36</v>
      </c>
    </row>
    <row r="573480" spans="4:4" x14ac:dyDescent="0.25">
      <c r="D573480">
        <v>37</v>
      </c>
    </row>
    <row r="573481" spans="4:4" x14ac:dyDescent="0.25">
      <c r="D573481">
        <v>37</v>
      </c>
    </row>
    <row r="573482" spans="4:4" x14ac:dyDescent="0.25">
      <c r="D573482">
        <v>38</v>
      </c>
    </row>
    <row r="573483" spans="4:4" x14ac:dyDescent="0.25">
      <c r="D573483">
        <v>38</v>
      </c>
    </row>
    <row r="573484" spans="4:4" x14ac:dyDescent="0.25">
      <c r="D573484">
        <v>37</v>
      </c>
    </row>
    <row r="573485" spans="4:4" x14ac:dyDescent="0.25">
      <c r="D573485">
        <v>28</v>
      </c>
    </row>
    <row r="573486" spans="4:4" x14ac:dyDescent="0.25">
      <c r="D573486">
        <v>28</v>
      </c>
    </row>
    <row r="573487" spans="4:4" x14ac:dyDescent="0.25">
      <c r="D573487">
        <v>26</v>
      </c>
    </row>
    <row r="573489" spans="4:4" x14ac:dyDescent="0.25">
      <c r="D573489">
        <v>26</v>
      </c>
    </row>
    <row r="573490" spans="4:4" x14ac:dyDescent="0.25">
      <c r="D573490">
        <v>26</v>
      </c>
    </row>
    <row r="573491" spans="4:4" x14ac:dyDescent="0.25">
      <c r="D573491">
        <v>26</v>
      </c>
    </row>
    <row r="573492" spans="4:4" x14ac:dyDescent="0.25">
      <c r="D573492">
        <v>27</v>
      </c>
    </row>
    <row r="573493" spans="4:4" x14ac:dyDescent="0.25">
      <c r="D573493">
        <v>27</v>
      </c>
    </row>
    <row r="573494" spans="4:4" x14ac:dyDescent="0.25">
      <c r="D573494">
        <v>28</v>
      </c>
    </row>
    <row r="573495" spans="4:4" x14ac:dyDescent="0.25">
      <c r="D573495">
        <v>28</v>
      </c>
    </row>
    <row r="573496" spans="4:4" x14ac:dyDescent="0.25">
      <c r="D573496">
        <v>28</v>
      </c>
    </row>
    <row r="573497" spans="4:4" x14ac:dyDescent="0.25">
      <c r="D573497">
        <v>28</v>
      </c>
    </row>
    <row r="589825" spans="4:4" x14ac:dyDescent="0.25">
      <c r="D589825" t="s">
        <v>43</v>
      </c>
    </row>
    <row r="589851" spans="4:4" x14ac:dyDescent="0.25">
      <c r="D589851">
        <v>58</v>
      </c>
    </row>
    <row r="589852" spans="4:4" x14ac:dyDescent="0.25">
      <c r="D589852">
        <v>56</v>
      </c>
    </row>
    <row r="589853" spans="4:4" x14ac:dyDescent="0.25">
      <c r="D589853">
        <v>56</v>
      </c>
    </row>
    <row r="589854" spans="4:4" x14ac:dyDescent="0.25">
      <c r="D589854">
        <v>57</v>
      </c>
    </row>
    <row r="589855" spans="4:4" x14ac:dyDescent="0.25">
      <c r="D589855">
        <v>57</v>
      </c>
    </row>
    <row r="589856" spans="4:4" x14ac:dyDescent="0.25">
      <c r="D589856">
        <v>57</v>
      </c>
    </row>
    <row r="589857" spans="4:4" x14ac:dyDescent="0.25">
      <c r="D589857">
        <v>57</v>
      </c>
    </row>
    <row r="589858" spans="4:4" x14ac:dyDescent="0.25">
      <c r="D589858">
        <v>38</v>
      </c>
    </row>
    <row r="589859" spans="4:4" x14ac:dyDescent="0.25">
      <c r="D589859">
        <v>37</v>
      </c>
    </row>
    <row r="589860" spans="4:4" x14ac:dyDescent="0.25">
      <c r="D589860">
        <v>37</v>
      </c>
    </row>
    <row r="589861" spans="4:4" x14ac:dyDescent="0.25">
      <c r="D589861">
        <v>37</v>
      </c>
    </row>
    <row r="589862" spans="4:4" x14ac:dyDescent="0.25">
      <c r="D589862">
        <v>37</v>
      </c>
    </row>
    <row r="589863" spans="4:4" x14ac:dyDescent="0.25">
      <c r="D589863">
        <v>36</v>
      </c>
    </row>
    <row r="589864" spans="4:4" x14ac:dyDescent="0.25">
      <c r="D589864">
        <v>37</v>
      </c>
    </row>
    <row r="589865" spans="4:4" x14ac:dyDescent="0.25">
      <c r="D589865">
        <v>37</v>
      </c>
    </row>
    <row r="589866" spans="4:4" x14ac:dyDescent="0.25">
      <c r="D589866">
        <v>38</v>
      </c>
    </row>
    <row r="589867" spans="4:4" x14ac:dyDescent="0.25">
      <c r="D589867">
        <v>38</v>
      </c>
    </row>
    <row r="589868" spans="4:4" x14ac:dyDescent="0.25">
      <c r="D589868">
        <v>37</v>
      </c>
    </row>
    <row r="589869" spans="4:4" x14ac:dyDescent="0.25">
      <c r="D589869">
        <v>28</v>
      </c>
    </row>
    <row r="589870" spans="4:4" x14ac:dyDescent="0.25">
      <c r="D589870">
        <v>28</v>
      </c>
    </row>
    <row r="589871" spans="4:4" x14ac:dyDescent="0.25">
      <c r="D589871">
        <v>26</v>
      </c>
    </row>
    <row r="589873" spans="4:4" x14ac:dyDescent="0.25">
      <c r="D589873">
        <v>26</v>
      </c>
    </row>
    <row r="589874" spans="4:4" x14ac:dyDescent="0.25">
      <c r="D589874">
        <v>26</v>
      </c>
    </row>
    <row r="589875" spans="4:4" x14ac:dyDescent="0.25">
      <c r="D589875">
        <v>26</v>
      </c>
    </row>
    <row r="589876" spans="4:4" x14ac:dyDescent="0.25">
      <c r="D589876">
        <v>27</v>
      </c>
    </row>
    <row r="589877" spans="4:4" x14ac:dyDescent="0.25">
      <c r="D589877">
        <v>27</v>
      </c>
    </row>
    <row r="589878" spans="4:4" x14ac:dyDescent="0.25">
      <c r="D589878">
        <v>28</v>
      </c>
    </row>
    <row r="589879" spans="4:4" x14ac:dyDescent="0.25">
      <c r="D589879">
        <v>28</v>
      </c>
    </row>
    <row r="589880" spans="4:4" x14ac:dyDescent="0.25">
      <c r="D589880">
        <v>28</v>
      </c>
    </row>
    <row r="589881" spans="4:4" x14ac:dyDescent="0.25">
      <c r="D589881">
        <v>28</v>
      </c>
    </row>
    <row r="606209" spans="4:4" x14ac:dyDescent="0.25">
      <c r="D606209" t="s">
        <v>43</v>
      </c>
    </row>
    <row r="606235" spans="4:4" x14ac:dyDescent="0.25">
      <c r="D606235">
        <v>58</v>
      </c>
    </row>
    <row r="606236" spans="4:4" x14ac:dyDescent="0.25">
      <c r="D606236">
        <v>56</v>
      </c>
    </row>
    <row r="606237" spans="4:4" x14ac:dyDescent="0.25">
      <c r="D606237">
        <v>56</v>
      </c>
    </row>
    <row r="606238" spans="4:4" x14ac:dyDescent="0.25">
      <c r="D606238">
        <v>57</v>
      </c>
    </row>
    <row r="606239" spans="4:4" x14ac:dyDescent="0.25">
      <c r="D606239">
        <v>57</v>
      </c>
    </row>
    <row r="606240" spans="4:4" x14ac:dyDescent="0.25">
      <c r="D606240">
        <v>57</v>
      </c>
    </row>
    <row r="606241" spans="4:4" x14ac:dyDescent="0.25">
      <c r="D606241">
        <v>57</v>
      </c>
    </row>
    <row r="606242" spans="4:4" x14ac:dyDescent="0.25">
      <c r="D606242">
        <v>38</v>
      </c>
    </row>
    <row r="606243" spans="4:4" x14ac:dyDescent="0.25">
      <c r="D606243">
        <v>37</v>
      </c>
    </row>
    <row r="606244" spans="4:4" x14ac:dyDescent="0.25">
      <c r="D606244">
        <v>37</v>
      </c>
    </row>
    <row r="606245" spans="4:4" x14ac:dyDescent="0.25">
      <c r="D606245">
        <v>37</v>
      </c>
    </row>
    <row r="606246" spans="4:4" x14ac:dyDescent="0.25">
      <c r="D606246">
        <v>37</v>
      </c>
    </row>
    <row r="606247" spans="4:4" x14ac:dyDescent="0.25">
      <c r="D606247">
        <v>36</v>
      </c>
    </row>
    <row r="606248" spans="4:4" x14ac:dyDescent="0.25">
      <c r="D606248">
        <v>37</v>
      </c>
    </row>
    <row r="606249" spans="4:4" x14ac:dyDescent="0.25">
      <c r="D606249">
        <v>37</v>
      </c>
    </row>
    <row r="606250" spans="4:4" x14ac:dyDescent="0.25">
      <c r="D606250">
        <v>38</v>
      </c>
    </row>
    <row r="606251" spans="4:4" x14ac:dyDescent="0.25">
      <c r="D606251">
        <v>38</v>
      </c>
    </row>
    <row r="606252" spans="4:4" x14ac:dyDescent="0.25">
      <c r="D606252">
        <v>37</v>
      </c>
    </row>
    <row r="606253" spans="4:4" x14ac:dyDescent="0.25">
      <c r="D606253">
        <v>28</v>
      </c>
    </row>
    <row r="606254" spans="4:4" x14ac:dyDescent="0.25">
      <c r="D606254">
        <v>28</v>
      </c>
    </row>
    <row r="606255" spans="4:4" x14ac:dyDescent="0.25">
      <c r="D606255">
        <v>26</v>
      </c>
    </row>
    <row r="606257" spans="4:4" x14ac:dyDescent="0.25">
      <c r="D606257">
        <v>26</v>
      </c>
    </row>
    <row r="606258" spans="4:4" x14ac:dyDescent="0.25">
      <c r="D606258">
        <v>26</v>
      </c>
    </row>
    <row r="606259" spans="4:4" x14ac:dyDescent="0.25">
      <c r="D606259">
        <v>26</v>
      </c>
    </row>
    <row r="606260" spans="4:4" x14ac:dyDescent="0.25">
      <c r="D606260">
        <v>27</v>
      </c>
    </row>
    <row r="606261" spans="4:4" x14ac:dyDescent="0.25">
      <c r="D606261">
        <v>27</v>
      </c>
    </row>
    <row r="606262" spans="4:4" x14ac:dyDescent="0.25">
      <c r="D606262">
        <v>28</v>
      </c>
    </row>
    <row r="606263" spans="4:4" x14ac:dyDescent="0.25">
      <c r="D606263">
        <v>28</v>
      </c>
    </row>
    <row r="606264" spans="4:4" x14ac:dyDescent="0.25">
      <c r="D606264">
        <v>28</v>
      </c>
    </row>
    <row r="606265" spans="4:4" x14ac:dyDescent="0.25">
      <c r="D606265">
        <v>28</v>
      </c>
    </row>
    <row r="622593" spans="4:4" x14ac:dyDescent="0.25">
      <c r="D622593" t="s">
        <v>43</v>
      </c>
    </row>
    <row r="622619" spans="4:4" x14ac:dyDescent="0.25">
      <c r="D622619">
        <v>58</v>
      </c>
    </row>
    <row r="622620" spans="4:4" x14ac:dyDescent="0.25">
      <c r="D622620">
        <v>56</v>
      </c>
    </row>
    <row r="622621" spans="4:4" x14ac:dyDescent="0.25">
      <c r="D622621">
        <v>56</v>
      </c>
    </row>
    <row r="622622" spans="4:4" x14ac:dyDescent="0.25">
      <c r="D622622">
        <v>57</v>
      </c>
    </row>
    <row r="622623" spans="4:4" x14ac:dyDescent="0.25">
      <c r="D622623">
        <v>57</v>
      </c>
    </row>
    <row r="622624" spans="4:4" x14ac:dyDescent="0.25">
      <c r="D622624">
        <v>57</v>
      </c>
    </row>
    <row r="622625" spans="4:4" x14ac:dyDescent="0.25">
      <c r="D622625">
        <v>57</v>
      </c>
    </row>
    <row r="622626" spans="4:4" x14ac:dyDescent="0.25">
      <c r="D622626">
        <v>38</v>
      </c>
    </row>
    <row r="622627" spans="4:4" x14ac:dyDescent="0.25">
      <c r="D622627">
        <v>37</v>
      </c>
    </row>
    <row r="622628" spans="4:4" x14ac:dyDescent="0.25">
      <c r="D622628">
        <v>37</v>
      </c>
    </row>
    <row r="622629" spans="4:4" x14ac:dyDescent="0.25">
      <c r="D622629">
        <v>37</v>
      </c>
    </row>
    <row r="622630" spans="4:4" x14ac:dyDescent="0.25">
      <c r="D622630">
        <v>37</v>
      </c>
    </row>
    <row r="622631" spans="4:4" x14ac:dyDescent="0.25">
      <c r="D622631">
        <v>36</v>
      </c>
    </row>
    <row r="622632" spans="4:4" x14ac:dyDescent="0.25">
      <c r="D622632">
        <v>37</v>
      </c>
    </row>
    <row r="622633" spans="4:4" x14ac:dyDescent="0.25">
      <c r="D622633">
        <v>37</v>
      </c>
    </row>
    <row r="622634" spans="4:4" x14ac:dyDescent="0.25">
      <c r="D622634">
        <v>38</v>
      </c>
    </row>
    <row r="622635" spans="4:4" x14ac:dyDescent="0.25">
      <c r="D622635">
        <v>38</v>
      </c>
    </row>
    <row r="622636" spans="4:4" x14ac:dyDescent="0.25">
      <c r="D622636">
        <v>37</v>
      </c>
    </row>
    <row r="622637" spans="4:4" x14ac:dyDescent="0.25">
      <c r="D622637">
        <v>28</v>
      </c>
    </row>
    <row r="622638" spans="4:4" x14ac:dyDescent="0.25">
      <c r="D622638">
        <v>28</v>
      </c>
    </row>
    <row r="622639" spans="4:4" x14ac:dyDescent="0.25">
      <c r="D622639">
        <v>26</v>
      </c>
    </row>
    <row r="622641" spans="4:4" x14ac:dyDescent="0.25">
      <c r="D622641">
        <v>26</v>
      </c>
    </row>
    <row r="622642" spans="4:4" x14ac:dyDescent="0.25">
      <c r="D622642">
        <v>26</v>
      </c>
    </row>
    <row r="622643" spans="4:4" x14ac:dyDescent="0.25">
      <c r="D622643">
        <v>26</v>
      </c>
    </row>
    <row r="622644" spans="4:4" x14ac:dyDescent="0.25">
      <c r="D622644">
        <v>27</v>
      </c>
    </row>
    <row r="622645" spans="4:4" x14ac:dyDescent="0.25">
      <c r="D622645">
        <v>27</v>
      </c>
    </row>
    <row r="622646" spans="4:4" x14ac:dyDescent="0.25">
      <c r="D622646">
        <v>28</v>
      </c>
    </row>
    <row r="622647" spans="4:4" x14ac:dyDescent="0.25">
      <c r="D622647">
        <v>28</v>
      </c>
    </row>
    <row r="622648" spans="4:4" x14ac:dyDescent="0.25">
      <c r="D622648">
        <v>28</v>
      </c>
    </row>
    <row r="622649" spans="4:4" x14ac:dyDescent="0.25">
      <c r="D622649">
        <v>28</v>
      </c>
    </row>
    <row r="638977" spans="4:4" x14ac:dyDescent="0.25">
      <c r="D638977" t="s">
        <v>43</v>
      </c>
    </row>
    <row r="639003" spans="4:4" x14ac:dyDescent="0.25">
      <c r="D639003">
        <v>58</v>
      </c>
    </row>
    <row r="639004" spans="4:4" x14ac:dyDescent="0.25">
      <c r="D639004">
        <v>56</v>
      </c>
    </row>
    <row r="639005" spans="4:4" x14ac:dyDescent="0.25">
      <c r="D639005">
        <v>56</v>
      </c>
    </row>
    <row r="639006" spans="4:4" x14ac:dyDescent="0.25">
      <c r="D639006">
        <v>57</v>
      </c>
    </row>
    <row r="639007" spans="4:4" x14ac:dyDescent="0.25">
      <c r="D639007">
        <v>57</v>
      </c>
    </row>
    <row r="639008" spans="4:4" x14ac:dyDescent="0.25">
      <c r="D639008">
        <v>57</v>
      </c>
    </row>
    <row r="639009" spans="4:4" x14ac:dyDescent="0.25">
      <c r="D639009">
        <v>57</v>
      </c>
    </row>
    <row r="639010" spans="4:4" x14ac:dyDescent="0.25">
      <c r="D639010">
        <v>38</v>
      </c>
    </row>
    <row r="639011" spans="4:4" x14ac:dyDescent="0.25">
      <c r="D639011">
        <v>37</v>
      </c>
    </row>
    <row r="639012" spans="4:4" x14ac:dyDescent="0.25">
      <c r="D639012">
        <v>37</v>
      </c>
    </row>
    <row r="639013" spans="4:4" x14ac:dyDescent="0.25">
      <c r="D639013">
        <v>37</v>
      </c>
    </row>
    <row r="639014" spans="4:4" x14ac:dyDescent="0.25">
      <c r="D639014">
        <v>37</v>
      </c>
    </row>
    <row r="639015" spans="4:4" x14ac:dyDescent="0.25">
      <c r="D639015">
        <v>36</v>
      </c>
    </row>
    <row r="639016" spans="4:4" x14ac:dyDescent="0.25">
      <c r="D639016">
        <v>37</v>
      </c>
    </row>
    <row r="639017" spans="4:4" x14ac:dyDescent="0.25">
      <c r="D639017">
        <v>37</v>
      </c>
    </row>
    <row r="639018" spans="4:4" x14ac:dyDescent="0.25">
      <c r="D639018">
        <v>38</v>
      </c>
    </row>
    <row r="639019" spans="4:4" x14ac:dyDescent="0.25">
      <c r="D639019">
        <v>38</v>
      </c>
    </row>
    <row r="639020" spans="4:4" x14ac:dyDescent="0.25">
      <c r="D639020">
        <v>37</v>
      </c>
    </row>
    <row r="639021" spans="4:4" x14ac:dyDescent="0.25">
      <c r="D639021">
        <v>28</v>
      </c>
    </row>
    <row r="639022" spans="4:4" x14ac:dyDescent="0.25">
      <c r="D639022">
        <v>28</v>
      </c>
    </row>
    <row r="639023" spans="4:4" x14ac:dyDescent="0.25">
      <c r="D639023">
        <v>26</v>
      </c>
    </row>
    <row r="639025" spans="4:4" x14ac:dyDescent="0.25">
      <c r="D639025">
        <v>26</v>
      </c>
    </row>
    <row r="639026" spans="4:4" x14ac:dyDescent="0.25">
      <c r="D639026">
        <v>26</v>
      </c>
    </row>
    <row r="639027" spans="4:4" x14ac:dyDescent="0.25">
      <c r="D639027">
        <v>26</v>
      </c>
    </row>
    <row r="639028" spans="4:4" x14ac:dyDescent="0.25">
      <c r="D639028">
        <v>27</v>
      </c>
    </row>
    <row r="639029" spans="4:4" x14ac:dyDescent="0.25">
      <c r="D639029">
        <v>27</v>
      </c>
    </row>
    <row r="639030" spans="4:4" x14ac:dyDescent="0.25">
      <c r="D639030">
        <v>28</v>
      </c>
    </row>
    <row r="639031" spans="4:4" x14ac:dyDescent="0.25">
      <c r="D639031">
        <v>28</v>
      </c>
    </row>
    <row r="639032" spans="4:4" x14ac:dyDescent="0.25">
      <c r="D639032">
        <v>28</v>
      </c>
    </row>
    <row r="639033" spans="4:4" x14ac:dyDescent="0.25">
      <c r="D639033">
        <v>28</v>
      </c>
    </row>
    <row r="655361" spans="4:4" x14ac:dyDescent="0.25">
      <c r="D655361" t="s">
        <v>43</v>
      </c>
    </row>
    <row r="655387" spans="4:4" x14ac:dyDescent="0.25">
      <c r="D655387">
        <v>58</v>
      </c>
    </row>
    <row r="655388" spans="4:4" x14ac:dyDescent="0.25">
      <c r="D655388">
        <v>56</v>
      </c>
    </row>
    <row r="655389" spans="4:4" x14ac:dyDescent="0.25">
      <c r="D655389">
        <v>56</v>
      </c>
    </row>
    <row r="655390" spans="4:4" x14ac:dyDescent="0.25">
      <c r="D655390">
        <v>57</v>
      </c>
    </row>
    <row r="655391" spans="4:4" x14ac:dyDescent="0.25">
      <c r="D655391">
        <v>57</v>
      </c>
    </row>
    <row r="655392" spans="4:4" x14ac:dyDescent="0.25">
      <c r="D655392">
        <v>57</v>
      </c>
    </row>
    <row r="655393" spans="4:4" x14ac:dyDescent="0.25">
      <c r="D655393">
        <v>57</v>
      </c>
    </row>
    <row r="655394" spans="4:4" x14ac:dyDescent="0.25">
      <c r="D655394">
        <v>38</v>
      </c>
    </row>
    <row r="655395" spans="4:4" x14ac:dyDescent="0.25">
      <c r="D655395">
        <v>37</v>
      </c>
    </row>
    <row r="655396" spans="4:4" x14ac:dyDescent="0.25">
      <c r="D655396">
        <v>37</v>
      </c>
    </row>
    <row r="655397" spans="4:4" x14ac:dyDescent="0.25">
      <c r="D655397">
        <v>37</v>
      </c>
    </row>
    <row r="655398" spans="4:4" x14ac:dyDescent="0.25">
      <c r="D655398">
        <v>37</v>
      </c>
    </row>
    <row r="655399" spans="4:4" x14ac:dyDescent="0.25">
      <c r="D655399">
        <v>36</v>
      </c>
    </row>
    <row r="655400" spans="4:4" x14ac:dyDescent="0.25">
      <c r="D655400">
        <v>37</v>
      </c>
    </row>
    <row r="655401" spans="4:4" x14ac:dyDescent="0.25">
      <c r="D655401">
        <v>37</v>
      </c>
    </row>
    <row r="655402" spans="4:4" x14ac:dyDescent="0.25">
      <c r="D655402">
        <v>38</v>
      </c>
    </row>
    <row r="655403" spans="4:4" x14ac:dyDescent="0.25">
      <c r="D655403">
        <v>38</v>
      </c>
    </row>
    <row r="655404" spans="4:4" x14ac:dyDescent="0.25">
      <c r="D655404">
        <v>37</v>
      </c>
    </row>
    <row r="655405" spans="4:4" x14ac:dyDescent="0.25">
      <c r="D655405">
        <v>28</v>
      </c>
    </row>
    <row r="655406" spans="4:4" x14ac:dyDescent="0.25">
      <c r="D655406">
        <v>28</v>
      </c>
    </row>
    <row r="655407" spans="4:4" x14ac:dyDescent="0.25">
      <c r="D655407">
        <v>26</v>
      </c>
    </row>
    <row r="655409" spans="4:4" x14ac:dyDescent="0.25">
      <c r="D655409">
        <v>26</v>
      </c>
    </row>
    <row r="655410" spans="4:4" x14ac:dyDescent="0.25">
      <c r="D655410">
        <v>26</v>
      </c>
    </row>
    <row r="655411" spans="4:4" x14ac:dyDescent="0.25">
      <c r="D655411">
        <v>26</v>
      </c>
    </row>
    <row r="655412" spans="4:4" x14ac:dyDescent="0.25">
      <c r="D655412">
        <v>27</v>
      </c>
    </row>
    <row r="655413" spans="4:4" x14ac:dyDescent="0.25">
      <c r="D655413">
        <v>27</v>
      </c>
    </row>
    <row r="655414" spans="4:4" x14ac:dyDescent="0.25">
      <c r="D655414">
        <v>28</v>
      </c>
    </row>
    <row r="655415" spans="4:4" x14ac:dyDescent="0.25">
      <c r="D655415">
        <v>28</v>
      </c>
    </row>
    <row r="655416" spans="4:4" x14ac:dyDescent="0.25">
      <c r="D655416">
        <v>28</v>
      </c>
    </row>
    <row r="655417" spans="4:4" x14ac:dyDescent="0.25">
      <c r="D655417">
        <v>28</v>
      </c>
    </row>
    <row r="671745" spans="4:4" x14ac:dyDescent="0.25">
      <c r="D671745" t="s">
        <v>43</v>
      </c>
    </row>
    <row r="671771" spans="4:4" x14ac:dyDescent="0.25">
      <c r="D671771">
        <v>58</v>
      </c>
    </row>
    <row r="671772" spans="4:4" x14ac:dyDescent="0.25">
      <c r="D671772">
        <v>56</v>
      </c>
    </row>
    <row r="671773" spans="4:4" x14ac:dyDescent="0.25">
      <c r="D671773">
        <v>56</v>
      </c>
    </row>
    <row r="671774" spans="4:4" x14ac:dyDescent="0.25">
      <c r="D671774">
        <v>57</v>
      </c>
    </row>
    <row r="671775" spans="4:4" x14ac:dyDescent="0.25">
      <c r="D671775">
        <v>57</v>
      </c>
    </row>
    <row r="671776" spans="4:4" x14ac:dyDescent="0.25">
      <c r="D671776">
        <v>57</v>
      </c>
    </row>
    <row r="671777" spans="4:4" x14ac:dyDescent="0.25">
      <c r="D671777">
        <v>57</v>
      </c>
    </row>
    <row r="671778" spans="4:4" x14ac:dyDescent="0.25">
      <c r="D671778">
        <v>38</v>
      </c>
    </row>
    <row r="671779" spans="4:4" x14ac:dyDescent="0.25">
      <c r="D671779">
        <v>37</v>
      </c>
    </row>
    <row r="671780" spans="4:4" x14ac:dyDescent="0.25">
      <c r="D671780">
        <v>37</v>
      </c>
    </row>
    <row r="671781" spans="4:4" x14ac:dyDescent="0.25">
      <c r="D671781">
        <v>37</v>
      </c>
    </row>
    <row r="671782" spans="4:4" x14ac:dyDescent="0.25">
      <c r="D671782">
        <v>37</v>
      </c>
    </row>
    <row r="671783" spans="4:4" x14ac:dyDescent="0.25">
      <c r="D671783">
        <v>36</v>
      </c>
    </row>
    <row r="671784" spans="4:4" x14ac:dyDescent="0.25">
      <c r="D671784">
        <v>37</v>
      </c>
    </row>
    <row r="671785" spans="4:4" x14ac:dyDescent="0.25">
      <c r="D671785">
        <v>37</v>
      </c>
    </row>
    <row r="671786" spans="4:4" x14ac:dyDescent="0.25">
      <c r="D671786">
        <v>38</v>
      </c>
    </row>
    <row r="671787" spans="4:4" x14ac:dyDescent="0.25">
      <c r="D671787">
        <v>38</v>
      </c>
    </row>
    <row r="671788" spans="4:4" x14ac:dyDescent="0.25">
      <c r="D671788">
        <v>37</v>
      </c>
    </row>
    <row r="671789" spans="4:4" x14ac:dyDescent="0.25">
      <c r="D671789">
        <v>28</v>
      </c>
    </row>
    <row r="671790" spans="4:4" x14ac:dyDescent="0.25">
      <c r="D671790">
        <v>28</v>
      </c>
    </row>
    <row r="671791" spans="4:4" x14ac:dyDescent="0.25">
      <c r="D671791">
        <v>26</v>
      </c>
    </row>
    <row r="671793" spans="4:4" x14ac:dyDescent="0.25">
      <c r="D671793">
        <v>26</v>
      </c>
    </row>
    <row r="671794" spans="4:4" x14ac:dyDescent="0.25">
      <c r="D671794">
        <v>26</v>
      </c>
    </row>
    <row r="671795" spans="4:4" x14ac:dyDescent="0.25">
      <c r="D671795">
        <v>26</v>
      </c>
    </row>
    <row r="671796" spans="4:4" x14ac:dyDescent="0.25">
      <c r="D671796">
        <v>27</v>
      </c>
    </row>
    <row r="671797" spans="4:4" x14ac:dyDescent="0.25">
      <c r="D671797">
        <v>27</v>
      </c>
    </row>
    <row r="671798" spans="4:4" x14ac:dyDescent="0.25">
      <c r="D671798">
        <v>28</v>
      </c>
    </row>
    <row r="671799" spans="4:4" x14ac:dyDescent="0.25">
      <c r="D671799">
        <v>28</v>
      </c>
    </row>
    <row r="671800" spans="4:4" x14ac:dyDescent="0.25">
      <c r="D671800">
        <v>28</v>
      </c>
    </row>
    <row r="671801" spans="4:4" x14ac:dyDescent="0.25">
      <c r="D671801">
        <v>28</v>
      </c>
    </row>
    <row r="688129" spans="4:4" x14ac:dyDescent="0.25">
      <c r="D688129" t="s">
        <v>43</v>
      </c>
    </row>
    <row r="688155" spans="4:4" x14ac:dyDescent="0.25">
      <c r="D688155">
        <v>58</v>
      </c>
    </row>
    <row r="688156" spans="4:4" x14ac:dyDescent="0.25">
      <c r="D688156">
        <v>56</v>
      </c>
    </row>
    <row r="688157" spans="4:4" x14ac:dyDescent="0.25">
      <c r="D688157">
        <v>56</v>
      </c>
    </row>
    <row r="688158" spans="4:4" x14ac:dyDescent="0.25">
      <c r="D688158">
        <v>57</v>
      </c>
    </row>
    <row r="688159" spans="4:4" x14ac:dyDescent="0.25">
      <c r="D688159">
        <v>57</v>
      </c>
    </row>
    <row r="688160" spans="4:4" x14ac:dyDescent="0.25">
      <c r="D688160">
        <v>57</v>
      </c>
    </row>
    <row r="688161" spans="4:4" x14ac:dyDescent="0.25">
      <c r="D688161">
        <v>57</v>
      </c>
    </row>
    <row r="688162" spans="4:4" x14ac:dyDescent="0.25">
      <c r="D688162">
        <v>38</v>
      </c>
    </row>
    <row r="688163" spans="4:4" x14ac:dyDescent="0.25">
      <c r="D688163">
        <v>37</v>
      </c>
    </row>
    <row r="688164" spans="4:4" x14ac:dyDescent="0.25">
      <c r="D688164">
        <v>37</v>
      </c>
    </row>
    <row r="688165" spans="4:4" x14ac:dyDescent="0.25">
      <c r="D688165">
        <v>37</v>
      </c>
    </row>
    <row r="688166" spans="4:4" x14ac:dyDescent="0.25">
      <c r="D688166">
        <v>37</v>
      </c>
    </row>
    <row r="688167" spans="4:4" x14ac:dyDescent="0.25">
      <c r="D688167">
        <v>36</v>
      </c>
    </row>
    <row r="688168" spans="4:4" x14ac:dyDescent="0.25">
      <c r="D688168">
        <v>37</v>
      </c>
    </row>
    <row r="688169" spans="4:4" x14ac:dyDescent="0.25">
      <c r="D688169">
        <v>37</v>
      </c>
    </row>
    <row r="688170" spans="4:4" x14ac:dyDescent="0.25">
      <c r="D688170">
        <v>38</v>
      </c>
    </row>
    <row r="688171" spans="4:4" x14ac:dyDescent="0.25">
      <c r="D688171">
        <v>38</v>
      </c>
    </row>
    <row r="688172" spans="4:4" x14ac:dyDescent="0.25">
      <c r="D688172">
        <v>37</v>
      </c>
    </row>
    <row r="688173" spans="4:4" x14ac:dyDescent="0.25">
      <c r="D688173">
        <v>28</v>
      </c>
    </row>
    <row r="688174" spans="4:4" x14ac:dyDescent="0.25">
      <c r="D688174">
        <v>28</v>
      </c>
    </row>
    <row r="688175" spans="4:4" x14ac:dyDescent="0.25">
      <c r="D688175">
        <v>26</v>
      </c>
    </row>
    <row r="688177" spans="4:4" x14ac:dyDescent="0.25">
      <c r="D688177">
        <v>26</v>
      </c>
    </row>
    <row r="688178" spans="4:4" x14ac:dyDescent="0.25">
      <c r="D688178">
        <v>26</v>
      </c>
    </row>
    <row r="688179" spans="4:4" x14ac:dyDescent="0.25">
      <c r="D688179">
        <v>26</v>
      </c>
    </row>
    <row r="688180" spans="4:4" x14ac:dyDescent="0.25">
      <c r="D688180">
        <v>27</v>
      </c>
    </row>
    <row r="688181" spans="4:4" x14ac:dyDescent="0.25">
      <c r="D688181">
        <v>27</v>
      </c>
    </row>
    <row r="688182" spans="4:4" x14ac:dyDescent="0.25">
      <c r="D688182">
        <v>28</v>
      </c>
    </row>
    <row r="688183" spans="4:4" x14ac:dyDescent="0.25">
      <c r="D688183">
        <v>28</v>
      </c>
    </row>
    <row r="688184" spans="4:4" x14ac:dyDescent="0.25">
      <c r="D688184">
        <v>28</v>
      </c>
    </row>
    <row r="688185" spans="4:4" x14ac:dyDescent="0.25">
      <c r="D688185">
        <v>28</v>
      </c>
    </row>
    <row r="704513" spans="4:4" x14ac:dyDescent="0.25">
      <c r="D704513" t="s">
        <v>43</v>
      </c>
    </row>
    <row r="704539" spans="4:4" x14ac:dyDescent="0.25">
      <c r="D704539">
        <v>58</v>
      </c>
    </row>
    <row r="704540" spans="4:4" x14ac:dyDescent="0.25">
      <c r="D704540">
        <v>56</v>
      </c>
    </row>
    <row r="704541" spans="4:4" x14ac:dyDescent="0.25">
      <c r="D704541">
        <v>56</v>
      </c>
    </row>
    <row r="704542" spans="4:4" x14ac:dyDescent="0.25">
      <c r="D704542">
        <v>57</v>
      </c>
    </row>
    <row r="704543" spans="4:4" x14ac:dyDescent="0.25">
      <c r="D704543">
        <v>57</v>
      </c>
    </row>
    <row r="704544" spans="4:4" x14ac:dyDescent="0.25">
      <c r="D704544">
        <v>57</v>
      </c>
    </row>
    <row r="704545" spans="4:4" x14ac:dyDescent="0.25">
      <c r="D704545">
        <v>57</v>
      </c>
    </row>
    <row r="704546" spans="4:4" x14ac:dyDescent="0.25">
      <c r="D704546">
        <v>38</v>
      </c>
    </row>
    <row r="704547" spans="4:4" x14ac:dyDescent="0.25">
      <c r="D704547">
        <v>37</v>
      </c>
    </row>
    <row r="704548" spans="4:4" x14ac:dyDescent="0.25">
      <c r="D704548">
        <v>37</v>
      </c>
    </row>
    <row r="704549" spans="4:4" x14ac:dyDescent="0.25">
      <c r="D704549">
        <v>37</v>
      </c>
    </row>
    <row r="704550" spans="4:4" x14ac:dyDescent="0.25">
      <c r="D704550">
        <v>37</v>
      </c>
    </row>
    <row r="704551" spans="4:4" x14ac:dyDescent="0.25">
      <c r="D704551">
        <v>36</v>
      </c>
    </row>
    <row r="704552" spans="4:4" x14ac:dyDescent="0.25">
      <c r="D704552">
        <v>37</v>
      </c>
    </row>
    <row r="704553" spans="4:4" x14ac:dyDescent="0.25">
      <c r="D704553">
        <v>37</v>
      </c>
    </row>
    <row r="704554" spans="4:4" x14ac:dyDescent="0.25">
      <c r="D704554">
        <v>38</v>
      </c>
    </row>
    <row r="704555" spans="4:4" x14ac:dyDescent="0.25">
      <c r="D704555">
        <v>38</v>
      </c>
    </row>
    <row r="704556" spans="4:4" x14ac:dyDescent="0.25">
      <c r="D704556">
        <v>37</v>
      </c>
    </row>
    <row r="704557" spans="4:4" x14ac:dyDescent="0.25">
      <c r="D704557">
        <v>28</v>
      </c>
    </row>
    <row r="704558" spans="4:4" x14ac:dyDescent="0.25">
      <c r="D704558">
        <v>28</v>
      </c>
    </row>
    <row r="704559" spans="4:4" x14ac:dyDescent="0.25">
      <c r="D704559">
        <v>26</v>
      </c>
    </row>
    <row r="704561" spans="4:4" x14ac:dyDescent="0.25">
      <c r="D704561">
        <v>26</v>
      </c>
    </row>
    <row r="704562" spans="4:4" x14ac:dyDescent="0.25">
      <c r="D704562">
        <v>26</v>
      </c>
    </row>
    <row r="704563" spans="4:4" x14ac:dyDescent="0.25">
      <c r="D704563">
        <v>26</v>
      </c>
    </row>
    <row r="704564" spans="4:4" x14ac:dyDescent="0.25">
      <c r="D704564">
        <v>27</v>
      </c>
    </row>
    <row r="704565" spans="4:4" x14ac:dyDescent="0.25">
      <c r="D704565">
        <v>27</v>
      </c>
    </row>
    <row r="704566" spans="4:4" x14ac:dyDescent="0.25">
      <c r="D704566">
        <v>28</v>
      </c>
    </row>
    <row r="704567" spans="4:4" x14ac:dyDescent="0.25">
      <c r="D704567">
        <v>28</v>
      </c>
    </row>
    <row r="704568" spans="4:4" x14ac:dyDescent="0.25">
      <c r="D704568">
        <v>28</v>
      </c>
    </row>
    <row r="704569" spans="4:4" x14ac:dyDescent="0.25">
      <c r="D704569">
        <v>28</v>
      </c>
    </row>
    <row r="720897" spans="4:4" x14ac:dyDescent="0.25">
      <c r="D720897" t="s">
        <v>43</v>
      </c>
    </row>
    <row r="720923" spans="4:4" x14ac:dyDescent="0.25">
      <c r="D720923">
        <v>58</v>
      </c>
    </row>
    <row r="720924" spans="4:4" x14ac:dyDescent="0.25">
      <c r="D720924">
        <v>56</v>
      </c>
    </row>
    <row r="720925" spans="4:4" x14ac:dyDescent="0.25">
      <c r="D720925">
        <v>56</v>
      </c>
    </row>
    <row r="720926" spans="4:4" x14ac:dyDescent="0.25">
      <c r="D720926">
        <v>57</v>
      </c>
    </row>
    <row r="720927" spans="4:4" x14ac:dyDescent="0.25">
      <c r="D720927">
        <v>57</v>
      </c>
    </row>
    <row r="720928" spans="4:4" x14ac:dyDescent="0.25">
      <c r="D720928">
        <v>57</v>
      </c>
    </row>
    <row r="720929" spans="4:4" x14ac:dyDescent="0.25">
      <c r="D720929">
        <v>57</v>
      </c>
    </row>
    <row r="720930" spans="4:4" x14ac:dyDescent="0.25">
      <c r="D720930">
        <v>38</v>
      </c>
    </row>
    <row r="720931" spans="4:4" x14ac:dyDescent="0.25">
      <c r="D720931">
        <v>37</v>
      </c>
    </row>
    <row r="720932" spans="4:4" x14ac:dyDescent="0.25">
      <c r="D720932">
        <v>37</v>
      </c>
    </row>
    <row r="720933" spans="4:4" x14ac:dyDescent="0.25">
      <c r="D720933">
        <v>37</v>
      </c>
    </row>
    <row r="720934" spans="4:4" x14ac:dyDescent="0.25">
      <c r="D720934">
        <v>37</v>
      </c>
    </row>
    <row r="720935" spans="4:4" x14ac:dyDescent="0.25">
      <c r="D720935">
        <v>36</v>
      </c>
    </row>
    <row r="720936" spans="4:4" x14ac:dyDescent="0.25">
      <c r="D720936">
        <v>37</v>
      </c>
    </row>
    <row r="720937" spans="4:4" x14ac:dyDescent="0.25">
      <c r="D720937">
        <v>37</v>
      </c>
    </row>
    <row r="720938" spans="4:4" x14ac:dyDescent="0.25">
      <c r="D720938">
        <v>38</v>
      </c>
    </row>
    <row r="720939" spans="4:4" x14ac:dyDescent="0.25">
      <c r="D720939">
        <v>38</v>
      </c>
    </row>
    <row r="720940" spans="4:4" x14ac:dyDescent="0.25">
      <c r="D720940">
        <v>37</v>
      </c>
    </row>
    <row r="720941" spans="4:4" x14ac:dyDescent="0.25">
      <c r="D720941">
        <v>28</v>
      </c>
    </row>
    <row r="720942" spans="4:4" x14ac:dyDescent="0.25">
      <c r="D720942">
        <v>28</v>
      </c>
    </row>
    <row r="720943" spans="4:4" x14ac:dyDescent="0.25">
      <c r="D720943">
        <v>26</v>
      </c>
    </row>
    <row r="720945" spans="4:4" x14ac:dyDescent="0.25">
      <c r="D720945">
        <v>26</v>
      </c>
    </row>
    <row r="720946" spans="4:4" x14ac:dyDescent="0.25">
      <c r="D720946">
        <v>26</v>
      </c>
    </row>
    <row r="720947" spans="4:4" x14ac:dyDescent="0.25">
      <c r="D720947">
        <v>26</v>
      </c>
    </row>
    <row r="720948" spans="4:4" x14ac:dyDescent="0.25">
      <c r="D720948">
        <v>27</v>
      </c>
    </row>
    <row r="720949" spans="4:4" x14ac:dyDescent="0.25">
      <c r="D720949">
        <v>27</v>
      </c>
    </row>
    <row r="720950" spans="4:4" x14ac:dyDescent="0.25">
      <c r="D720950">
        <v>28</v>
      </c>
    </row>
    <row r="720951" spans="4:4" x14ac:dyDescent="0.25">
      <c r="D720951">
        <v>28</v>
      </c>
    </row>
    <row r="720952" spans="4:4" x14ac:dyDescent="0.25">
      <c r="D720952">
        <v>28</v>
      </c>
    </row>
    <row r="720953" spans="4:4" x14ac:dyDescent="0.25">
      <c r="D720953">
        <v>28</v>
      </c>
    </row>
    <row r="737281" spans="4:4" x14ac:dyDescent="0.25">
      <c r="D737281" t="s">
        <v>43</v>
      </c>
    </row>
    <row r="737307" spans="4:4" x14ac:dyDescent="0.25">
      <c r="D737307">
        <v>58</v>
      </c>
    </row>
    <row r="737308" spans="4:4" x14ac:dyDescent="0.25">
      <c r="D737308">
        <v>56</v>
      </c>
    </row>
    <row r="737309" spans="4:4" x14ac:dyDescent="0.25">
      <c r="D737309">
        <v>56</v>
      </c>
    </row>
    <row r="737310" spans="4:4" x14ac:dyDescent="0.25">
      <c r="D737310">
        <v>57</v>
      </c>
    </row>
    <row r="737311" spans="4:4" x14ac:dyDescent="0.25">
      <c r="D737311">
        <v>57</v>
      </c>
    </row>
    <row r="737312" spans="4:4" x14ac:dyDescent="0.25">
      <c r="D737312">
        <v>57</v>
      </c>
    </row>
    <row r="737313" spans="4:4" x14ac:dyDescent="0.25">
      <c r="D737313">
        <v>57</v>
      </c>
    </row>
    <row r="737314" spans="4:4" x14ac:dyDescent="0.25">
      <c r="D737314">
        <v>38</v>
      </c>
    </row>
    <row r="737315" spans="4:4" x14ac:dyDescent="0.25">
      <c r="D737315">
        <v>37</v>
      </c>
    </row>
    <row r="737316" spans="4:4" x14ac:dyDescent="0.25">
      <c r="D737316">
        <v>37</v>
      </c>
    </row>
    <row r="737317" spans="4:4" x14ac:dyDescent="0.25">
      <c r="D737317">
        <v>37</v>
      </c>
    </row>
    <row r="737318" spans="4:4" x14ac:dyDescent="0.25">
      <c r="D737318">
        <v>37</v>
      </c>
    </row>
    <row r="737319" spans="4:4" x14ac:dyDescent="0.25">
      <c r="D737319">
        <v>36</v>
      </c>
    </row>
    <row r="737320" spans="4:4" x14ac:dyDescent="0.25">
      <c r="D737320">
        <v>37</v>
      </c>
    </row>
    <row r="737321" spans="4:4" x14ac:dyDescent="0.25">
      <c r="D737321">
        <v>37</v>
      </c>
    </row>
    <row r="737322" spans="4:4" x14ac:dyDescent="0.25">
      <c r="D737322">
        <v>38</v>
      </c>
    </row>
    <row r="737323" spans="4:4" x14ac:dyDescent="0.25">
      <c r="D737323">
        <v>38</v>
      </c>
    </row>
    <row r="737324" spans="4:4" x14ac:dyDescent="0.25">
      <c r="D737324">
        <v>37</v>
      </c>
    </row>
    <row r="737325" spans="4:4" x14ac:dyDescent="0.25">
      <c r="D737325">
        <v>28</v>
      </c>
    </row>
    <row r="737326" spans="4:4" x14ac:dyDescent="0.25">
      <c r="D737326">
        <v>28</v>
      </c>
    </row>
    <row r="737327" spans="4:4" x14ac:dyDescent="0.25">
      <c r="D737327">
        <v>26</v>
      </c>
    </row>
    <row r="737329" spans="4:4" x14ac:dyDescent="0.25">
      <c r="D737329">
        <v>26</v>
      </c>
    </row>
    <row r="737330" spans="4:4" x14ac:dyDescent="0.25">
      <c r="D737330">
        <v>26</v>
      </c>
    </row>
    <row r="737331" spans="4:4" x14ac:dyDescent="0.25">
      <c r="D737331">
        <v>26</v>
      </c>
    </row>
    <row r="737332" spans="4:4" x14ac:dyDescent="0.25">
      <c r="D737332">
        <v>27</v>
      </c>
    </row>
    <row r="737333" spans="4:4" x14ac:dyDescent="0.25">
      <c r="D737333">
        <v>27</v>
      </c>
    </row>
    <row r="737334" spans="4:4" x14ac:dyDescent="0.25">
      <c r="D737334">
        <v>28</v>
      </c>
    </row>
    <row r="737335" spans="4:4" x14ac:dyDescent="0.25">
      <c r="D737335">
        <v>28</v>
      </c>
    </row>
    <row r="737336" spans="4:4" x14ac:dyDescent="0.25">
      <c r="D737336">
        <v>28</v>
      </c>
    </row>
    <row r="737337" spans="4:4" x14ac:dyDescent="0.25">
      <c r="D737337">
        <v>28</v>
      </c>
    </row>
    <row r="753665" spans="4:4" x14ac:dyDescent="0.25">
      <c r="D753665" t="s">
        <v>43</v>
      </c>
    </row>
    <row r="753691" spans="4:4" x14ac:dyDescent="0.25">
      <c r="D753691">
        <v>58</v>
      </c>
    </row>
    <row r="753692" spans="4:4" x14ac:dyDescent="0.25">
      <c r="D753692">
        <v>56</v>
      </c>
    </row>
    <row r="753693" spans="4:4" x14ac:dyDescent="0.25">
      <c r="D753693">
        <v>56</v>
      </c>
    </row>
    <row r="753694" spans="4:4" x14ac:dyDescent="0.25">
      <c r="D753694">
        <v>57</v>
      </c>
    </row>
    <row r="753695" spans="4:4" x14ac:dyDescent="0.25">
      <c r="D753695">
        <v>57</v>
      </c>
    </row>
    <row r="753696" spans="4:4" x14ac:dyDescent="0.25">
      <c r="D753696">
        <v>57</v>
      </c>
    </row>
    <row r="753697" spans="4:4" x14ac:dyDescent="0.25">
      <c r="D753697">
        <v>57</v>
      </c>
    </row>
    <row r="753698" spans="4:4" x14ac:dyDescent="0.25">
      <c r="D753698">
        <v>38</v>
      </c>
    </row>
    <row r="753699" spans="4:4" x14ac:dyDescent="0.25">
      <c r="D753699">
        <v>37</v>
      </c>
    </row>
    <row r="753700" spans="4:4" x14ac:dyDescent="0.25">
      <c r="D753700">
        <v>37</v>
      </c>
    </row>
    <row r="753701" spans="4:4" x14ac:dyDescent="0.25">
      <c r="D753701">
        <v>37</v>
      </c>
    </row>
    <row r="753702" spans="4:4" x14ac:dyDescent="0.25">
      <c r="D753702">
        <v>37</v>
      </c>
    </row>
    <row r="753703" spans="4:4" x14ac:dyDescent="0.25">
      <c r="D753703">
        <v>36</v>
      </c>
    </row>
    <row r="753704" spans="4:4" x14ac:dyDescent="0.25">
      <c r="D753704">
        <v>37</v>
      </c>
    </row>
    <row r="753705" spans="4:4" x14ac:dyDescent="0.25">
      <c r="D753705">
        <v>37</v>
      </c>
    </row>
    <row r="753706" spans="4:4" x14ac:dyDescent="0.25">
      <c r="D753706">
        <v>38</v>
      </c>
    </row>
    <row r="753707" spans="4:4" x14ac:dyDescent="0.25">
      <c r="D753707">
        <v>38</v>
      </c>
    </row>
    <row r="753708" spans="4:4" x14ac:dyDescent="0.25">
      <c r="D753708">
        <v>37</v>
      </c>
    </row>
    <row r="753709" spans="4:4" x14ac:dyDescent="0.25">
      <c r="D753709">
        <v>28</v>
      </c>
    </row>
    <row r="753710" spans="4:4" x14ac:dyDescent="0.25">
      <c r="D753710">
        <v>28</v>
      </c>
    </row>
    <row r="753711" spans="4:4" x14ac:dyDescent="0.25">
      <c r="D753711">
        <v>26</v>
      </c>
    </row>
    <row r="753713" spans="4:4" x14ac:dyDescent="0.25">
      <c r="D753713">
        <v>26</v>
      </c>
    </row>
    <row r="753714" spans="4:4" x14ac:dyDescent="0.25">
      <c r="D753714">
        <v>26</v>
      </c>
    </row>
    <row r="753715" spans="4:4" x14ac:dyDescent="0.25">
      <c r="D753715">
        <v>26</v>
      </c>
    </row>
    <row r="753716" spans="4:4" x14ac:dyDescent="0.25">
      <c r="D753716">
        <v>27</v>
      </c>
    </row>
    <row r="753717" spans="4:4" x14ac:dyDescent="0.25">
      <c r="D753717">
        <v>27</v>
      </c>
    </row>
    <row r="753718" spans="4:4" x14ac:dyDescent="0.25">
      <c r="D753718">
        <v>28</v>
      </c>
    </row>
    <row r="753719" spans="4:4" x14ac:dyDescent="0.25">
      <c r="D753719">
        <v>28</v>
      </c>
    </row>
    <row r="753720" spans="4:4" x14ac:dyDescent="0.25">
      <c r="D753720">
        <v>28</v>
      </c>
    </row>
    <row r="753721" spans="4:4" x14ac:dyDescent="0.25">
      <c r="D753721">
        <v>28</v>
      </c>
    </row>
    <row r="770049" spans="4:4" x14ac:dyDescent="0.25">
      <c r="D770049" t="s">
        <v>43</v>
      </c>
    </row>
    <row r="770075" spans="4:4" x14ac:dyDescent="0.25">
      <c r="D770075">
        <v>58</v>
      </c>
    </row>
    <row r="770076" spans="4:4" x14ac:dyDescent="0.25">
      <c r="D770076">
        <v>56</v>
      </c>
    </row>
    <row r="770077" spans="4:4" x14ac:dyDescent="0.25">
      <c r="D770077">
        <v>56</v>
      </c>
    </row>
    <row r="770078" spans="4:4" x14ac:dyDescent="0.25">
      <c r="D770078">
        <v>57</v>
      </c>
    </row>
    <row r="770079" spans="4:4" x14ac:dyDescent="0.25">
      <c r="D770079">
        <v>57</v>
      </c>
    </row>
    <row r="770080" spans="4:4" x14ac:dyDescent="0.25">
      <c r="D770080">
        <v>57</v>
      </c>
    </row>
    <row r="770081" spans="4:4" x14ac:dyDescent="0.25">
      <c r="D770081">
        <v>57</v>
      </c>
    </row>
    <row r="770082" spans="4:4" x14ac:dyDescent="0.25">
      <c r="D770082">
        <v>38</v>
      </c>
    </row>
    <row r="770083" spans="4:4" x14ac:dyDescent="0.25">
      <c r="D770083">
        <v>37</v>
      </c>
    </row>
    <row r="770084" spans="4:4" x14ac:dyDescent="0.25">
      <c r="D770084">
        <v>37</v>
      </c>
    </row>
    <row r="770085" spans="4:4" x14ac:dyDescent="0.25">
      <c r="D770085">
        <v>37</v>
      </c>
    </row>
    <row r="770086" spans="4:4" x14ac:dyDescent="0.25">
      <c r="D770086">
        <v>37</v>
      </c>
    </row>
    <row r="770087" spans="4:4" x14ac:dyDescent="0.25">
      <c r="D770087">
        <v>36</v>
      </c>
    </row>
    <row r="770088" spans="4:4" x14ac:dyDescent="0.25">
      <c r="D770088">
        <v>37</v>
      </c>
    </row>
    <row r="770089" spans="4:4" x14ac:dyDescent="0.25">
      <c r="D770089">
        <v>37</v>
      </c>
    </row>
    <row r="770090" spans="4:4" x14ac:dyDescent="0.25">
      <c r="D770090">
        <v>38</v>
      </c>
    </row>
    <row r="770091" spans="4:4" x14ac:dyDescent="0.25">
      <c r="D770091">
        <v>38</v>
      </c>
    </row>
    <row r="770092" spans="4:4" x14ac:dyDescent="0.25">
      <c r="D770092">
        <v>37</v>
      </c>
    </row>
    <row r="770093" spans="4:4" x14ac:dyDescent="0.25">
      <c r="D770093">
        <v>28</v>
      </c>
    </row>
    <row r="770094" spans="4:4" x14ac:dyDescent="0.25">
      <c r="D770094">
        <v>28</v>
      </c>
    </row>
    <row r="770095" spans="4:4" x14ac:dyDescent="0.25">
      <c r="D770095">
        <v>26</v>
      </c>
    </row>
    <row r="770097" spans="4:4" x14ac:dyDescent="0.25">
      <c r="D770097">
        <v>26</v>
      </c>
    </row>
    <row r="770098" spans="4:4" x14ac:dyDescent="0.25">
      <c r="D770098">
        <v>26</v>
      </c>
    </row>
    <row r="770099" spans="4:4" x14ac:dyDescent="0.25">
      <c r="D770099">
        <v>26</v>
      </c>
    </row>
    <row r="770100" spans="4:4" x14ac:dyDescent="0.25">
      <c r="D770100">
        <v>27</v>
      </c>
    </row>
    <row r="770101" spans="4:4" x14ac:dyDescent="0.25">
      <c r="D770101">
        <v>27</v>
      </c>
    </row>
    <row r="770102" spans="4:4" x14ac:dyDescent="0.25">
      <c r="D770102">
        <v>28</v>
      </c>
    </row>
    <row r="770103" spans="4:4" x14ac:dyDescent="0.25">
      <c r="D770103">
        <v>28</v>
      </c>
    </row>
    <row r="770104" spans="4:4" x14ac:dyDescent="0.25">
      <c r="D770104">
        <v>28</v>
      </c>
    </row>
    <row r="770105" spans="4:4" x14ac:dyDescent="0.25">
      <c r="D770105">
        <v>28</v>
      </c>
    </row>
    <row r="786433" spans="4:4" x14ac:dyDescent="0.25">
      <c r="D786433" t="s">
        <v>43</v>
      </c>
    </row>
    <row r="786459" spans="4:4" x14ac:dyDescent="0.25">
      <c r="D786459">
        <v>58</v>
      </c>
    </row>
    <row r="786460" spans="4:4" x14ac:dyDescent="0.25">
      <c r="D786460">
        <v>56</v>
      </c>
    </row>
    <row r="786461" spans="4:4" x14ac:dyDescent="0.25">
      <c r="D786461">
        <v>56</v>
      </c>
    </row>
    <row r="786462" spans="4:4" x14ac:dyDescent="0.25">
      <c r="D786462">
        <v>57</v>
      </c>
    </row>
    <row r="786463" spans="4:4" x14ac:dyDescent="0.25">
      <c r="D786463">
        <v>57</v>
      </c>
    </row>
    <row r="786464" spans="4:4" x14ac:dyDescent="0.25">
      <c r="D786464">
        <v>57</v>
      </c>
    </row>
    <row r="786465" spans="4:4" x14ac:dyDescent="0.25">
      <c r="D786465">
        <v>57</v>
      </c>
    </row>
    <row r="786466" spans="4:4" x14ac:dyDescent="0.25">
      <c r="D786466">
        <v>38</v>
      </c>
    </row>
    <row r="786467" spans="4:4" x14ac:dyDescent="0.25">
      <c r="D786467">
        <v>37</v>
      </c>
    </row>
    <row r="786468" spans="4:4" x14ac:dyDescent="0.25">
      <c r="D786468">
        <v>37</v>
      </c>
    </row>
    <row r="786469" spans="4:4" x14ac:dyDescent="0.25">
      <c r="D786469">
        <v>37</v>
      </c>
    </row>
    <row r="786470" spans="4:4" x14ac:dyDescent="0.25">
      <c r="D786470">
        <v>37</v>
      </c>
    </row>
    <row r="786471" spans="4:4" x14ac:dyDescent="0.25">
      <c r="D786471">
        <v>36</v>
      </c>
    </row>
    <row r="786472" spans="4:4" x14ac:dyDescent="0.25">
      <c r="D786472">
        <v>37</v>
      </c>
    </row>
    <row r="786473" spans="4:4" x14ac:dyDescent="0.25">
      <c r="D786473">
        <v>37</v>
      </c>
    </row>
    <row r="786474" spans="4:4" x14ac:dyDescent="0.25">
      <c r="D786474">
        <v>38</v>
      </c>
    </row>
    <row r="786475" spans="4:4" x14ac:dyDescent="0.25">
      <c r="D786475">
        <v>38</v>
      </c>
    </row>
    <row r="786476" spans="4:4" x14ac:dyDescent="0.25">
      <c r="D786476">
        <v>37</v>
      </c>
    </row>
    <row r="786477" spans="4:4" x14ac:dyDescent="0.25">
      <c r="D786477">
        <v>28</v>
      </c>
    </row>
    <row r="786478" spans="4:4" x14ac:dyDescent="0.25">
      <c r="D786478">
        <v>28</v>
      </c>
    </row>
    <row r="786479" spans="4:4" x14ac:dyDescent="0.25">
      <c r="D786479">
        <v>26</v>
      </c>
    </row>
    <row r="786481" spans="4:4" x14ac:dyDescent="0.25">
      <c r="D786481">
        <v>26</v>
      </c>
    </row>
    <row r="786482" spans="4:4" x14ac:dyDescent="0.25">
      <c r="D786482">
        <v>26</v>
      </c>
    </row>
    <row r="786483" spans="4:4" x14ac:dyDescent="0.25">
      <c r="D786483">
        <v>26</v>
      </c>
    </row>
    <row r="786484" spans="4:4" x14ac:dyDescent="0.25">
      <c r="D786484">
        <v>27</v>
      </c>
    </row>
    <row r="786485" spans="4:4" x14ac:dyDescent="0.25">
      <c r="D786485">
        <v>27</v>
      </c>
    </row>
    <row r="786486" spans="4:4" x14ac:dyDescent="0.25">
      <c r="D786486">
        <v>28</v>
      </c>
    </row>
    <row r="786487" spans="4:4" x14ac:dyDescent="0.25">
      <c r="D786487">
        <v>28</v>
      </c>
    </row>
    <row r="786488" spans="4:4" x14ac:dyDescent="0.25">
      <c r="D786488">
        <v>28</v>
      </c>
    </row>
    <row r="786489" spans="4:4" x14ac:dyDescent="0.25">
      <c r="D786489">
        <v>28</v>
      </c>
    </row>
    <row r="802817" spans="4:4" x14ac:dyDescent="0.25">
      <c r="D802817" t="s">
        <v>43</v>
      </c>
    </row>
    <row r="802843" spans="4:4" x14ac:dyDescent="0.25">
      <c r="D802843">
        <v>58</v>
      </c>
    </row>
    <row r="802844" spans="4:4" x14ac:dyDescent="0.25">
      <c r="D802844">
        <v>56</v>
      </c>
    </row>
    <row r="802845" spans="4:4" x14ac:dyDescent="0.25">
      <c r="D802845">
        <v>56</v>
      </c>
    </row>
    <row r="802846" spans="4:4" x14ac:dyDescent="0.25">
      <c r="D802846">
        <v>57</v>
      </c>
    </row>
    <row r="802847" spans="4:4" x14ac:dyDescent="0.25">
      <c r="D802847">
        <v>57</v>
      </c>
    </row>
    <row r="802848" spans="4:4" x14ac:dyDescent="0.25">
      <c r="D802848">
        <v>57</v>
      </c>
    </row>
    <row r="802849" spans="4:4" x14ac:dyDescent="0.25">
      <c r="D802849">
        <v>57</v>
      </c>
    </row>
    <row r="802850" spans="4:4" x14ac:dyDescent="0.25">
      <c r="D802850">
        <v>38</v>
      </c>
    </row>
    <row r="802851" spans="4:4" x14ac:dyDescent="0.25">
      <c r="D802851">
        <v>37</v>
      </c>
    </row>
    <row r="802852" spans="4:4" x14ac:dyDescent="0.25">
      <c r="D802852">
        <v>37</v>
      </c>
    </row>
    <row r="802853" spans="4:4" x14ac:dyDescent="0.25">
      <c r="D802853">
        <v>37</v>
      </c>
    </row>
    <row r="802854" spans="4:4" x14ac:dyDescent="0.25">
      <c r="D802854">
        <v>37</v>
      </c>
    </row>
    <row r="802855" spans="4:4" x14ac:dyDescent="0.25">
      <c r="D802855">
        <v>36</v>
      </c>
    </row>
    <row r="802856" spans="4:4" x14ac:dyDescent="0.25">
      <c r="D802856">
        <v>37</v>
      </c>
    </row>
    <row r="802857" spans="4:4" x14ac:dyDescent="0.25">
      <c r="D802857">
        <v>37</v>
      </c>
    </row>
    <row r="802858" spans="4:4" x14ac:dyDescent="0.25">
      <c r="D802858">
        <v>38</v>
      </c>
    </row>
    <row r="802859" spans="4:4" x14ac:dyDescent="0.25">
      <c r="D802859">
        <v>38</v>
      </c>
    </row>
    <row r="802860" spans="4:4" x14ac:dyDescent="0.25">
      <c r="D802860">
        <v>37</v>
      </c>
    </row>
    <row r="802861" spans="4:4" x14ac:dyDescent="0.25">
      <c r="D802861">
        <v>28</v>
      </c>
    </row>
    <row r="802862" spans="4:4" x14ac:dyDescent="0.25">
      <c r="D802862">
        <v>28</v>
      </c>
    </row>
    <row r="802863" spans="4:4" x14ac:dyDescent="0.25">
      <c r="D802863">
        <v>26</v>
      </c>
    </row>
    <row r="802865" spans="4:4" x14ac:dyDescent="0.25">
      <c r="D802865">
        <v>26</v>
      </c>
    </row>
    <row r="802866" spans="4:4" x14ac:dyDescent="0.25">
      <c r="D802866">
        <v>26</v>
      </c>
    </row>
    <row r="802867" spans="4:4" x14ac:dyDescent="0.25">
      <c r="D802867">
        <v>26</v>
      </c>
    </row>
    <row r="802868" spans="4:4" x14ac:dyDescent="0.25">
      <c r="D802868">
        <v>27</v>
      </c>
    </row>
    <row r="802869" spans="4:4" x14ac:dyDescent="0.25">
      <c r="D802869">
        <v>27</v>
      </c>
    </row>
    <row r="802870" spans="4:4" x14ac:dyDescent="0.25">
      <c r="D802870">
        <v>28</v>
      </c>
    </row>
    <row r="802871" spans="4:4" x14ac:dyDescent="0.25">
      <c r="D802871">
        <v>28</v>
      </c>
    </row>
    <row r="802872" spans="4:4" x14ac:dyDescent="0.25">
      <c r="D802872">
        <v>28</v>
      </c>
    </row>
    <row r="802873" spans="4:4" x14ac:dyDescent="0.25">
      <c r="D802873">
        <v>28</v>
      </c>
    </row>
    <row r="819201" spans="4:4" x14ac:dyDescent="0.25">
      <c r="D819201" t="s">
        <v>43</v>
      </c>
    </row>
    <row r="819227" spans="4:4" x14ac:dyDescent="0.25">
      <c r="D819227">
        <v>58</v>
      </c>
    </row>
    <row r="819228" spans="4:4" x14ac:dyDescent="0.25">
      <c r="D819228">
        <v>56</v>
      </c>
    </row>
    <row r="819229" spans="4:4" x14ac:dyDescent="0.25">
      <c r="D819229">
        <v>56</v>
      </c>
    </row>
    <row r="819230" spans="4:4" x14ac:dyDescent="0.25">
      <c r="D819230">
        <v>57</v>
      </c>
    </row>
    <row r="819231" spans="4:4" x14ac:dyDescent="0.25">
      <c r="D819231">
        <v>57</v>
      </c>
    </row>
    <row r="819232" spans="4:4" x14ac:dyDescent="0.25">
      <c r="D819232">
        <v>57</v>
      </c>
    </row>
    <row r="819233" spans="4:4" x14ac:dyDescent="0.25">
      <c r="D819233">
        <v>57</v>
      </c>
    </row>
    <row r="819234" spans="4:4" x14ac:dyDescent="0.25">
      <c r="D819234">
        <v>38</v>
      </c>
    </row>
    <row r="819235" spans="4:4" x14ac:dyDescent="0.25">
      <c r="D819235">
        <v>37</v>
      </c>
    </row>
    <row r="819236" spans="4:4" x14ac:dyDescent="0.25">
      <c r="D819236">
        <v>37</v>
      </c>
    </row>
    <row r="819237" spans="4:4" x14ac:dyDescent="0.25">
      <c r="D819237">
        <v>37</v>
      </c>
    </row>
    <row r="819238" spans="4:4" x14ac:dyDescent="0.25">
      <c r="D819238">
        <v>37</v>
      </c>
    </row>
    <row r="819239" spans="4:4" x14ac:dyDescent="0.25">
      <c r="D819239">
        <v>36</v>
      </c>
    </row>
    <row r="819240" spans="4:4" x14ac:dyDescent="0.25">
      <c r="D819240">
        <v>37</v>
      </c>
    </row>
    <row r="819241" spans="4:4" x14ac:dyDescent="0.25">
      <c r="D819241">
        <v>37</v>
      </c>
    </row>
    <row r="819242" spans="4:4" x14ac:dyDescent="0.25">
      <c r="D819242">
        <v>38</v>
      </c>
    </row>
    <row r="819243" spans="4:4" x14ac:dyDescent="0.25">
      <c r="D819243">
        <v>38</v>
      </c>
    </row>
    <row r="819244" spans="4:4" x14ac:dyDescent="0.25">
      <c r="D819244">
        <v>37</v>
      </c>
    </row>
    <row r="819245" spans="4:4" x14ac:dyDescent="0.25">
      <c r="D819245">
        <v>28</v>
      </c>
    </row>
    <row r="819246" spans="4:4" x14ac:dyDescent="0.25">
      <c r="D819246">
        <v>28</v>
      </c>
    </row>
    <row r="819247" spans="4:4" x14ac:dyDescent="0.25">
      <c r="D819247">
        <v>26</v>
      </c>
    </row>
    <row r="819249" spans="4:4" x14ac:dyDescent="0.25">
      <c r="D819249">
        <v>26</v>
      </c>
    </row>
    <row r="819250" spans="4:4" x14ac:dyDescent="0.25">
      <c r="D819250">
        <v>26</v>
      </c>
    </row>
    <row r="819251" spans="4:4" x14ac:dyDescent="0.25">
      <c r="D819251">
        <v>26</v>
      </c>
    </row>
    <row r="819252" spans="4:4" x14ac:dyDescent="0.25">
      <c r="D819252">
        <v>27</v>
      </c>
    </row>
    <row r="819253" spans="4:4" x14ac:dyDescent="0.25">
      <c r="D819253">
        <v>27</v>
      </c>
    </row>
    <row r="819254" spans="4:4" x14ac:dyDescent="0.25">
      <c r="D819254">
        <v>28</v>
      </c>
    </row>
    <row r="819255" spans="4:4" x14ac:dyDescent="0.25">
      <c r="D819255">
        <v>28</v>
      </c>
    </row>
    <row r="819256" spans="4:4" x14ac:dyDescent="0.25">
      <c r="D819256">
        <v>28</v>
      </c>
    </row>
    <row r="819257" spans="4:4" x14ac:dyDescent="0.25">
      <c r="D819257">
        <v>28</v>
      </c>
    </row>
    <row r="835585" spans="4:4" x14ac:dyDescent="0.25">
      <c r="D835585" t="s">
        <v>43</v>
      </c>
    </row>
    <row r="835611" spans="4:4" x14ac:dyDescent="0.25">
      <c r="D835611">
        <v>58</v>
      </c>
    </row>
    <row r="835612" spans="4:4" x14ac:dyDescent="0.25">
      <c r="D835612">
        <v>56</v>
      </c>
    </row>
    <row r="835613" spans="4:4" x14ac:dyDescent="0.25">
      <c r="D835613">
        <v>56</v>
      </c>
    </row>
    <row r="835614" spans="4:4" x14ac:dyDescent="0.25">
      <c r="D835614">
        <v>57</v>
      </c>
    </row>
    <row r="835615" spans="4:4" x14ac:dyDescent="0.25">
      <c r="D835615">
        <v>57</v>
      </c>
    </row>
    <row r="835616" spans="4:4" x14ac:dyDescent="0.25">
      <c r="D835616">
        <v>57</v>
      </c>
    </row>
    <row r="835617" spans="4:4" x14ac:dyDescent="0.25">
      <c r="D835617">
        <v>57</v>
      </c>
    </row>
    <row r="835618" spans="4:4" x14ac:dyDescent="0.25">
      <c r="D835618">
        <v>38</v>
      </c>
    </row>
    <row r="835619" spans="4:4" x14ac:dyDescent="0.25">
      <c r="D835619">
        <v>37</v>
      </c>
    </row>
    <row r="835620" spans="4:4" x14ac:dyDescent="0.25">
      <c r="D835620">
        <v>37</v>
      </c>
    </row>
    <row r="835621" spans="4:4" x14ac:dyDescent="0.25">
      <c r="D835621">
        <v>37</v>
      </c>
    </row>
    <row r="835622" spans="4:4" x14ac:dyDescent="0.25">
      <c r="D835622">
        <v>37</v>
      </c>
    </row>
    <row r="835623" spans="4:4" x14ac:dyDescent="0.25">
      <c r="D835623">
        <v>36</v>
      </c>
    </row>
    <row r="835624" spans="4:4" x14ac:dyDescent="0.25">
      <c r="D835624">
        <v>37</v>
      </c>
    </row>
    <row r="835625" spans="4:4" x14ac:dyDescent="0.25">
      <c r="D835625">
        <v>37</v>
      </c>
    </row>
    <row r="835626" spans="4:4" x14ac:dyDescent="0.25">
      <c r="D835626">
        <v>38</v>
      </c>
    </row>
    <row r="835627" spans="4:4" x14ac:dyDescent="0.25">
      <c r="D835627">
        <v>38</v>
      </c>
    </row>
    <row r="835628" spans="4:4" x14ac:dyDescent="0.25">
      <c r="D835628">
        <v>37</v>
      </c>
    </row>
    <row r="835629" spans="4:4" x14ac:dyDescent="0.25">
      <c r="D835629">
        <v>28</v>
      </c>
    </row>
    <row r="835630" spans="4:4" x14ac:dyDescent="0.25">
      <c r="D835630">
        <v>28</v>
      </c>
    </row>
    <row r="835631" spans="4:4" x14ac:dyDescent="0.25">
      <c r="D835631">
        <v>26</v>
      </c>
    </row>
    <row r="835633" spans="4:4" x14ac:dyDescent="0.25">
      <c r="D835633">
        <v>26</v>
      </c>
    </row>
    <row r="835634" spans="4:4" x14ac:dyDescent="0.25">
      <c r="D835634">
        <v>26</v>
      </c>
    </row>
    <row r="835635" spans="4:4" x14ac:dyDescent="0.25">
      <c r="D835635">
        <v>26</v>
      </c>
    </row>
    <row r="835636" spans="4:4" x14ac:dyDescent="0.25">
      <c r="D835636">
        <v>27</v>
      </c>
    </row>
    <row r="835637" spans="4:4" x14ac:dyDescent="0.25">
      <c r="D835637">
        <v>27</v>
      </c>
    </row>
    <row r="835638" spans="4:4" x14ac:dyDescent="0.25">
      <c r="D835638">
        <v>28</v>
      </c>
    </row>
    <row r="835639" spans="4:4" x14ac:dyDescent="0.25">
      <c r="D835639">
        <v>28</v>
      </c>
    </row>
    <row r="835640" spans="4:4" x14ac:dyDescent="0.25">
      <c r="D835640">
        <v>28</v>
      </c>
    </row>
    <row r="835641" spans="4:4" x14ac:dyDescent="0.25">
      <c r="D835641">
        <v>28</v>
      </c>
    </row>
    <row r="851969" spans="4:4" x14ac:dyDescent="0.25">
      <c r="D851969" t="s">
        <v>43</v>
      </c>
    </row>
    <row r="851995" spans="4:4" x14ac:dyDescent="0.25">
      <c r="D851995">
        <v>58</v>
      </c>
    </row>
    <row r="851996" spans="4:4" x14ac:dyDescent="0.25">
      <c r="D851996">
        <v>56</v>
      </c>
    </row>
    <row r="851997" spans="4:4" x14ac:dyDescent="0.25">
      <c r="D851997">
        <v>56</v>
      </c>
    </row>
    <row r="851998" spans="4:4" x14ac:dyDescent="0.25">
      <c r="D851998">
        <v>57</v>
      </c>
    </row>
    <row r="851999" spans="4:4" x14ac:dyDescent="0.25">
      <c r="D851999">
        <v>57</v>
      </c>
    </row>
    <row r="852000" spans="4:4" x14ac:dyDescent="0.25">
      <c r="D852000">
        <v>57</v>
      </c>
    </row>
    <row r="852001" spans="4:4" x14ac:dyDescent="0.25">
      <c r="D852001">
        <v>57</v>
      </c>
    </row>
    <row r="852002" spans="4:4" x14ac:dyDescent="0.25">
      <c r="D852002">
        <v>38</v>
      </c>
    </row>
    <row r="852003" spans="4:4" x14ac:dyDescent="0.25">
      <c r="D852003">
        <v>37</v>
      </c>
    </row>
    <row r="852004" spans="4:4" x14ac:dyDescent="0.25">
      <c r="D852004">
        <v>37</v>
      </c>
    </row>
    <row r="852005" spans="4:4" x14ac:dyDescent="0.25">
      <c r="D852005">
        <v>37</v>
      </c>
    </row>
    <row r="852006" spans="4:4" x14ac:dyDescent="0.25">
      <c r="D852006">
        <v>37</v>
      </c>
    </row>
    <row r="852007" spans="4:4" x14ac:dyDescent="0.25">
      <c r="D852007">
        <v>36</v>
      </c>
    </row>
    <row r="852008" spans="4:4" x14ac:dyDescent="0.25">
      <c r="D852008">
        <v>37</v>
      </c>
    </row>
    <row r="852009" spans="4:4" x14ac:dyDescent="0.25">
      <c r="D852009">
        <v>37</v>
      </c>
    </row>
    <row r="852010" spans="4:4" x14ac:dyDescent="0.25">
      <c r="D852010">
        <v>38</v>
      </c>
    </row>
    <row r="852011" spans="4:4" x14ac:dyDescent="0.25">
      <c r="D852011">
        <v>38</v>
      </c>
    </row>
    <row r="852012" spans="4:4" x14ac:dyDescent="0.25">
      <c r="D852012">
        <v>37</v>
      </c>
    </row>
    <row r="852013" spans="4:4" x14ac:dyDescent="0.25">
      <c r="D852013">
        <v>28</v>
      </c>
    </row>
    <row r="852014" spans="4:4" x14ac:dyDescent="0.25">
      <c r="D852014">
        <v>28</v>
      </c>
    </row>
    <row r="852015" spans="4:4" x14ac:dyDescent="0.25">
      <c r="D852015">
        <v>26</v>
      </c>
    </row>
    <row r="852017" spans="4:4" x14ac:dyDescent="0.25">
      <c r="D852017">
        <v>26</v>
      </c>
    </row>
    <row r="852018" spans="4:4" x14ac:dyDescent="0.25">
      <c r="D852018">
        <v>26</v>
      </c>
    </row>
    <row r="852019" spans="4:4" x14ac:dyDescent="0.25">
      <c r="D852019">
        <v>26</v>
      </c>
    </row>
    <row r="852020" spans="4:4" x14ac:dyDescent="0.25">
      <c r="D852020">
        <v>27</v>
      </c>
    </row>
    <row r="852021" spans="4:4" x14ac:dyDescent="0.25">
      <c r="D852021">
        <v>27</v>
      </c>
    </row>
    <row r="852022" spans="4:4" x14ac:dyDescent="0.25">
      <c r="D852022">
        <v>28</v>
      </c>
    </row>
    <row r="852023" spans="4:4" x14ac:dyDescent="0.25">
      <c r="D852023">
        <v>28</v>
      </c>
    </row>
    <row r="852024" spans="4:4" x14ac:dyDescent="0.25">
      <c r="D852024">
        <v>28</v>
      </c>
    </row>
    <row r="852025" spans="4:4" x14ac:dyDescent="0.25">
      <c r="D852025">
        <v>28</v>
      </c>
    </row>
    <row r="868353" spans="4:4" x14ac:dyDescent="0.25">
      <c r="D868353" t="s">
        <v>43</v>
      </c>
    </row>
    <row r="868379" spans="4:4" x14ac:dyDescent="0.25">
      <c r="D868379">
        <v>58</v>
      </c>
    </row>
    <row r="868380" spans="4:4" x14ac:dyDescent="0.25">
      <c r="D868380">
        <v>56</v>
      </c>
    </row>
    <row r="868381" spans="4:4" x14ac:dyDescent="0.25">
      <c r="D868381">
        <v>56</v>
      </c>
    </row>
    <row r="868382" spans="4:4" x14ac:dyDescent="0.25">
      <c r="D868382">
        <v>57</v>
      </c>
    </row>
    <row r="868383" spans="4:4" x14ac:dyDescent="0.25">
      <c r="D868383">
        <v>57</v>
      </c>
    </row>
    <row r="868384" spans="4:4" x14ac:dyDescent="0.25">
      <c r="D868384">
        <v>57</v>
      </c>
    </row>
    <row r="868385" spans="4:4" x14ac:dyDescent="0.25">
      <c r="D868385">
        <v>57</v>
      </c>
    </row>
    <row r="868386" spans="4:4" x14ac:dyDescent="0.25">
      <c r="D868386">
        <v>38</v>
      </c>
    </row>
    <row r="868387" spans="4:4" x14ac:dyDescent="0.25">
      <c r="D868387">
        <v>37</v>
      </c>
    </row>
    <row r="868388" spans="4:4" x14ac:dyDescent="0.25">
      <c r="D868388">
        <v>37</v>
      </c>
    </row>
    <row r="868389" spans="4:4" x14ac:dyDescent="0.25">
      <c r="D868389">
        <v>37</v>
      </c>
    </row>
    <row r="868390" spans="4:4" x14ac:dyDescent="0.25">
      <c r="D868390">
        <v>37</v>
      </c>
    </row>
    <row r="868391" spans="4:4" x14ac:dyDescent="0.25">
      <c r="D868391">
        <v>36</v>
      </c>
    </row>
    <row r="868392" spans="4:4" x14ac:dyDescent="0.25">
      <c r="D868392">
        <v>37</v>
      </c>
    </row>
    <row r="868393" spans="4:4" x14ac:dyDescent="0.25">
      <c r="D868393">
        <v>37</v>
      </c>
    </row>
    <row r="868394" spans="4:4" x14ac:dyDescent="0.25">
      <c r="D868394">
        <v>38</v>
      </c>
    </row>
    <row r="868395" spans="4:4" x14ac:dyDescent="0.25">
      <c r="D868395">
        <v>38</v>
      </c>
    </row>
    <row r="868396" spans="4:4" x14ac:dyDescent="0.25">
      <c r="D868396">
        <v>37</v>
      </c>
    </row>
    <row r="868397" spans="4:4" x14ac:dyDescent="0.25">
      <c r="D868397">
        <v>28</v>
      </c>
    </row>
    <row r="868398" spans="4:4" x14ac:dyDescent="0.25">
      <c r="D868398">
        <v>28</v>
      </c>
    </row>
    <row r="868399" spans="4:4" x14ac:dyDescent="0.25">
      <c r="D868399">
        <v>26</v>
      </c>
    </row>
    <row r="868401" spans="4:4" x14ac:dyDescent="0.25">
      <c r="D868401">
        <v>26</v>
      </c>
    </row>
    <row r="868402" spans="4:4" x14ac:dyDescent="0.25">
      <c r="D868402">
        <v>26</v>
      </c>
    </row>
    <row r="868403" spans="4:4" x14ac:dyDescent="0.25">
      <c r="D868403">
        <v>26</v>
      </c>
    </row>
    <row r="868404" spans="4:4" x14ac:dyDescent="0.25">
      <c r="D868404">
        <v>27</v>
      </c>
    </row>
    <row r="868405" spans="4:4" x14ac:dyDescent="0.25">
      <c r="D868405">
        <v>27</v>
      </c>
    </row>
    <row r="868406" spans="4:4" x14ac:dyDescent="0.25">
      <c r="D868406">
        <v>28</v>
      </c>
    </row>
    <row r="868407" spans="4:4" x14ac:dyDescent="0.25">
      <c r="D868407">
        <v>28</v>
      </c>
    </row>
    <row r="868408" spans="4:4" x14ac:dyDescent="0.25">
      <c r="D868408">
        <v>28</v>
      </c>
    </row>
    <row r="868409" spans="4:4" x14ac:dyDescent="0.25">
      <c r="D868409">
        <v>28</v>
      </c>
    </row>
    <row r="884737" spans="4:4" x14ac:dyDescent="0.25">
      <c r="D884737" t="s">
        <v>43</v>
      </c>
    </row>
    <row r="884763" spans="4:4" x14ac:dyDescent="0.25">
      <c r="D884763">
        <v>58</v>
      </c>
    </row>
    <row r="884764" spans="4:4" x14ac:dyDescent="0.25">
      <c r="D884764">
        <v>56</v>
      </c>
    </row>
    <row r="884765" spans="4:4" x14ac:dyDescent="0.25">
      <c r="D884765">
        <v>56</v>
      </c>
    </row>
    <row r="884766" spans="4:4" x14ac:dyDescent="0.25">
      <c r="D884766">
        <v>57</v>
      </c>
    </row>
    <row r="884767" spans="4:4" x14ac:dyDescent="0.25">
      <c r="D884767">
        <v>57</v>
      </c>
    </row>
    <row r="884768" spans="4:4" x14ac:dyDescent="0.25">
      <c r="D884768">
        <v>57</v>
      </c>
    </row>
    <row r="884769" spans="4:4" x14ac:dyDescent="0.25">
      <c r="D884769">
        <v>57</v>
      </c>
    </row>
    <row r="884770" spans="4:4" x14ac:dyDescent="0.25">
      <c r="D884770">
        <v>38</v>
      </c>
    </row>
    <row r="884771" spans="4:4" x14ac:dyDescent="0.25">
      <c r="D884771">
        <v>37</v>
      </c>
    </row>
    <row r="884772" spans="4:4" x14ac:dyDescent="0.25">
      <c r="D884772">
        <v>37</v>
      </c>
    </row>
    <row r="884773" spans="4:4" x14ac:dyDescent="0.25">
      <c r="D884773">
        <v>37</v>
      </c>
    </row>
    <row r="884774" spans="4:4" x14ac:dyDescent="0.25">
      <c r="D884774">
        <v>37</v>
      </c>
    </row>
    <row r="884775" spans="4:4" x14ac:dyDescent="0.25">
      <c r="D884775">
        <v>36</v>
      </c>
    </row>
    <row r="884776" spans="4:4" x14ac:dyDescent="0.25">
      <c r="D884776">
        <v>37</v>
      </c>
    </row>
    <row r="884777" spans="4:4" x14ac:dyDescent="0.25">
      <c r="D884777">
        <v>37</v>
      </c>
    </row>
    <row r="884778" spans="4:4" x14ac:dyDescent="0.25">
      <c r="D884778">
        <v>38</v>
      </c>
    </row>
    <row r="884779" spans="4:4" x14ac:dyDescent="0.25">
      <c r="D884779">
        <v>38</v>
      </c>
    </row>
    <row r="884780" spans="4:4" x14ac:dyDescent="0.25">
      <c r="D884780">
        <v>37</v>
      </c>
    </row>
    <row r="884781" spans="4:4" x14ac:dyDescent="0.25">
      <c r="D884781">
        <v>28</v>
      </c>
    </row>
    <row r="884782" spans="4:4" x14ac:dyDescent="0.25">
      <c r="D884782">
        <v>28</v>
      </c>
    </row>
    <row r="884783" spans="4:4" x14ac:dyDescent="0.25">
      <c r="D884783">
        <v>26</v>
      </c>
    </row>
    <row r="884785" spans="4:4" x14ac:dyDescent="0.25">
      <c r="D884785">
        <v>26</v>
      </c>
    </row>
    <row r="884786" spans="4:4" x14ac:dyDescent="0.25">
      <c r="D884786">
        <v>26</v>
      </c>
    </row>
    <row r="884787" spans="4:4" x14ac:dyDescent="0.25">
      <c r="D884787">
        <v>26</v>
      </c>
    </row>
    <row r="884788" spans="4:4" x14ac:dyDescent="0.25">
      <c r="D884788">
        <v>27</v>
      </c>
    </row>
    <row r="884789" spans="4:4" x14ac:dyDescent="0.25">
      <c r="D884789">
        <v>27</v>
      </c>
    </row>
    <row r="884790" spans="4:4" x14ac:dyDescent="0.25">
      <c r="D884790">
        <v>28</v>
      </c>
    </row>
    <row r="884791" spans="4:4" x14ac:dyDescent="0.25">
      <c r="D884791">
        <v>28</v>
      </c>
    </row>
    <row r="884792" spans="4:4" x14ac:dyDescent="0.25">
      <c r="D884792">
        <v>28</v>
      </c>
    </row>
    <row r="884793" spans="4:4" x14ac:dyDescent="0.25">
      <c r="D884793">
        <v>28</v>
      </c>
    </row>
    <row r="901121" spans="4:4" x14ac:dyDescent="0.25">
      <c r="D901121" t="s">
        <v>43</v>
      </c>
    </row>
    <row r="901147" spans="4:4" x14ac:dyDescent="0.25">
      <c r="D901147">
        <v>58</v>
      </c>
    </row>
    <row r="901148" spans="4:4" x14ac:dyDescent="0.25">
      <c r="D901148">
        <v>56</v>
      </c>
    </row>
    <row r="901149" spans="4:4" x14ac:dyDescent="0.25">
      <c r="D901149">
        <v>56</v>
      </c>
    </row>
    <row r="901150" spans="4:4" x14ac:dyDescent="0.25">
      <c r="D901150">
        <v>57</v>
      </c>
    </row>
    <row r="901151" spans="4:4" x14ac:dyDescent="0.25">
      <c r="D901151">
        <v>57</v>
      </c>
    </row>
    <row r="901152" spans="4:4" x14ac:dyDescent="0.25">
      <c r="D901152">
        <v>57</v>
      </c>
    </row>
    <row r="901153" spans="4:4" x14ac:dyDescent="0.25">
      <c r="D901153">
        <v>57</v>
      </c>
    </row>
    <row r="901154" spans="4:4" x14ac:dyDescent="0.25">
      <c r="D901154">
        <v>38</v>
      </c>
    </row>
    <row r="901155" spans="4:4" x14ac:dyDescent="0.25">
      <c r="D901155">
        <v>37</v>
      </c>
    </row>
    <row r="901156" spans="4:4" x14ac:dyDescent="0.25">
      <c r="D901156">
        <v>37</v>
      </c>
    </row>
    <row r="901157" spans="4:4" x14ac:dyDescent="0.25">
      <c r="D901157">
        <v>37</v>
      </c>
    </row>
    <row r="901158" spans="4:4" x14ac:dyDescent="0.25">
      <c r="D901158">
        <v>37</v>
      </c>
    </row>
    <row r="901159" spans="4:4" x14ac:dyDescent="0.25">
      <c r="D901159">
        <v>36</v>
      </c>
    </row>
    <row r="901160" spans="4:4" x14ac:dyDescent="0.25">
      <c r="D901160">
        <v>37</v>
      </c>
    </row>
    <row r="901161" spans="4:4" x14ac:dyDescent="0.25">
      <c r="D901161">
        <v>37</v>
      </c>
    </row>
    <row r="901162" spans="4:4" x14ac:dyDescent="0.25">
      <c r="D901162">
        <v>38</v>
      </c>
    </row>
    <row r="901163" spans="4:4" x14ac:dyDescent="0.25">
      <c r="D901163">
        <v>38</v>
      </c>
    </row>
    <row r="901164" spans="4:4" x14ac:dyDescent="0.25">
      <c r="D901164">
        <v>37</v>
      </c>
    </row>
    <row r="901165" spans="4:4" x14ac:dyDescent="0.25">
      <c r="D901165">
        <v>28</v>
      </c>
    </row>
    <row r="901166" spans="4:4" x14ac:dyDescent="0.25">
      <c r="D901166">
        <v>28</v>
      </c>
    </row>
    <row r="901167" spans="4:4" x14ac:dyDescent="0.25">
      <c r="D901167">
        <v>26</v>
      </c>
    </row>
    <row r="901169" spans="4:4" x14ac:dyDescent="0.25">
      <c r="D901169">
        <v>26</v>
      </c>
    </row>
    <row r="901170" spans="4:4" x14ac:dyDescent="0.25">
      <c r="D901170">
        <v>26</v>
      </c>
    </row>
    <row r="901171" spans="4:4" x14ac:dyDescent="0.25">
      <c r="D901171">
        <v>26</v>
      </c>
    </row>
    <row r="901172" spans="4:4" x14ac:dyDescent="0.25">
      <c r="D901172">
        <v>27</v>
      </c>
    </row>
    <row r="901173" spans="4:4" x14ac:dyDescent="0.25">
      <c r="D901173">
        <v>27</v>
      </c>
    </row>
    <row r="901174" spans="4:4" x14ac:dyDescent="0.25">
      <c r="D901174">
        <v>28</v>
      </c>
    </row>
    <row r="901175" spans="4:4" x14ac:dyDescent="0.25">
      <c r="D901175">
        <v>28</v>
      </c>
    </row>
    <row r="901176" spans="4:4" x14ac:dyDescent="0.25">
      <c r="D901176">
        <v>28</v>
      </c>
    </row>
    <row r="901177" spans="4:4" x14ac:dyDescent="0.25">
      <c r="D901177">
        <v>28</v>
      </c>
    </row>
    <row r="917505" spans="4:4" x14ac:dyDescent="0.25">
      <c r="D917505" t="s">
        <v>43</v>
      </c>
    </row>
    <row r="917531" spans="4:4" x14ac:dyDescent="0.25">
      <c r="D917531">
        <v>58</v>
      </c>
    </row>
    <row r="917532" spans="4:4" x14ac:dyDescent="0.25">
      <c r="D917532">
        <v>56</v>
      </c>
    </row>
    <row r="917533" spans="4:4" x14ac:dyDescent="0.25">
      <c r="D917533">
        <v>56</v>
      </c>
    </row>
    <row r="917534" spans="4:4" x14ac:dyDescent="0.25">
      <c r="D917534">
        <v>57</v>
      </c>
    </row>
    <row r="917535" spans="4:4" x14ac:dyDescent="0.25">
      <c r="D917535">
        <v>57</v>
      </c>
    </row>
    <row r="917536" spans="4:4" x14ac:dyDescent="0.25">
      <c r="D917536">
        <v>57</v>
      </c>
    </row>
    <row r="917537" spans="4:4" x14ac:dyDescent="0.25">
      <c r="D917537">
        <v>57</v>
      </c>
    </row>
    <row r="917538" spans="4:4" x14ac:dyDescent="0.25">
      <c r="D917538">
        <v>38</v>
      </c>
    </row>
    <row r="917539" spans="4:4" x14ac:dyDescent="0.25">
      <c r="D917539">
        <v>37</v>
      </c>
    </row>
    <row r="917540" spans="4:4" x14ac:dyDescent="0.25">
      <c r="D917540">
        <v>37</v>
      </c>
    </row>
    <row r="917541" spans="4:4" x14ac:dyDescent="0.25">
      <c r="D917541">
        <v>37</v>
      </c>
    </row>
    <row r="917542" spans="4:4" x14ac:dyDescent="0.25">
      <c r="D917542">
        <v>37</v>
      </c>
    </row>
    <row r="917543" spans="4:4" x14ac:dyDescent="0.25">
      <c r="D917543">
        <v>36</v>
      </c>
    </row>
    <row r="917544" spans="4:4" x14ac:dyDescent="0.25">
      <c r="D917544">
        <v>37</v>
      </c>
    </row>
    <row r="917545" spans="4:4" x14ac:dyDescent="0.25">
      <c r="D917545">
        <v>37</v>
      </c>
    </row>
    <row r="917546" spans="4:4" x14ac:dyDescent="0.25">
      <c r="D917546">
        <v>38</v>
      </c>
    </row>
    <row r="917547" spans="4:4" x14ac:dyDescent="0.25">
      <c r="D917547">
        <v>38</v>
      </c>
    </row>
    <row r="917548" spans="4:4" x14ac:dyDescent="0.25">
      <c r="D917548">
        <v>37</v>
      </c>
    </row>
    <row r="917549" spans="4:4" x14ac:dyDescent="0.25">
      <c r="D917549">
        <v>28</v>
      </c>
    </row>
    <row r="917550" spans="4:4" x14ac:dyDescent="0.25">
      <c r="D917550">
        <v>28</v>
      </c>
    </row>
    <row r="917551" spans="4:4" x14ac:dyDescent="0.25">
      <c r="D917551">
        <v>26</v>
      </c>
    </row>
    <row r="917553" spans="4:4" x14ac:dyDescent="0.25">
      <c r="D917553">
        <v>26</v>
      </c>
    </row>
    <row r="917554" spans="4:4" x14ac:dyDescent="0.25">
      <c r="D917554">
        <v>26</v>
      </c>
    </row>
    <row r="917555" spans="4:4" x14ac:dyDescent="0.25">
      <c r="D917555">
        <v>26</v>
      </c>
    </row>
    <row r="917556" spans="4:4" x14ac:dyDescent="0.25">
      <c r="D917556">
        <v>27</v>
      </c>
    </row>
    <row r="917557" spans="4:4" x14ac:dyDescent="0.25">
      <c r="D917557">
        <v>27</v>
      </c>
    </row>
    <row r="917558" spans="4:4" x14ac:dyDescent="0.25">
      <c r="D917558">
        <v>28</v>
      </c>
    </row>
    <row r="917559" spans="4:4" x14ac:dyDescent="0.25">
      <c r="D917559">
        <v>28</v>
      </c>
    </row>
    <row r="917560" spans="4:4" x14ac:dyDescent="0.25">
      <c r="D917560">
        <v>28</v>
      </c>
    </row>
    <row r="917561" spans="4:4" x14ac:dyDescent="0.25">
      <c r="D917561">
        <v>28</v>
      </c>
    </row>
    <row r="933889" spans="4:4" x14ac:dyDescent="0.25">
      <c r="D933889" t="s">
        <v>43</v>
      </c>
    </row>
    <row r="933915" spans="4:4" x14ac:dyDescent="0.25">
      <c r="D933915">
        <v>58</v>
      </c>
    </row>
    <row r="933916" spans="4:4" x14ac:dyDescent="0.25">
      <c r="D933916">
        <v>56</v>
      </c>
    </row>
    <row r="933917" spans="4:4" x14ac:dyDescent="0.25">
      <c r="D933917">
        <v>56</v>
      </c>
    </row>
    <row r="933918" spans="4:4" x14ac:dyDescent="0.25">
      <c r="D933918">
        <v>57</v>
      </c>
    </row>
    <row r="933919" spans="4:4" x14ac:dyDescent="0.25">
      <c r="D933919">
        <v>57</v>
      </c>
    </row>
    <row r="933920" spans="4:4" x14ac:dyDescent="0.25">
      <c r="D933920">
        <v>57</v>
      </c>
    </row>
    <row r="933921" spans="4:4" x14ac:dyDescent="0.25">
      <c r="D933921">
        <v>57</v>
      </c>
    </row>
    <row r="933922" spans="4:4" x14ac:dyDescent="0.25">
      <c r="D933922">
        <v>38</v>
      </c>
    </row>
    <row r="933923" spans="4:4" x14ac:dyDescent="0.25">
      <c r="D933923">
        <v>37</v>
      </c>
    </row>
    <row r="933924" spans="4:4" x14ac:dyDescent="0.25">
      <c r="D933924">
        <v>37</v>
      </c>
    </row>
    <row r="933925" spans="4:4" x14ac:dyDescent="0.25">
      <c r="D933925">
        <v>37</v>
      </c>
    </row>
    <row r="933926" spans="4:4" x14ac:dyDescent="0.25">
      <c r="D933926">
        <v>37</v>
      </c>
    </row>
    <row r="933927" spans="4:4" x14ac:dyDescent="0.25">
      <c r="D933927">
        <v>36</v>
      </c>
    </row>
    <row r="933928" spans="4:4" x14ac:dyDescent="0.25">
      <c r="D933928">
        <v>37</v>
      </c>
    </row>
    <row r="933929" spans="4:4" x14ac:dyDescent="0.25">
      <c r="D933929">
        <v>37</v>
      </c>
    </row>
    <row r="933930" spans="4:4" x14ac:dyDescent="0.25">
      <c r="D933930">
        <v>38</v>
      </c>
    </row>
    <row r="933931" spans="4:4" x14ac:dyDescent="0.25">
      <c r="D933931">
        <v>38</v>
      </c>
    </row>
    <row r="933932" spans="4:4" x14ac:dyDescent="0.25">
      <c r="D933932">
        <v>37</v>
      </c>
    </row>
    <row r="933933" spans="4:4" x14ac:dyDescent="0.25">
      <c r="D933933">
        <v>28</v>
      </c>
    </row>
    <row r="933934" spans="4:4" x14ac:dyDescent="0.25">
      <c r="D933934">
        <v>28</v>
      </c>
    </row>
    <row r="933935" spans="4:4" x14ac:dyDescent="0.25">
      <c r="D933935">
        <v>26</v>
      </c>
    </row>
    <row r="933937" spans="4:4" x14ac:dyDescent="0.25">
      <c r="D933937">
        <v>26</v>
      </c>
    </row>
    <row r="933938" spans="4:4" x14ac:dyDescent="0.25">
      <c r="D933938">
        <v>26</v>
      </c>
    </row>
    <row r="933939" spans="4:4" x14ac:dyDescent="0.25">
      <c r="D933939">
        <v>26</v>
      </c>
    </row>
    <row r="933940" spans="4:4" x14ac:dyDescent="0.25">
      <c r="D933940">
        <v>27</v>
      </c>
    </row>
    <row r="933941" spans="4:4" x14ac:dyDescent="0.25">
      <c r="D933941">
        <v>27</v>
      </c>
    </row>
    <row r="933942" spans="4:4" x14ac:dyDescent="0.25">
      <c r="D933942">
        <v>28</v>
      </c>
    </row>
    <row r="933943" spans="4:4" x14ac:dyDescent="0.25">
      <c r="D933943">
        <v>28</v>
      </c>
    </row>
    <row r="933944" spans="4:4" x14ac:dyDescent="0.25">
      <c r="D933944">
        <v>28</v>
      </c>
    </row>
    <row r="933945" spans="4:4" x14ac:dyDescent="0.25">
      <c r="D933945">
        <v>28</v>
      </c>
    </row>
    <row r="950273" spans="4:4" x14ac:dyDescent="0.25">
      <c r="D950273" t="s">
        <v>43</v>
      </c>
    </row>
    <row r="950299" spans="4:4" x14ac:dyDescent="0.25">
      <c r="D950299">
        <v>58</v>
      </c>
    </row>
    <row r="950300" spans="4:4" x14ac:dyDescent="0.25">
      <c r="D950300">
        <v>56</v>
      </c>
    </row>
    <row r="950301" spans="4:4" x14ac:dyDescent="0.25">
      <c r="D950301">
        <v>56</v>
      </c>
    </row>
    <row r="950302" spans="4:4" x14ac:dyDescent="0.25">
      <c r="D950302">
        <v>57</v>
      </c>
    </row>
    <row r="950303" spans="4:4" x14ac:dyDescent="0.25">
      <c r="D950303">
        <v>57</v>
      </c>
    </row>
    <row r="950304" spans="4:4" x14ac:dyDescent="0.25">
      <c r="D950304">
        <v>57</v>
      </c>
    </row>
    <row r="950305" spans="4:4" x14ac:dyDescent="0.25">
      <c r="D950305">
        <v>57</v>
      </c>
    </row>
    <row r="950306" spans="4:4" x14ac:dyDescent="0.25">
      <c r="D950306">
        <v>38</v>
      </c>
    </row>
    <row r="950307" spans="4:4" x14ac:dyDescent="0.25">
      <c r="D950307">
        <v>37</v>
      </c>
    </row>
    <row r="950308" spans="4:4" x14ac:dyDescent="0.25">
      <c r="D950308">
        <v>37</v>
      </c>
    </row>
    <row r="950309" spans="4:4" x14ac:dyDescent="0.25">
      <c r="D950309">
        <v>37</v>
      </c>
    </row>
    <row r="950310" spans="4:4" x14ac:dyDescent="0.25">
      <c r="D950310">
        <v>37</v>
      </c>
    </row>
    <row r="950311" spans="4:4" x14ac:dyDescent="0.25">
      <c r="D950311">
        <v>36</v>
      </c>
    </row>
    <row r="950312" spans="4:4" x14ac:dyDescent="0.25">
      <c r="D950312">
        <v>37</v>
      </c>
    </row>
    <row r="950313" spans="4:4" x14ac:dyDescent="0.25">
      <c r="D950313">
        <v>37</v>
      </c>
    </row>
    <row r="950314" spans="4:4" x14ac:dyDescent="0.25">
      <c r="D950314">
        <v>38</v>
      </c>
    </row>
    <row r="950315" spans="4:4" x14ac:dyDescent="0.25">
      <c r="D950315">
        <v>38</v>
      </c>
    </row>
    <row r="950316" spans="4:4" x14ac:dyDescent="0.25">
      <c r="D950316">
        <v>37</v>
      </c>
    </row>
    <row r="950317" spans="4:4" x14ac:dyDescent="0.25">
      <c r="D950317">
        <v>28</v>
      </c>
    </row>
    <row r="950318" spans="4:4" x14ac:dyDescent="0.25">
      <c r="D950318">
        <v>28</v>
      </c>
    </row>
    <row r="950319" spans="4:4" x14ac:dyDescent="0.25">
      <c r="D950319">
        <v>26</v>
      </c>
    </row>
    <row r="950321" spans="4:4" x14ac:dyDescent="0.25">
      <c r="D950321">
        <v>26</v>
      </c>
    </row>
    <row r="950322" spans="4:4" x14ac:dyDescent="0.25">
      <c r="D950322">
        <v>26</v>
      </c>
    </row>
    <row r="950323" spans="4:4" x14ac:dyDescent="0.25">
      <c r="D950323">
        <v>26</v>
      </c>
    </row>
    <row r="950324" spans="4:4" x14ac:dyDescent="0.25">
      <c r="D950324">
        <v>27</v>
      </c>
    </row>
    <row r="950325" spans="4:4" x14ac:dyDescent="0.25">
      <c r="D950325">
        <v>27</v>
      </c>
    </row>
    <row r="950326" spans="4:4" x14ac:dyDescent="0.25">
      <c r="D950326">
        <v>28</v>
      </c>
    </row>
    <row r="950327" spans="4:4" x14ac:dyDescent="0.25">
      <c r="D950327">
        <v>28</v>
      </c>
    </row>
    <row r="950328" spans="4:4" x14ac:dyDescent="0.25">
      <c r="D950328">
        <v>28</v>
      </c>
    </row>
    <row r="950329" spans="4:4" x14ac:dyDescent="0.25">
      <c r="D950329">
        <v>28</v>
      </c>
    </row>
    <row r="966657" spans="4:4" x14ac:dyDescent="0.25">
      <c r="D966657" t="s">
        <v>43</v>
      </c>
    </row>
    <row r="966683" spans="4:4" x14ac:dyDescent="0.25">
      <c r="D966683">
        <v>58</v>
      </c>
    </row>
    <row r="966684" spans="4:4" x14ac:dyDescent="0.25">
      <c r="D966684">
        <v>56</v>
      </c>
    </row>
    <row r="966685" spans="4:4" x14ac:dyDescent="0.25">
      <c r="D966685">
        <v>56</v>
      </c>
    </row>
    <row r="966686" spans="4:4" x14ac:dyDescent="0.25">
      <c r="D966686">
        <v>57</v>
      </c>
    </row>
    <row r="966687" spans="4:4" x14ac:dyDescent="0.25">
      <c r="D966687">
        <v>57</v>
      </c>
    </row>
    <row r="966688" spans="4:4" x14ac:dyDescent="0.25">
      <c r="D966688">
        <v>57</v>
      </c>
    </row>
    <row r="966689" spans="4:4" x14ac:dyDescent="0.25">
      <c r="D966689">
        <v>57</v>
      </c>
    </row>
    <row r="966690" spans="4:4" x14ac:dyDescent="0.25">
      <c r="D966690">
        <v>38</v>
      </c>
    </row>
    <row r="966691" spans="4:4" x14ac:dyDescent="0.25">
      <c r="D966691">
        <v>37</v>
      </c>
    </row>
    <row r="966692" spans="4:4" x14ac:dyDescent="0.25">
      <c r="D966692">
        <v>37</v>
      </c>
    </row>
    <row r="966693" spans="4:4" x14ac:dyDescent="0.25">
      <c r="D966693">
        <v>37</v>
      </c>
    </row>
    <row r="966694" spans="4:4" x14ac:dyDescent="0.25">
      <c r="D966694">
        <v>37</v>
      </c>
    </row>
    <row r="966695" spans="4:4" x14ac:dyDescent="0.25">
      <c r="D966695">
        <v>36</v>
      </c>
    </row>
    <row r="966696" spans="4:4" x14ac:dyDescent="0.25">
      <c r="D966696">
        <v>37</v>
      </c>
    </row>
    <row r="966697" spans="4:4" x14ac:dyDescent="0.25">
      <c r="D966697">
        <v>37</v>
      </c>
    </row>
    <row r="966698" spans="4:4" x14ac:dyDescent="0.25">
      <c r="D966698">
        <v>38</v>
      </c>
    </row>
    <row r="966699" spans="4:4" x14ac:dyDescent="0.25">
      <c r="D966699">
        <v>38</v>
      </c>
    </row>
    <row r="966700" spans="4:4" x14ac:dyDescent="0.25">
      <c r="D966700">
        <v>37</v>
      </c>
    </row>
    <row r="966701" spans="4:4" x14ac:dyDescent="0.25">
      <c r="D966701">
        <v>28</v>
      </c>
    </row>
    <row r="966702" spans="4:4" x14ac:dyDescent="0.25">
      <c r="D966702">
        <v>28</v>
      </c>
    </row>
    <row r="966703" spans="4:4" x14ac:dyDescent="0.25">
      <c r="D966703">
        <v>26</v>
      </c>
    </row>
    <row r="966705" spans="4:4" x14ac:dyDescent="0.25">
      <c r="D966705">
        <v>26</v>
      </c>
    </row>
    <row r="966706" spans="4:4" x14ac:dyDescent="0.25">
      <c r="D966706">
        <v>26</v>
      </c>
    </row>
    <row r="966707" spans="4:4" x14ac:dyDescent="0.25">
      <c r="D966707">
        <v>26</v>
      </c>
    </row>
    <row r="966708" spans="4:4" x14ac:dyDescent="0.25">
      <c r="D966708">
        <v>27</v>
      </c>
    </row>
    <row r="966709" spans="4:4" x14ac:dyDescent="0.25">
      <c r="D966709">
        <v>27</v>
      </c>
    </row>
    <row r="966710" spans="4:4" x14ac:dyDescent="0.25">
      <c r="D966710">
        <v>28</v>
      </c>
    </row>
    <row r="966711" spans="4:4" x14ac:dyDescent="0.25">
      <c r="D966711">
        <v>28</v>
      </c>
    </row>
    <row r="966712" spans="4:4" x14ac:dyDescent="0.25">
      <c r="D966712">
        <v>28</v>
      </c>
    </row>
    <row r="966713" spans="4:4" x14ac:dyDescent="0.25">
      <c r="D966713">
        <v>28</v>
      </c>
    </row>
    <row r="983041" spans="4:4" x14ac:dyDescent="0.25">
      <c r="D983041" t="s">
        <v>43</v>
      </c>
    </row>
    <row r="983067" spans="4:4" x14ac:dyDescent="0.25">
      <c r="D983067">
        <v>58</v>
      </c>
    </row>
    <row r="983068" spans="4:4" x14ac:dyDescent="0.25">
      <c r="D983068">
        <v>56</v>
      </c>
    </row>
    <row r="983069" spans="4:4" x14ac:dyDescent="0.25">
      <c r="D983069">
        <v>56</v>
      </c>
    </row>
    <row r="983070" spans="4:4" x14ac:dyDescent="0.25">
      <c r="D983070">
        <v>57</v>
      </c>
    </row>
    <row r="983071" spans="4:4" x14ac:dyDescent="0.25">
      <c r="D983071">
        <v>57</v>
      </c>
    </row>
    <row r="983072" spans="4:4" x14ac:dyDescent="0.25">
      <c r="D983072">
        <v>57</v>
      </c>
    </row>
    <row r="983073" spans="4:4" x14ac:dyDescent="0.25">
      <c r="D983073">
        <v>57</v>
      </c>
    </row>
    <row r="983074" spans="4:4" x14ac:dyDescent="0.25">
      <c r="D983074">
        <v>38</v>
      </c>
    </row>
    <row r="983075" spans="4:4" x14ac:dyDescent="0.25">
      <c r="D983075">
        <v>37</v>
      </c>
    </row>
    <row r="983076" spans="4:4" x14ac:dyDescent="0.25">
      <c r="D983076">
        <v>37</v>
      </c>
    </row>
    <row r="983077" spans="4:4" x14ac:dyDescent="0.25">
      <c r="D983077">
        <v>37</v>
      </c>
    </row>
    <row r="983078" spans="4:4" x14ac:dyDescent="0.25">
      <c r="D983078">
        <v>37</v>
      </c>
    </row>
    <row r="983079" spans="4:4" x14ac:dyDescent="0.25">
      <c r="D983079">
        <v>36</v>
      </c>
    </row>
    <row r="983080" spans="4:4" x14ac:dyDescent="0.25">
      <c r="D983080">
        <v>37</v>
      </c>
    </row>
    <row r="983081" spans="4:4" x14ac:dyDescent="0.25">
      <c r="D983081">
        <v>37</v>
      </c>
    </row>
    <row r="983082" spans="4:4" x14ac:dyDescent="0.25">
      <c r="D983082">
        <v>38</v>
      </c>
    </row>
    <row r="983083" spans="4:4" x14ac:dyDescent="0.25">
      <c r="D983083">
        <v>38</v>
      </c>
    </row>
    <row r="983084" spans="4:4" x14ac:dyDescent="0.25">
      <c r="D983084">
        <v>37</v>
      </c>
    </row>
    <row r="983085" spans="4:4" x14ac:dyDescent="0.25">
      <c r="D983085">
        <v>28</v>
      </c>
    </row>
    <row r="983086" spans="4:4" x14ac:dyDescent="0.25">
      <c r="D983086">
        <v>28</v>
      </c>
    </row>
    <row r="983087" spans="4:4" x14ac:dyDescent="0.25">
      <c r="D983087">
        <v>26</v>
      </c>
    </row>
    <row r="983089" spans="4:4" x14ac:dyDescent="0.25">
      <c r="D983089">
        <v>26</v>
      </c>
    </row>
    <row r="983090" spans="4:4" x14ac:dyDescent="0.25">
      <c r="D983090">
        <v>26</v>
      </c>
    </row>
    <row r="983091" spans="4:4" x14ac:dyDescent="0.25">
      <c r="D983091">
        <v>26</v>
      </c>
    </row>
    <row r="983092" spans="4:4" x14ac:dyDescent="0.25">
      <c r="D983092">
        <v>27</v>
      </c>
    </row>
    <row r="983093" spans="4:4" x14ac:dyDescent="0.25">
      <c r="D983093">
        <v>27</v>
      </c>
    </row>
    <row r="983094" spans="4:4" x14ac:dyDescent="0.25">
      <c r="D983094">
        <v>28</v>
      </c>
    </row>
    <row r="983095" spans="4:4" x14ac:dyDescent="0.25">
      <c r="D983095">
        <v>28</v>
      </c>
    </row>
    <row r="983096" spans="4:4" x14ac:dyDescent="0.25">
      <c r="D983096">
        <v>28</v>
      </c>
    </row>
    <row r="983097" spans="4:4" x14ac:dyDescent="0.25">
      <c r="D983097">
        <v>28</v>
      </c>
    </row>
    <row r="999425" spans="4:4" x14ac:dyDescent="0.25">
      <c r="D999425" t="s">
        <v>43</v>
      </c>
    </row>
    <row r="999451" spans="4:4" x14ac:dyDescent="0.25">
      <c r="D999451">
        <v>58</v>
      </c>
    </row>
    <row r="999452" spans="4:4" x14ac:dyDescent="0.25">
      <c r="D999452">
        <v>56</v>
      </c>
    </row>
    <row r="999453" spans="4:4" x14ac:dyDescent="0.25">
      <c r="D999453">
        <v>56</v>
      </c>
    </row>
    <row r="999454" spans="4:4" x14ac:dyDescent="0.25">
      <c r="D999454">
        <v>57</v>
      </c>
    </row>
    <row r="999455" spans="4:4" x14ac:dyDescent="0.25">
      <c r="D999455">
        <v>57</v>
      </c>
    </row>
    <row r="999456" spans="4:4" x14ac:dyDescent="0.25">
      <c r="D999456">
        <v>57</v>
      </c>
    </row>
    <row r="999457" spans="4:4" x14ac:dyDescent="0.25">
      <c r="D999457">
        <v>57</v>
      </c>
    </row>
    <row r="999458" spans="4:4" x14ac:dyDescent="0.25">
      <c r="D999458">
        <v>38</v>
      </c>
    </row>
    <row r="999459" spans="4:4" x14ac:dyDescent="0.25">
      <c r="D999459">
        <v>37</v>
      </c>
    </row>
    <row r="999460" spans="4:4" x14ac:dyDescent="0.25">
      <c r="D999460">
        <v>37</v>
      </c>
    </row>
    <row r="999461" spans="4:4" x14ac:dyDescent="0.25">
      <c r="D999461">
        <v>37</v>
      </c>
    </row>
    <row r="999462" spans="4:4" x14ac:dyDescent="0.25">
      <c r="D999462">
        <v>37</v>
      </c>
    </row>
    <row r="999463" spans="4:4" x14ac:dyDescent="0.25">
      <c r="D999463">
        <v>36</v>
      </c>
    </row>
    <row r="999464" spans="4:4" x14ac:dyDescent="0.25">
      <c r="D999464">
        <v>37</v>
      </c>
    </row>
    <row r="999465" spans="4:4" x14ac:dyDescent="0.25">
      <c r="D999465">
        <v>37</v>
      </c>
    </row>
    <row r="999466" spans="4:4" x14ac:dyDescent="0.25">
      <c r="D999466">
        <v>38</v>
      </c>
    </row>
    <row r="999467" spans="4:4" x14ac:dyDescent="0.25">
      <c r="D999467">
        <v>38</v>
      </c>
    </row>
    <row r="999468" spans="4:4" x14ac:dyDescent="0.25">
      <c r="D999468">
        <v>37</v>
      </c>
    </row>
    <row r="999469" spans="4:4" x14ac:dyDescent="0.25">
      <c r="D999469">
        <v>28</v>
      </c>
    </row>
    <row r="999470" spans="4:4" x14ac:dyDescent="0.25">
      <c r="D999470">
        <v>28</v>
      </c>
    </row>
    <row r="999471" spans="4:4" x14ac:dyDescent="0.25">
      <c r="D999471">
        <v>26</v>
      </c>
    </row>
    <row r="999473" spans="4:4" x14ac:dyDescent="0.25">
      <c r="D999473">
        <v>26</v>
      </c>
    </row>
    <row r="999474" spans="4:4" x14ac:dyDescent="0.25">
      <c r="D999474">
        <v>26</v>
      </c>
    </row>
    <row r="999475" spans="4:4" x14ac:dyDescent="0.25">
      <c r="D999475">
        <v>26</v>
      </c>
    </row>
    <row r="999476" spans="4:4" x14ac:dyDescent="0.25">
      <c r="D999476">
        <v>27</v>
      </c>
    </row>
    <row r="999477" spans="4:4" x14ac:dyDescent="0.25">
      <c r="D999477">
        <v>27</v>
      </c>
    </row>
    <row r="999478" spans="4:4" x14ac:dyDescent="0.25">
      <c r="D999478">
        <v>28</v>
      </c>
    </row>
    <row r="999479" spans="4:4" x14ac:dyDescent="0.25">
      <c r="D999479">
        <v>28</v>
      </c>
    </row>
    <row r="999480" spans="4:4" x14ac:dyDescent="0.25">
      <c r="D999480">
        <v>28</v>
      </c>
    </row>
    <row r="999481" spans="4:4" x14ac:dyDescent="0.25">
      <c r="D999481">
        <v>28</v>
      </c>
    </row>
    <row r="1015809" spans="4:4" x14ac:dyDescent="0.25">
      <c r="D1015809" t="s">
        <v>43</v>
      </c>
    </row>
    <row r="1015835" spans="4:4" x14ac:dyDescent="0.25">
      <c r="D1015835">
        <v>58</v>
      </c>
    </row>
    <row r="1015836" spans="4:4" x14ac:dyDescent="0.25">
      <c r="D1015836">
        <v>56</v>
      </c>
    </row>
    <row r="1015837" spans="4:4" x14ac:dyDescent="0.25">
      <c r="D1015837">
        <v>56</v>
      </c>
    </row>
    <row r="1015838" spans="4:4" x14ac:dyDescent="0.25">
      <c r="D1015838">
        <v>57</v>
      </c>
    </row>
    <row r="1015839" spans="4:4" x14ac:dyDescent="0.25">
      <c r="D1015839">
        <v>57</v>
      </c>
    </row>
    <row r="1015840" spans="4:4" x14ac:dyDescent="0.25">
      <c r="D1015840">
        <v>57</v>
      </c>
    </row>
    <row r="1015841" spans="4:4" x14ac:dyDescent="0.25">
      <c r="D1015841">
        <v>57</v>
      </c>
    </row>
    <row r="1015842" spans="4:4" x14ac:dyDescent="0.25">
      <c r="D1015842">
        <v>38</v>
      </c>
    </row>
    <row r="1015843" spans="4:4" x14ac:dyDescent="0.25">
      <c r="D1015843">
        <v>37</v>
      </c>
    </row>
    <row r="1015844" spans="4:4" x14ac:dyDescent="0.25">
      <c r="D1015844">
        <v>37</v>
      </c>
    </row>
    <row r="1015845" spans="4:4" x14ac:dyDescent="0.25">
      <c r="D1015845">
        <v>37</v>
      </c>
    </row>
    <row r="1015846" spans="4:4" x14ac:dyDescent="0.25">
      <c r="D1015846">
        <v>37</v>
      </c>
    </row>
    <row r="1015847" spans="4:4" x14ac:dyDescent="0.25">
      <c r="D1015847">
        <v>36</v>
      </c>
    </row>
    <row r="1015848" spans="4:4" x14ac:dyDescent="0.25">
      <c r="D1015848">
        <v>37</v>
      </c>
    </row>
    <row r="1015849" spans="4:4" x14ac:dyDescent="0.25">
      <c r="D1015849">
        <v>37</v>
      </c>
    </row>
    <row r="1015850" spans="4:4" x14ac:dyDescent="0.25">
      <c r="D1015850">
        <v>38</v>
      </c>
    </row>
    <row r="1015851" spans="4:4" x14ac:dyDescent="0.25">
      <c r="D1015851">
        <v>38</v>
      </c>
    </row>
    <row r="1015852" spans="4:4" x14ac:dyDescent="0.25">
      <c r="D1015852">
        <v>37</v>
      </c>
    </row>
    <row r="1015853" spans="4:4" x14ac:dyDescent="0.25">
      <c r="D1015853">
        <v>28</v>
      </c>
    </row>
    <row r="1015854" spans="4:4" x14ac:dyDescent="0.25">
      <c r="D1015854">
        <v>28</v>
      </c>
    </row>
    <row r="1015855" spans="4:4" x14ac:dyDescent="0.25">
      <c r="D1015855">
        <v>26</v>
      </c>
    </row>
    <row r="1015857" spans="4:4" x14ac:dyDescent="0.25">
      <c r="D1015857">
        <v>26</v>
      </c>
    </row>
    <row r="1015858" spans="4:4" x14ac:dyDescent="0.25">
      <c r="D1015858">
        <v>26</v>
      </c>
    </row>
    <row r="1015859" spans="4:4" x14ac:dyDescent="0.25">
      <c r="D1015859">
        <v>26</v>
      </c>
    </row>
    <row r="1015860" spans="4:4" x14ac:dyDescent="0.25">
      <c r="D1015860">
        <v>27</v>
      </c>
    </row>
    <row r="1015861" spans="4:4" x14ac:dyDescent="0.25">
      <c r="D1015861">
        <v>27</v>
      </c>
    </row>
    <row r="1015862" spans="4:4" x14ac:dyDescent="0.25">
      <c r="D1015862">
        <v>28</v>
      </c>
    </row>
    <row r="1015863" spans="4:4" x14ac:dyDescent="0.25">
      <c r="D1015863">
        <v>28</v>
      </c>
    </row>
    <row r="1015864" spans="4:4" x14ac:dyDescent="0.25">
      <c r="D1015864">
        <v>28</v>
      </c>
    </row>
    <row r="1015865" spans="4:4" x14ac:dyDescent="0.25">
      <c r="D1015865">
        <v>28</v>
      </c>
    </row>
    <row r="1032193" spans="4:4" x14ac:dyDescent="0.25">
      <c r="D1032193" t="s">
        <v>43</v>
      </c>
    </row>
    <row r="1032219" spans="4:4" x14ac:dyDescent="0.25">
      <c r="D1032219">
        <v>58</v>
      </c>
    </row>
    <row r="1032220" spans="4:4" x14ac:dyDescent="0.25">
      <c r="D1032220">
        <v>56</v>
      </c>
    </row>
    <row r="1032221" spans="4:4" x14ac:dyDescent="0.25">
      <c r="D1032221">
        <v>56</v>
      </c>
    </row>
    <row r="1032222" spans="4:4" x14ac:dyDescent="0.25">
      <c r="D1032222">
        <v>57</v>
      </c>
    </row>
    <row r="1032223" spans="4:4" x14ac:dyDescent="0.25">
      <c r="D1032223">
        <v>57</v>
      </c>
    </row>
    <row r="1032224" spans="4:4" x14ac:dyDescent="0.25">
      <c r="D1032224">
        <v>57</v>
      </c>
    </row>
    <row r="1032225" spans="4:4" x14ac:dyDescent="0.25">
      <c r="D1032225">
        <v>57</v>
      </c>
    </row>
    <row r="1032226" spans="4:4" x14ac:dyDescent="0.25">
      <c r="D1032226">
        <v>38</v>
      </c>
    </row>
    <row r="1032227" spans="4:4" x14ac:dyDescent="0.25">
      <c r="D1032227">
        <v>37</v>
      </c>
    </row>
    <row r="1032228" spans="4:4" x14ac:dyDescent="0.25">
      <c r="D1032228">
        <v>37</v>
      </c>
    </row>
    <row r="1032229" spans="4:4" x14ac:dyDescent="0.25">
      <c r="D1032229">
        <v>37</v>
      </c>
    </row>
    <row r="1032230" spans="4:4" x14ac:dyDescent="0.25">
      <c r="D1032230">
        <v>37</v>
      </c>
    </row>
    <row r="1032231" spans="4:4" x14ac:dyDescent="0.25">
      <c r="D1032231">
        <v>36</v>
      </c>
    </row>
    <row r="1032232" spans="4:4" x14ac:dyDescent="0.25">
      <c r="D1032232">
        <v>37</v>
      </c>
    </row>
    <row r="1032233" spans="4:4" x14ac:dyDescent="0.25">
      <c r="D1032233">
        <v>37</v>
      </c>
    </row>
    <row r="1032234" spans="4:4" x14ac:dyDescent="0.25">
      <c r="D1032234">
        <v>38</v>
      </c>
    </row>
    <row r="1032235" spans="4:4" x14ac:dyDescent="0.25">
      <c r="D1032235">
        <v>38</v>
      </c>
    </row>
    <row r="1032236" spans="4:4" x14ac:dyDescent="0.25">
      <c r="D1032236">
        <v>37</v>
      </c>
    </row>
    <row r="1032237" spans="4:4" x14ac:dyDescent="0.25">
      <c r="D1032237">
        <v>28</v>
      </c>
    </row>
    <row r="1032238" spans="4:4" x14ac:dyDescent="0.25">
      <c r="D1032238">
        <v>28</v>
      </c>
    </row>
    <row r="1032239" spans="4:4" x14ac:dyDescent="0.25">
      <c r="D1032239">
        <v>26</v>
      </c>
    </row>
    <row r="1032241" spans="4:4" x14ac:dyDescent="0.25">
      <c r="D1032241">
        <v>26</v>
      </c>
    </row>
    <row r="1032242" spans="4:4" x14ac:dyDescent="0.25">
      <c r="D1032242">
        <v>26</v>
      </c>
    </row>
    <row r="1032243" spans="4:4" x14ac:dyDescent="0.25">
      <c r="D1032243">
        <v>26</v>
      </c>
    </row>
    <row r="1032244" spans="4:4" x14ac:dyDescent="0.25">
      <c r="D1032244">
        <v>27</v>
      </c>
    </row>
    <row r="1032245" spans="4:4" x14ac:dyDescent="0.25">
      <c r="D1032245">
        <v>27</v>
      </c>
    </row>
    <row r="1032246" spans="4:4" x14ac:dyDescent="0.25">
      <c r="D1032246">
        <v>28</v>
      </c>
    </row>
    <row r="1032247" spans="4:4" x14ac:dyDescent="0.25">
      <c r="D1032247">
        <v>28</v>
      </c>
    </row>
    <row r="1032248" spans="4:4" x14ac:dyDescent="0.25">
      <c r="D1032248">
        <v>28</v>
      </c>
    </row>
    <row r="1032249" spans="4:4" x14ac:dyDescent="0.25">
      <c r="D1032249">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34"/>
  <sheetViews>
    <sheetView zoomScale="85" zoomScaleNormal="85" workbookViewId="0">
      <pane xSplit="1" topLeftCell="O1" activePane="topRight" state="frozen"/>
      <selection pane="topRight" activeCell="A9" sqref="A9:XFD9"/>
    </sheetView>
  </sheetViews>
  <sheetFormatPr defaultColWidth="25.625" defaultRowHeight="15.75" x14ac:dyDescent="0.25"/>
  <cols>
    <col min="1" max="1" width="31.5" style="5" customWidth="1"/>
    <col min="2"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9" customFormat="1" ht="18.75" thickTop="1" thickBot="1" x14ac:dyDescent="0.35">
      <c r="A2" s="9" t="s">
        <v>838</v>
      </c>
    </row>
    <row r="3" spans="1:63" s="11" customFormat="1" thickTop="1" x14ac:dyDescent="0.25">
      <c r="A3" s="11" t="s">
        <v>13</v>
      </c>
      <c r="B3" s="11" t="s">
        <v>527</v>
      </c>
      <c r="C3" s="11" t="s">
        <v>527</v>
      </c>
      <c r="D3" s="11" t="s">
        <v>527</v>
      </c>
      <c r="E3" s="11" t="s">
        <v>527</v>
      </c>
      <c r="F3" s="11" t="s">
        <v>527</v>
      </c>
      <c r="G3" s="11" t="s">
        <v>527</v>
      </c>
      <c r="H3" s="11" t="s">
        <v>527</v>
      </c>
      <c r="I3" s="11" t="s">
        <v>527</v>
      </c>
      <c r="J3" s="11" t="s">
        <v>527</v>
      </c>
      <c r="K3" s="11" t="s">
        <v>527</v>
      </c>
      <c r="L3" s="11" t="s">
        <v>527</v>
      </c>
      <c r="M3" s="11" t="s">
        <v>527</v>
      </c>
      <c r="N3" s="11" t="s">
        <v>527</v>
      </c>
      <c r="O3" s="11" t="s">
        <v>527</v>
      </c>
      <c r="P3" s="11" t="s">
        <v>527</v>
      </c>
      <c r="Q3" s="11" t="s">
        <v>527</v>
      </c>
      <c r="R3" s="11">
        <v>38</v>
      </c>
      <c r="S3" s="11" t="s">
        <v>527</v>
      </c>
      <c r="T3" s="11">
        <v>25</v>
      </c>
      <c r="U3" s="11" t="s">
        <v>527</v>
      </c>
      <c r="V3" s="11">
        <v>38</v>
      </c>
      <c r="W3" s="11" t="s">
        <v>527</v>
      </c>
      <c r="X3" s="11" t="s">
        <v>527</v>
      </c>
      <c r="Y3" s="11">
        <v>1432</v>
      </c>
      <c r="Z3" s="11" t="s">
        <v>527</v>
      </c>
      <c r="AA3" s="11" t="s">
        <v>527</v>
      </c>
      <c r="AB3" s="11" t="s">
        <v>527</v>
      </c>
      <c r="AC3" s="11">
        <v>241</v>
      </c>
      <c r="AD3" s="11">
        <v>99</v>
      </c>
      <c r="AE3" s="11">
        <v>143</v>
      </c>
      <c r="AF3" s="11">
        <v>86</v>
      </c>
      <c r="AG3" s="11">
        <v>148</v>
      </c>
      <c r="AH3" s="11">
        <v>121</v>
      </c>
      <c r="AI3" s="11">
        <v>65</v>
      </c>
      <c r="AJ3" s="11">
        <v>345</v>
      </c>
      <c r="AK3" s="11">
        <v>38</v>
      </c>
      <c r="AL3" s="11">
        <v>73</v>
      </c>
      <c r="AM3" s="11">
        <v>66</v>
      </c>
      <c r="AN3" s="11">
        <v>216</v>
      </c>
      <c r="AO3" s="11">
        <v>87</v>
      </c>
      <c r="AP3" s="11" t="s">
        <v>527</v>
      </c>
      <c r="AQ3" s="11">
        <v>46</v>
      </c>
      <c r="AR3" s="11" t="s">
        <v>527</v>
      </c>
      <c r="AS3" s="11" t="s">
        <v>527</v>
      </c>
      <c r="AT3" s="11" t="s">
        <v>527</v>
      </c>
      <c r="AU3" s="11" t="s">
        <v>527</v>
      </c>
      <c r="AV3" s="11" t="s">
        <v>527</v>
      </c>
      <c r="AW3" s="11" t="s">
        <v>527</v>
      </c>
      <c r="AX3" s="11" t="s">
        <v>527</v>
      </c>
      <c r="AY3" s="11">
        <v>21</v>
      </c>
      <c r="AZ3" s="11">
        <v>16</v>
      </c>
      <c r="BA3" s="11">
        <v>54</v>
      </c>
      <c r="BB3" s="11">
        <v>27</v>
      </c>
      <c r="BC3" s="11">
        <v>10</v>
      </c>
      <c r="BD3" s="11">
        <v>29</v>
      </c>
      <c r="BE3" s="11">
        <v>32</v>
      </c>
      <c r="BF3" s="11">
        <v>232</v>
      </c>
      <c r="BG3" s="11">
        <v>18</v>
      </c>
      <c r="BH3" s="11">
        <v>24</v>
      </c>
      <c r="BI3" s="11">
        <v>20</v>
      </c>
      <c r="BJ3" s="11">
        <v>34</v>
      </c>
      <c r="BK3" s="11">
        <v>27</v>
      </c>
    </row>
    <row r="4" spans="1:63" s="12" customFormat="1" ht="15" x14ac:dyDescent="0.25">
      <c r="A4" s="12" t="s">
        <v>0</v>
      </c>
      <c r="R4" s="12" t="s">
        <v>14</v>
      </c>
      <c r="T4" s="12" t="s">
        <v>1</v>
      </c>
      <c r="V4" s="12" t="s">
        <v>2</v>
      </c>
      <c r="Y4" s="12" t="s">
        <v>3</v>
      </c>
      <c r="AC4" s="12" t="s">
        <v>535</v>
      </c>
      <c r="AD4" s="12" t="s">
        <v>4</v>
      </c>
      <c r="AE4" s="12" t="s">
        <v>5</v>
      </c>
      <c r="AF4" s="12" t="s">
        <v>15</v>
      </c>
      <c r="AG4" s="12" t="s">
        <v>16</v>
      </c>
      <c r="AH4" s="12" t="s">
        <v>17</v>
      </c>
      <c r="AI4" s="12" t="s">
        <v>18</v>
      </c>
      <c r="AJ4" s="12" t="s">
        <v>19</v>
      </c>
      <c r="AK4" s="12" t="s">
        <v>20</v>
      </c>
      <c r="AL4" s="12" t="s">
        <v>21</v>
      </c>
      <c r="AM4" s="12" t="s">
        <v>22</v>
      </c>
      <c r="AN4" s="12" t="s">
        <v>23</v>
      </c>
      <c r="AO4" s="12" t="s">
        <v>24</v>
      </c>
      <c r="AQ4" s="12" t="s">
        <v>25</v>
      </c>
      <c r="AY4" s="12" t="s">
        <v>6</v>
      </c>
      <c r="AZ4" s="12" t="s">
        <v>7</v>
      </c>
      <c r="BA4" s="12" t="s">
        <v>8</v>
      </c>
      <c r="BB4" s="12" t="s">
        <v>9</v>
      </c>
      <c r="BC4" s="12" t="s">
        <v>10</v>
      </c>
      <c r="BD4" s="12" t="s">
        <v>11</v>
      </c>
      <c r="BE4" s="12" t="s">
        <v>12</v>
      </c>
      <c r="BF4" s="12" t="s">
        <v>569</v>
      </c>
      <c r="BG4" s="12" t="s">
        <v>570</v>
      </c>
      <c r="BH4" s="12" t="s">
        <v>571</v>
      </c>
      <c r="BI4" s="12" t="s">
        <v>572</v>
      </c>
      <c r="BJ4" s="12" t="s">
        <v>573</v>
      </c>
      <c r="BK4" s="12" t="s">
        <v>574</v>
      </c>
    </row>
    <row r="5" spans="1:63" s="11" customFormat="1" ht="15" x14ac:dyDescent="0.25">
      <c r="A5" s="11" t="s">
        <v>632</v>
      </c>
      <c r="B5" s="11" t="s">
        <v>527</v>
      </c>
      <c r="C5" s="11" t="s">
        <v>527</v>
      </c>
      <c r="D5" s="11" t="s">
        <v>527</v>
      </c>
      <c r="E5" s="11" t="s">
        <v>527</v>
      </c>
      <c r="F5" s="11" t="s">
        <v>527</v>
      </c>
      <c r="G5" s="11" t="s">
        <v>527</v>
      </c>
      <c r="H5" s="11" t="s">
        <v>527</v>
      </c>
      <c r="I5" s="11" t="s">
        <v>527</v>
      </c>
      <c r="J5" s="11" t="s">
        <v>527</v>
      </c>
      <c r="K5" s="11" t="s">
        <v>527</v>
      </c>
      <c r="L5" s="11" t="s">
        <v>527</v>
      </c>
      <c r="M5" s="11" t="s">
        <v>527</v>
      </c>
      <c r="N5" s="11" t="s">
        <v>527</v>
      </c>
      <c r="O5" s="11" t="s">
        <v>527</v>
      </c>
      <c r="P5" s="11">
        <v>705</v>
      </c>
      <c r="Q5" s="11" t="s">
        <v>527</v>
      </c>
      <c r="R5" s="11">
        <v>328</v>
      </c>
      <c r="S5" s="11" t="s">
        <v>527</v>
      </c>
      <c r="T5" s="11">
        <v>393</v>
      </c>
      <c r="U5" s="11" t="s">
        <v>527</v>
      </c>
      <c r="V5" s="11">
        <v>420</v>
      </c>
      <c r="W5" s="11" t="s">
        <v>527</v>
      </c>
      <c r="X5" s="11" t="s">
        <v>527</v>
      </c>
      <c r="Y5" s="11">
        <v>717</v>
      </c>
      <c r="Z5" s="11" t="s">
        <v>527</v>
      </c>
      <c r="AA5" s="11" t="s">
        <v>527</v>
      </c>
      <c r="AB5" s="11" t="s">
        <v>527</v>
      </c>
      <c r="AC5" s="11" t="s">
        <v>527</v>
      </c>
      <c r="AD5" s="11">
        <v>277</v>
      </c>
      <c r="AE5" s="11">
        <v>271</v>
      </c>
      <c r="AF5" s="11">
        <v>517</v>
      </c>
      <c r="AG5" s="11">
        <v>516</v>
      </c>
      <c r="AH5" s="11">
        <v>479</v>
      </c>
      <c r="AI5" s="11">
        <v>521</v>
      </c>
      <c r="AJ5" s="11">
        <v>680</v>
      </c>
      <c r="AK5" s="11">
        <v>357</v>
      </c>
      <c r="AL5" s="11">
        <v>518</v>
      </c>
      <c r="AM5" s="11">
        <v>539</v>
      </c>
      <c r="AN5" s="11">
        <v>583</v>
      </c>
      <c r="AO5" s="11">
        <v>434</v>
      </c>
      <c r="AP5" s="11">
        <v>597</v>
      </c>
      <c r="AQ5" s="11">
        <v>450</v>
      </c>
      <c r="AR5" s="11">
        <v>503</v>
      </c>
      <c r="AS5" s="11">
        <v>465</v>
      </c>
      <c r="AT5" s="11">
        <v>316</v>
      </c>
      <c r="AU5" s="11">
        <v>404</v>
      </c>
      <c r="AV5" s="11">
        <v>330</v>
      </c>
      <c r="AW5" s="11">
        <v>325</v>
      </c>
      <c r="AX5" s="11">
        <v>451</v>
      </c>
      <c r="AY5" s="11">
        <v>315</v>
      </c>
      <c r="AZ5" s="11">
        <v>274</v>
      </c>
      <c r="BA5" s="11">
        <v>338</v>
      </c>
      <c r="BB5" s="11">
        <v>326</v>
      </c>
      <c r="BC5" s="11">
        <v>224</v>
      </c>
      <c r="BD5" s="11">
        <v>270</v>
      </c>
      <c r="BE5" s="11">
        <v>279</v>
      </c>
      <c r="BF5" s="11" t="s">
        <v>843</v>
      </c>
      <c r="BG5" s="11" t="s">
        <v>843</v>
      </c>
      <c r="BH5" s="11" t="s">
        <v>843</v>
      </c>
      <c r="BI5" s="11" t="s">
        <v>843</v>
      </c>
      <c r="BJ5" s="11" t="s">
        <v>843</v>
      </c>
      <c r="BK5" s="11" t="s">
        <v>843</v>
      </c>
    </row>
    <row r="6" spans="1:63" s="12" customFormat="1" ht="60.75" customHeight="1" x14ac:dyDescent="0.25">
      <c r="A6" s="12" t="s">
        <v>0</v>
      </c>
      <c r="P6" s="12" t="s">
        <v>633</v>
      </c>
      <c r="R6" s="12" t="s">
        <v>634</v>
      </c>
      <c r="T6" s="12" t="s">
        <v>630</v>
      </c>
      <c r="V6" s="12" t="s">
        <v>635</v>
      </c>
      <c r="Y6" s="12" t="s">
        <v>631</v>
      </c>
      <c r="AD6" s="12" t="s">
        <v>636</v>
      </c>
      <c r="AE6" s="12" t="s">
        <v>637</v>
      </c>
      <c r="AF6" s="12" t="s">
        <v>26</v>
      </c>
      <c r="AG6" s="12" t="s">
        <v>26</v>
      </c>
      <c r="AH6" s="12" t="s">
        <v>26</v>
      </c>
      <c r="AI6" s="12" t="s">
        <v>26</v>
      </c>
      <c r="AJ6" s="12" t="s">
        <v>26</v>
      </c>
      <c r="AK6" s="12" t="s">
        <v>638</v>
      </c>
      <c r="AL6" s="12" t="s">
        <v>638</v>
      </c>
      <c r="AM6" s="12" t="s">
        <v>638</v>
      </c>
      <c r="AN6" s="12" t="s">
        <v>638</v>
      </c>
      <c r="AO6" s="12" t="s">
        <v>638</v>
      </c>
      <c r="AP6" s="12" t="s">
        <v>638</v>
      </c>
      <c r="AQ6" s="12" t="s">
        <v>638</v>
      </c>
      <c r="AR6" s="12" t="s">
        <v>638</v>
      </c>
      <c r="AS6" s="12" t="s">
        <v>638</v>
      </c>
      <c r="AT6" s="12" t="s">
        <v>638</v>
      </c>
      <c r="AU6" s="12" t="s">
        <v>638</v>
      </c>
      <c r="AV6" s="12" t="s">
        <v>638</v>
      </c>
      <c r="AW6" s="12" t="s">
        <v>638</v>
      </c>
      <c r="AX6" s="12" t="s">
        <v>638</v>
      </c>
      <c r="AY6" s="12" t="s">
        <v>638</v>
      </c>
      <c r="AZ6" s="12" t="s">
        <v>638</v>
      </c>
      <c r="BA6" s="12" t="s">
        <v>638</v>
      </c>
      <c r="BB6" s="12" t="s">
        <v>638</v>
      </c>
      <c r="BC6" s="12" t="s">
        <v>638</v>
      </c>
      <c r="BD6" s="12" t="s">
        <v>638</v>
      </c>
      <c r="BE6" s="12" t="s">
        <v>12</v>
      </c>
    </row>
    <row r="7" spans="1:63" s="11" customFormat="1" ht="15" x14ac:dyDescent="0.25">
      <c r="A7" s="11" t="s">
        <v>639</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673</v>
      </c>
      <c r="S7" s="11" t="s">
        <v>527</v>
      </c>
      <c r="T7" s="11">
        <v>727</v>
      </c>
      <c r="U7" s="11" t="s">
        <v>527</v>
      </c>
      <c r="V7" s="11">
        <v>761</v>
      </c>
      <c r="W7" s="11" t="s">
        <v>527</v>
      </c>
      <c r="X7" s="11" t="s">
        <v>527</v>
      </c>
      <c r="Y7" s="11">
        <v>776</v>
      </c>
      <c r="Z7" s="11" t="s">
        <v>527</v>
      </c>
      <c r="AA7" s="11" t="s">
        <v>527</v>
      </c>
      <c r="AB7" s="11" t="s">
        <v>527</v>
      </c>
      <c r="AC7" s="11" t="s">
        <v>527</v>
      </c>
      <c r="AD7" s="11">
        <v>508</v>
      </c>
      <c r="AE7" s="11">
        <v>616</v>
      </c>
      <c r="AF7" s="11">
        <v>552</v>
      </c>
      <c r="AG7" s="11">
        <v>540</v>
      </c>
      <c r="AH7" s="11">
        <v>430</v>
      </c>
      <c r="AI7" s="11">
        <v>434</v>
      </c>
      <c r="AJ7" s="11">
        <v>639</v>
      </c>
      <c r="AK7" s="11">
        <v>184</v>
      </c>
      <c r="AL7" s="11">
        <v>211</v>
      </c>
      <c r="AM7" s="11">
        <v>401</v>
      </c>
      <c r="AN7" s="11">
        <v>116</v>
      </c>
      <c r="AO7" s="11">
        <v>324</v>
      </c>
      <c r="AP7" s="11" t="s">
        <v>527</v>
      </c>
      <c r="AQ7" s="11">
        <v>274</v>
      </c>
      <c r="AR7" s="11" t="s">
        <v>527</v>
      </c>
      <c r="AS7" s="11" t="s">
        <v>527</v>
      </c>
      <c r="AT7" s="11" t="s">
        <v>527</v>
      </c>
      <c r="AU7" s="11" t="s">
        <v>527</v>
      </c>
      <c r="AV7" s="11" t="s">
        <v>527</v>
      </c>
      <c r="AW7" s="11" t="s">
        <v>527</v>
      </c>
      <c r="AX7" s="11" t="s">
        <v>527</v>
      </c>
      <c r="AY7" s="11">
        <v>208</v>
      </c>
      <c r="AZ7" s="11">
        <v>243</v>
      </c>
      <c r="BA7" s="11">
        <v>300</v>
      </c>
      <c r="BB7" s="11">
        <v>265</v>
      </c>
      <c r="BC7" s="11">
        <v>204</v>
      </c>
      <c r="BD7" s="11">
        <v>237</v>
      </c>
      <c r="BE7" s="11">
        <v>240</v>
      </c>
      <c r="BF7" s="11" t="s">
        <v>843</v>
      </c>
      <c r="BG7" s="11" t="s">
        <v>843</v>
      </c>
      <c r="BH7" s="11" t="s">
        <v>843</v>
      </c>
      <c r="BI7" s="11" t="s">
        <v>843</v>
      </c>
      <c r="BJ7" s="11" t="s">
        <v>843</v>
      </c>
      <c r="BK7" s="11" t="s">
        <v>843</v>
      </c>
    </row>
    <row r="8" spans="1:63" s="12" customFormat="1" ht="15" x14ac:dyDescent="0.25">
      <c r="A8" s="12" t="s">
        <v>0</v>
      </c>
      <c r="R8" s="12" t="s">
        <v>634</v>
      </c>
      <c r="T8" s="12" t="s">
        <v>630</v>
      </c>
      <c r="V8" s="12" t="s">
        <v>635</v>
      </c>
      <c r="Y8" s="12" t="s">
        <v>631</v>
      </c>
      <c r="AD8" s="12" t="s">
        <v>636</v>
      </c>
      <c r="AE8" s="12" t="s">
        <v>637</v>
      </c>
      <c r="AF8" s="12" t="s">
        <v>640</v>
      </c>
      <c r="AG8" s="12" t="s">
        <v>641</v>
      </c>
      <c r="AH8" s="12" t="s">
        <v>642</v>
      </c>
      <c r="AI8" s="12" t="s">
        <v>643</v>
      </c>
      <c r="AJ8" s="12" t="s">
        <v>644</v>
      </c>
      <c r="AK8" s="12" t="s">
        <v>645</v>
      </c>
      <c r="AL8" s="12" t="s">
        <v>646</v>
      </c>
      <c r="AM8" s="12" t="s">
        <v>647</v>
      </c>
      <c r="AN8" s="12" t="s">
        <v>648</v>
      </c>
      <c r="AO8" s="12" t="s">
        <v>24</v>
      </c>
      <c r="AQ8" s="12" t="s">
        <v>649</v>
      </c>
      <c r="AY8" s="12" t="s">
        <v>6</v>
      </c>
      <c r="AZ8" s="12" t="s">
        <v>7</v>
      </c>
      <c r="BA8" s="12" t="s">
        <v>8</v>
      </c>
      <c r="BB8" s="12" t="s">
        <v>9</v>
      </c>
      <c r="BC8" s="12" t="s">
        <v>10</v>
      </c>
      <c r="BD8" s="12" t="s">
        <v>11</v>
      </c>
      <c r="BE8" s="12" t="s">
        <v>12</v>
      </c>
    </row>
    <row r="9" spans="1:63" s="11" customFormat="1" ht="15" x14ac:dyDescent="0.25">
      <c r="A9" s="11" t="s">
        <v>652</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182</v>
      </c>
      <c r="S9" s="11" t="s">
        <v>527</v>
      </c>
      <c r="T9" s="11">
        <v>296</v>
      </c>
      <c r="U9" s="11" t="s">
        <v>527</v>
      </c>
      <c r="V9" s="11">
        <v>346</v>
      </c>
      <c r="W9" s="11" t="s">
        <v>527</v>
      </c>
      <c r="X9" s="11" t="s">
        <v>527</v>
      </c>
      <c r="Y9" s="11">
        <v>409</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843</v>
      </c>
      <c r="BG9" s="11" t="s">
        <v>843</v>
      </c>
      <c r="BH9" s="11" t="s">
        <v>843</v>
      </c>
      <c r="BI9" s="11" t="s">
        <v>843</v>
      </c>
      <c r="BJ9" s="11" t="s">
        <v>843</v>
      </c>
      <c r="BK9" s="11" t="s">
        <v>843</v>
      </c>
    </row>
    <row r="10" spans="1:63" s="12" customFormat="1" ht="15" x14ac:dyDescent="0.25">
      <c r="A10" s="12" t="s">
        <v>0</v>
      </c>
      <c r="R10" s="12" t="s">
        <v>634</v>
      </c>
      <c r="T10" s="12" t="s">
        <v>630</v>
      </c>
      <c r="V10" s="12" t="s">
        <v>635</v>
      </c>
      <c r="Y10" s="12" t="s">
        <v>631</v>
      </c>
    </row>
    <row r="11" spans="1:63" s="11" customFormat="1" ht="15" x14ac:dyDescent="0.25">
      <c r="A11" s="11" t="s">
        <v>653</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v>27</v>
      </c>
      <c r="S11" s="11" t="s">
        <v>527</v>
      </c>
      <c r="T11" s="11">
        <v>36</v>
      </c>
      <c r="U11" s="11" t="s">
        <v>527</v>
      </c>
      <c r="V11" s="11">
        <v>42</v>
      </c>
      <c r="W11" s="11" t="s">
        <v>527</v>
      </c>
      <c r="X11" s="11" t="s">
        <v>527</v>
      </c>
      <c r="Y11" s="11">
        <v>30</v>
      </c>
      <c r="Z11" s="11" t="s">
        <v>527</v>
      </c>
      <c r="AA11" s="11" t="s">
        <v>527</v>
      </c>
      <c r="AB11" s="11" t="s">
        <v>527</v>
      </c>
      <c r="AC11" s="11" t="s">
        <v>527</v>
      </c>
      <c r="AD11" s="11">
        <v>23</v>
      </c>
      <c r="AE11" s="11">
        <v>40</v>
      </c>
      <c r="AF11" s="11">
        <v>29</v>
      </c>
      <c r="AG11" s="11">
        <v>32</v>
      </c>
      <c r="AH11" s="11">
        <v>30</v>
      </c>
      <c r="AI11" s="11">
        <v>23</v>
      </c>
      <c r="AJ11" s="11">
        <v>20</v>
      </c>
      <c r="AK11" s="11">
        <v>36</v>
      </c>
      <c r="AL11" s="11">
        <v>37</v>
      </c>
      <c r="AM11" s="11">
        <v>2</v>
      </c>
      <c r="AN11" s="11">
        <v>17</v>
      </c>
      <c r="AO11" s="11">
        <v>7</v>
      </c>
      <c r="AP11" s="11" t="s">
        <v>527</v>
      </c>
      <c r="AQ11" s="11">
        <v>80</v>
      </c>
      <c r="AR11" s="11" t="s">
        <v>527</v>
      </c>
      <c r="AS11" s="11" t="s">
        <v>527</v>
      </c>
      <c r="AT11" s="11" t="s">
        <v>527</v>
      </c>
      <c r="AU11" s="11" t="s">
        <v>527</v>
      </c>
      <c r="AV11" s="11" t="s">
        <v>527</v>
      </c>
      <c r="AW11" s="11" t="s">
        <v>527</v>
      </c>
      <c r="AX11" s="11" t="s">
        <v>527</v>
      </c>
      <c r="AY11" s="11">
        <v>71</v>
      </c>
      <c r="AZ11" s="11">
        <v>92</v>
      </c>
      <c r="BA11" s="11">
        <v>95</v>
      </c>
      <c r="BB11" s="11">
        <v>81</v>
      </c>
      <c r="BC11" s="11">
        <v>75</v>
      </c>
      <c r="BD11" s="11">
        <v>121</v>
      </c>
      <c r="BE11" s="11" t="s">
        <v>527</v>
      </c>
      <c r="BF11" s="11" t="s">
        <v>843</v>
      </c>
      <c r="BG11" s="11" t="s">
        <v>843</v>
      </c>
      <c r="BH11" s="11" t="s">
        <v>843</v>
      </c>
      <c r="BI11" s="11" t="s">
        <v>843</v>
      </c>
      <c r="BJ11" s="11" t="s">
        <v>843</v>
      </c>
      <c r="BK11" s="11" t="s">
        <v>843</v>
      </c>
    </row>
    <row r="12" spans="1:63" s="12" customFormat="1" ht="15" x14ac:dyDescent="0.25">
      <c r="A12" s="12" t="s">
        <v>0</v>
      </c>
      <c r="R12" s="12" t="s">
        <v>634</v>
      </c>
      <c r="T12" s="12" t="s">
        <v>630</v>
      </c>
      <c r="V12" s="12" t="s">
        <v>635</v>
      </c>
      <c r="Y12" s="12" t="s">
        <v>631</v>
      </c>
      <c r="AD12" s="12" t="s">
        <v>636</v>
      </c>
      <c r="AE12" s="12" t="s">
        <v>637</v>
      </c>
      <c r="AF12" s="12" t="s">
        <v>640</v>
      </c>
      <c r="AG12" s="12" t="s">
        <v>641</v>
      </c>
      <c r="AH12" s="12" t="s">
        <v>642</v>
      </c>
      <c r="AI12" s="12" t="s">
        <v>643</v>
      </c>
      <c r="AJ12" s="12" t="s">
        <v>644</v>
      </c>
      <c r="AK12" s="12" t="s">
        <v>645</v>
      </c>
      <c r="AL12" s="12" t="s">
        <v>646</v>
      </c>
      <c r="AM12" s="12" t="s">
        <v>650</v>
      </c>
      <c r="AN12" s="12" t="s">
        <v>648</v>
      </c>
      <c r="AO12" s="12" t="s">
        <v>24</v>
      </c>
      <c r="AQ12" s="12" t="s">
        <v>649</v>
      </c>
      <c r="AY12" s="12" t="s">
        <v>6</v>
      </c>
      <c r="AZ12" s="12" t="s">
        <v>7</v>
      </c>
      <c r="BA12" s="12" t="s">
        <v>8</v>
      </c>
      <c r="BB12" s="12" t="s">
        <v>9</v>
      </c>
      <c r="BC12" s="12" t="s">
        <v>10</v>
      </c>
      <c r="BD12" s="12" t="s">
        <v>651</v>
      </c>
    </row>
    <row r="13" spans="1:63" s="13" customFormat="1" ht="45" x14ac:dyDescent="0.25">
      <c r="A13" s="13" t="s">
        <v>32</v>
      </c>
      <c r="P13" s="13" t="s">
        <v>841</v>
      </c>
      <c r="BF13" s="13" t="s">
        <v>844</v>
      </c>
      <c r="BG13" s="13" t="s">
        <v>844</v>
      </c>
      <c r="BH13" s="13" t="s">
        <v>844</v>
      </c>
      <c r="BI13" s="13" t="s">
        <v>844</v>
      </c>
      <c r="BJ13" s="13" t="s">
        <v>844</v>
      </c>
      <c r="BK13" s="13" t="s">
        <v>844</v>
      </c>
    </row>
    <row r="15" spans="1:63" ht="35.25" thickBot="1" x14ac:dyDescent="0.35">
      <c r="A15" s="9" t="s">
        <v>840</v>
      </c>
    </row>
    <row r="16" spans="1:63" s="11" customFormat="1" thickTop="1" x14ac:dyDescent="0.25">
      <c r="A16" s="11" t="s">
        <v>13</v>
      </c>
      <c r="B16" s="11" t="s">
        <v>842</v>
      </c>
      <c r="C16" s="11" t="s">
        <v>842</v>
      </c>
      <c r="D16" s="11" t="s">
        <v>842</v>
      </c>
      <c r="E16" s="11" t="s">
        <v>842</v>
      </c>
      <c r="F16" s="11" t="s">
        <v>842</v>
      </c>
      <c r="G16" s="11" t="s">
        <v>842</v>
      </c>
      <c r="H16" s="11" t="s">
        <v>842</v>
      </c>
      <c r="I16" s="11" t="s">
        <v>842</v>
      </c>
      <c r="J16" s="11" t="s">
        <v>842</v>
      </c>
      <c r="K16" s="11" t="s">
        <v>842</v>
      </c>
      <c r="L16" s="11" t="s">
        <v>842</v>
      </c>
      <c r="M16" s="11" t="s">
        <v>842</v>
      </c>
      <c r="N16" s="11" t="s">
        <v>842</v>
      </c>
      <c r="O16" s="11" t="s">
        <v>842</v>
      </c>
      <c r="P16" s="11" t="s">
        <v>842</v>
      </c>
      <c r="Q16" s="11" t="s">
        <v>842</v>
      </c>
      <c r="R16" s="11">
        <f>SUM(R3/R23)*1000000</f>
        <v>98.331215761976352</v>
      </c>
      <c r="S16" s="11" t="s">
        <v>842</v>
      </c>
      <c r="T16" s="11">
        <f>SUM(T3/T23)*1000000</f>
        <v>63.131313131313128</v>
      </c>
      <c r="U16" s="11" t="s">
        <v>842</v>
      </c>
      <c r="V16" s="11">
        <f>SUM(V3/V23)*1000000</f>
        <v>94.292803970223318</v>
      </c>
      <c r="W16" s="11" t="s">
        <v>842</v>
      </c>
      <c r="X16" s="11" t="s">
        <v>842</v>
      </c>
      <c r="Y16" s="11">
        <f>SUM(Y3/Y23)*1000000</f>
        <v>3643.765903307888</v>
      </c>
      <c r="Z16" s="11" t="s">
        <v>842</v>
      </c>
      <c r="AA16" s="11" t="s">
        <v>842</v>
      </c>
      <c r="AB16" s="11" t="s">
        <v>842</v>
      </c>
      <c r="AC16" s="11">
        <f t="shared" ref="AC16:AO16" si="0">SUM(AC3/AC23)*1000000</f>
        <v>567.05882352941171</v>
      </c>
      <c r="AD16" s="11">
        <f t="shared" si="0"/>
        <v>230.76923076923077</v>
      </c>
      <c r="AE16" s="11">
        <f t="shared" si="0"/>
        <v>329.4930875576037</v>
      </c>
      <c r="AF16" s="11">
        <f t="shared" si="0"/>
        <v>196.34703196347033</v>
      </c>
      <c r="AG16" s="11">
        <f t="shared" si="0"/>
        <v>355.76923076923077</v>
      </c>
      <c r="AH16" s="11">
        <f t="shared" si="0"/>
        <v>290.86538461538464</v>
      </c>
      <c r="AI16" s="11">
        <f t="shared" si="0"/>
        <v>156.56953734906097</v>
      </c>
      <c r="AJ16" s="11">
        <f t="shared" si="0"/>
        <v>831.02292900655425</v>
      </c>
      <c r="AK16" s="11">
        <f t="shared" si="0"/>
        <v>91.5329602963741</v>
      </c>
      <c r="AL16" s="11">
        <f t="shared" si="0"/>
        <v>175.83963425356075</v>
      </c>
      <c r="AM16" s="11">
        <f t="shared" si="0"/>
        <v>158.9782994621234</v>
      </c>
      <c r="AN16" s="11">
        <f t="shared" si="0"/>
        <v>520.29261642149481</v>
      </c>
      <c r="AO16" s="11">
        <f t="shared" si="0"/>
        <v>209.56230383643543</v>
      </c>
      <c r="AP16" s="11" t="s">
        <v>842</v>
      </c>
      <c r="AQ16" s="11">
        <f>SUM(AQ3/AQ23)*1000000</f>
        <v>105.50458715596331</v>
      </c>
      <c r="AR16" s="11" t="s">
        <v>842</v>
      </c>
      <c r="AS16" s="11" t="s">
        <v>842</v>
      </c>
      <c r="AT16" s="11" t="s">
        <v>842</v>
      </c>
      <c r="AU16" s="11" t="s">
        <v>842</v>
      </c>
      <c r="AV16" s="11" t="s">
        <v>842</v>
      </c>
      <c r="AW16" s="11" t="s">
        <v>842</v>
      </c>
      <c r="AX16" s="11" t="s">
        <v>842</v>
      </c>
      <c r="AY16" s="11">
        <f t="shared" ref="AY16:BK16" si="1">SUM(AY3/AY23)*1000000</f>
        <v>48.735205384079833</v>
      </c>
      <c r="AZ16" s="11">
        <f t="shared" si="1"/>
        <v>36.705666437256255</v>
      </c>
      <c r="BA16" s="11">
        <f t="shared" si="1"/>
        <v>121.43372754319331</v>
      </c>
      <c r="BB16" s="11">
        <f t="shared" si="1"/>
        <v>60</v>
      </c>
      <c r="BC16" s="11">
        <f t="shared" si="1"/>
        <v>21.977055953584458</v>
      </c>
      <c r="BD16" s="11">
        <f t="shared" si="1"/>
        <v>63.828850640489499</v>
      </c>
      <c r="BE16" s="11">
        <f t="shared" si="1"/>
        <v>71.1111111111111</v>
      </c>
      <c r="BF16" s="11">
        <f t="shared" si="1"/>
        <v>522.26139182660927</v>
      </c>
      <c r="BG16" s="11">
        <f t="shared" si="1"/>
        <v>40.522287257991898</v>
      </c>
      <c r="BH16" s="11">
        <f t="shared" si="1"/>
        <v>53.238686779059449</v>
      </c>
      <c r="BI16" s="11">
        <f t="shared" si="1"/>
        <v>44.533511467379199</v>
      </c>
      <c r="BJ16" s="11">
        <f t="shared" si="1"/>
        <v>74.906367041198507</v>
      </c>
      <c r="BK16" s="11">
        <f t="shared" si="1"/>
        <v>60.701438848920859</v>
      </c>
    </row>
    <row r="17" spans="1:63" s="11" customFormat="1" ht="15" x14ac:dyDescent="0.25">
      <c r="A17" s="11" t="s">
        <v>632</v>
      </c>
      <c r="B17" s="11" t="s">
        <v>842</v>
      </c>
      <c r="C17" s="11" t="s">
        <v>842</v>
      </c>
      <c r="D17" s="11" t="s">
        <v>842</v>
      </c>
      <c r="E17" s="11" t="s">
        <v>842</v>
      </c>
      <c r="F17" s="11" t="s">
        <v>842</v>
      </c>
      <c r="G17" s="11" t="s">
        <v>842</v>
      </c>
      <c r="H17" s="11" t="s">
        <v>842</v>
      </c>
      <c r="I17" s="11" t="s">
        <v>842</v>
      </c>
      <c r="J17" s="11" t="s">
        <v>842</v>
      </c>
      <c r="K17" s="11" t="s">
        <v>842</v>
      </c>
      <c r="L17" s="11" t="s">
        <v>842</v>
      </c>
      <c r="M17" s="11" t="s">
        <v>842</v>
      </c>
      <c r="N17" s="11" t="s">
        <v>842</v>
      </c>
      <c r="O17" s="11" t="s">
        <v>842</v>
      </c>
      <c r="P17" s="11">
        <f>SUM(P5/P23)*1000000</f>
        <v>1823.7034890939944</v>
      </c>
      <c r="Q17" s="11" t="s">
        <v>842</v>
      </c>
      <c r="R17" s="11">
        <f>SUM(R5/R23)*1000000</f>
        <v>848.75365184021689</v>
      </c>
      <c r="S17" s="11" t="s">
        <v>842</v>
      </c>
      <c r="T17" s="11">
        <f>SUM(T5/T23)*1000000</f>
        <v>992.42424242424238</v>
      </c>
      <c r="U17" s="11" t="s">
        <v>842</v>
      </c>
      <c r="V17" s="11">
        <f>SUM(V5/V23)*1000000</f>
        <v>1042.1836228287841</v>
      </c>
      <c r="W17" s="11" t="s">
        <v>842</v>
      </c>
      <c r="X17" s="11" t="s">
        <v>842</v>
      </c>
      <c r="Y17" s="11">
        <f>SUM(Y5/Y23)*1000000</f>
        <v>1824.4274809160306</v>
      </c>
      <c r="Z17" s="11" t="s">
        <v>842</v>
      </c>
      <c r="AA17" s="11" t="s">
        <v>842</v>
      </c>
      <c r="AB17" s="11" t="s">
        <v>842</v>
      </c>
      <c r="AC17" s="11" t="s">
        <v>842</v>
      </c>
      <c r="AD17" s="11">
        <f t="shared" ref="AD17:BE17" si="2">SUM(AD5/AD23)*1000000</f>
        <v>645.68764568764561</v>
      </c>
      <c r="AE17" s="11">
        <f t="shared" si="2"/>
        <v>624.42396313364054</v>
      </c>
      <c r="AF17" s="11">
        <f t="shared" si="2"/>
        <v>1180.3652968036529</v>
      </c>
      <c r="AG17" s="11">
        <f t="shared" si="2"/>
        <v>1240.3846153846155</v>
      </c>
      <c r="AH17" s="11">
        <f t="shared" si="2"/>
        <v>1151.4423076923078</v>
      </c>
      <c r="AI17" s="11">
        <f t="shared" si="2"/>
        <v>1254.96506090555</v>
      </c>
      <c r="AJ17" s="11">
        <f t="shared" si="2"/>
        <v>1637.9582368824838</v>
      </c>
      <c r="AK17" s="11">
        <f t="shared" si="2"/>
        <v>859.92807436330395</v>
      </c>
      <c r="AL17" s="11">
        <f t="shared" si="2"/>
        <v>1247.7387745663627</v>
      </c>
      <c r="AM17" s="11">
        <f t="shared" si="2"/>
        <v>1298.3227789406744</v>
      </c>
      <c r="AN17" s="11">
        <f t="shared" si="2"/>
        <v>1404.3083119154235</v>
      </c>
      <c r="AO17" s="11">
        <f t="shared" si="2"/>
        <v>1045.4027570691146</v>
      </c>
      <c r="AP17" s="11">
        <f t="shared" si="2"/>
        <v>1438.0309814982984</v>
      </c>
      <c r="AQ17" s="11">
        <f t="shared" si="2"/>
        <v>1032.1100917431193</v>
      </c>
      <c r="AR17" s="11">
        <f t="shared" si="2"/>
        <v>1148.1082462931854</v>
      </c>
      <c r="AS17" s="11">
        <f t="shared" si="2"/>
        <v>1048.4780157835401</v>
      </c>
      <c r="AT17" s="11">
        <f t="shared" si="2"/>
        <v>712.51409244644879</v>
      </c>
      <c r="AU17" s="11">
        <f t="shared" si="2"/>
        <v>908.88638920134986</v>
      </c>
      <c r="AV17" s="11">
        <f t="shared" si="2"/>
        <v>742.40719910011251</v>
      </c>
      <c r="AW17" s="11">
        <f t="shared" si="2"/>
        <v>731.15860517435317</v>
      </c>
      <c r="AX17" s="11">
        <f t="shared" si="2"/>
        <v>1061.1764705882354</v>
      </c>
      <c r="AY17" s="11">
        <f t="shared" si="2"/>
        <v>731.02808076119754</v>
      </c>
      <c r="AZ17" s="11">
        <f t="shared" si="2"/>
        <v>628.5845377380133</v>
      </c>
      <c r="BA17" s="11">
        <f t="shared" si="2"/>
        <v>760.08518351109888</v>
      </c>
      <c r="BB17" s="11">
        <f t="shared" si="2"/>
        <v>724.44444444444446</v>
      </c>
      <c r="BC17" s="11">
        <f t="shared" si="2"/>
        <v>492.28605336029187</v>
      </c>
      <c r="BD17" s="11">
        <f t="shared" si="2"/>
        <v>594.26860941145389</v>
      </c>
      <c r="BE17" s="11">
        <f t="shared" si="2"/>
        <v>620</v>
      </c>
      <c r="BF17" s="11" t="s">
        <v>842</v>
      </c>
      <c r="BG17" s="11" t="s">
        <v>842</v>
      </c>
      <c r="BH17" s="11" t="s">
        <v>842</v>
      </c>
      <c r="BI17" s="11" t="s">
        <v>842</v>
      </c>
      <c r="BJ17" s="11" t="s">
        <v>842</v>
      </c>
      <c r="BK17" s="11" t="s">
        <v>842</v>
      </c>
    </row>
    <row r="18" spans="1:63" s="11" customFormat="1" ht="15" x14ac:dyDescent="0.25">
      <c r="A18" s="11" t="s">
        <v>639</v>
      </c>
      <c r="B18" s="11" t="s">
        <v>842</v>
      </c>
      <c r="C18" s="11" t="s">
        <v>842</v>
      </c>
      <c r="D18" s="11" t="s">
        <v>842</v>
      </c>
      <c r="E18" s="11" t="s">
        <v>842</v>
      </c>
      <c r="F18" s="11" t="s">
        <v>842</v>
      </c>
      <c r="G18" s="11" t="s">
        <v>842</v>
      </c>
      <c r="H18" s="11" t="s">
        <v>842</v>
      </c>
      <c r="I18" s="11" t="s">
        <v>842</v>
      </c>
      <c r="J18" s="11" t="s">
        <v>842</v>
      </c>
      <c r="K18" s="11" t="s">
        <v>842</v>
      </c>
      <c r="L18" s="11" t="s">
        <v>842</v>
      </c>
      <c r="M18" s="11" t="s">
        <v>842</v>
      </c>
      <c r="N18" s="11" t="s">
        <v>842</v>
      </c>
      <c r="O18" s="11" t="s">
        <v>842</v>
      </c>
      <c r="P18" s="11" t="s">
        <v>842</v>
      </c>
      <c r="Q18" s="11" t="s">
        <v>842</v>
      </c>
      <c r="R18" s="11">
        <f>SUM(R7/R23)*1000000</f>
        <v>1741.4975844160549</v>
      </c>
      <c r="S18" s="11" t="s">
        <v>842</v>
      </c>
      <c r="T18" s="11">
        <f>SUM(T7/T23)*1000000</f>
        <v>1835.8585858585859</v>
      </c>
      <c r="U18" s="11" t="s">
        <v>842</v>
      </c>
      <c r="V18" s="11">
        <f>SUM(V7/V23)*1000000</f>
        <v>1888.3374689826303</v>
      </c>
      <c r="W18" s="11" t="s">
        <v>842</v>
      </c>
      <c r="X18" s="11" t="s">
        <v>842</v>
      </c>
      <c r="Y18" s="11">
        <f>SUM(Y7/Y23)*1000000</f>
        <v>1974.5547073791347</v>
      </c>
      <c r="Z18" s="11" t="s">
        <v>842</v>
      </c>
      <c r="AA18" s="11" t="s">
        <v>842</v>
      </c>
      <c r="AB18" s="11" t="s">
        <v>842</v>
      </c>
      <c r="AC18" s="11" t="s">
        <v>842</v>
      </c>
      <c r="AD18" s="11">
        <f t="shared" ref="AD18:AO18" si="3">SUM(AD7/AD23)*1000000</f>
        <v>1184.1491841491843</v>
      </c>
      <c r="AE18" s="11">
        <f t="shared" si="3"/>
        <v>1419.3548387096776</v>
      </c>
      <c r="AF18" s="11">
        <f t="shared" si="3"/>
        <v>1260.2739726027398</v>
      </c>
      <c r="AG18" s="11">
        <f t="shared" si="3"/>
        <v>1298.0769230769231</v>
      </c>
      <c r="AH18" s="11">
        <f t="shared" si="3"/>
        <v>1033.6538461538462</v>
      </c>
      <c r="AI18" s="11">
        <f t="shared" si="3"/>
        <v>1045.4027570691146</v>
      </c>
      <c r="AJ18" s="11">
        <f t="shared" si="3"/>
        <v>1539.1989902469222</v>
      </c>
      <c r="AK18" s="11">
        <f t="shared" si="3"/>
        <v>443.21222880349558</v>
      </c>
      <c r="AL18" s="11">
        <f t="shared" si="3"/>
        <v>508.24880585618246</v>
      </c>
      <c r="AM18" s="11">
        <f t="shared" si="3"/>
        <v>965.91360733805288</v>
      </c>
      <c r="AN18" s="11">
        <f t="shared" si="3"/>
        <v>279.41640511524724</v>
      </c>
      <c r="AO18" s="11">
        <f t="shared" si="3"/>
        <v>780.43892463224222</v>
      </c>
      <c r="AP18" s="11" t="s">
        <v>842</v>
      </c>
      <c r="AQ18" s="11">
        <f>SUM(AQ7/AQ23)*1000000</f>
        <v>628.44036697247714</v>
      </c>
      <c r="AR18" s="11" t="s">
        <v>842</v>
      </c>
      <c r="AS18" s="11" t="s">
        <v>842</v>
      </c>
      <c r="AT18" s="11" t="s">
        <v>842</v>
      </c>
      <c r="AU18" s="11" t="s">
        <v>842</v>
      </c>
      <c r="AV18" s="11" t="s">
        <v>842</v>
      </c>
      <c r="AW18" s="11" t="s">
        <v>842</v>
      </c>
      <c r="AX18" s="11" t="s">
        <v>842</v>
      </c>
      <c r="AY18" s="11">
        <f t="shared" ref="AY18:BE18" si="4">SUM(AY7/AY23)*1000000</f>
        <v>482.71060570898118</v>
      </c>
      <c r="AZ18" s="11">
        <f t="shared" si="4"/>
        <v>557.4673090158293</v>
      </c>
      <c r="BA18" s="11">
        <f t="shared" si="4"/>
        <v>674.63181968440722</v>
      </c>
      <c r="BB18" s="11">
        <f t="shared" si="4"/>
        <v>588.88888888888891</v>
      </c>
      <c r="BC18" s="11">
        <f t="shared" si="4"/>
        <v>448.33194145312291</v>
      </c>
      <c r="BD18" s="11">
        <f t="shared" si="4"/>
        <v>521.63577937227626</v>
      </c>
      <c r="BE18" s="11">
        <f t="shared" si="4"/>
        <v>533.33333333333337</v>
      </c>
      <c r="BF18" s="11" t="s">
        <v>842</v>
      </c>
      <c r="BG18" s="11" t="s">
        <v>842</v>
      </c>
      <c r="BH18" s="11" t="s">
        <v>842</v>
      </c>
      <c r="BI18" s="11" t="s">
        <v>842</v>
      </c>
      <c r="BJ18" s="11" t="s">
        <v>842</v>
      </c>
      <c r="BK18" s="11" t="s">
        <v>842</v>
      </c>
    </row>
    <row r="19" spans="1:63" s="11" customFormat="1" ht="15" x14ac:dyDescent="0.25">
      <c r="A19" s="11" t="s">
        <v>652</v>
      </c>
      <c r="B19" s="11" t="s">
        <v>842</v>
      </c>
      <c r="C19" s="11" t="s">
        <v>842</v>
      </c>
      <c r="D19" s="11" t="s">
        <v>842</v>
      </c>
      <c r="E19" s="11" t="s">
        <v>842</v>
      </c>
      <c r="F19" s="11" t="s">
        <v>842</v>
      </c>
      <c r="G19" s="11" t="s">
        <v>842</v>
      </c>
      <c r="H19" s="11" t="s">
        <v>842</v>
      </c>
      <c r="I19" s="11" t="s">
        <v>842</v>
      </c>
      <c r="J19" s="11" t="s">
        <v>842</v>
      </c>
      <c r="K19" s="11" t="s">
        <v>842</v>
      </c>
      <c r="L19" s="11" t="s">
        <v>842</v>
      </c>
      <c r="M19" s="11" t="s">
        <v>842</v>
      </c>
      <c r="N19" s="11" t="s">
        <v>842</v>
      </c>
      <c r="O19" s="11" t="s">
        <v>842</v>
      </c>
      <c r="P19" s="11" t="s">
        <v>842</v>
      </c>
      <c r="Q19" s="11" t="s">
        <v>842</v>
      </c>
      <c r="R19" s="11">
        <f>SUM(R9/R23)*1000000</f>
        <v>470.95477022841305</v>
      </c>
      <c r="S19" s="11" t="s">
        <v>842</v>
      </c>
      <c r="T19" s="11">
        <f>SUM(T9/T23)*1000000</f>
        <v>747.47474747474746</v>
      </c>
      <c r="U19" s="11" t="s">
        <v>842</v>
      </c>
      <c r="V19" s="11">
        <f>SUM(V9/V23)*1000000</f>
        <v>858.56079404466504</v>
      </c>
      <c r="W19" s="11" t="s">
        <v>842</v>
      </c>
      <c r="X19" s="11" t="s">
        <v>842</v>
      </c>
      <c r="Y19" s="11">
        <f>SUM(Y9/Y23)*1000000</f>
        <v>1040.7124681933842</v>
      </c>
      <c r="Z19" s="11" t="s">
        <v>842</v>
      </c>
      <c r="AA19" s="11" t="s">
        <v>842</v>
      </c>
      <c r="AB19" s="11" t="s">
        <v>842</v>
      </c>
      <c r="AC19" s="11" t="s">
        <v>842</v>
      </c>
      <c r="AD19" s="11" t="s">
        <v>842</v>
      </c>
      <c r="AE19" s="11" t="s">
        <v>842</v>
      </c>
      <c r="AF19" s="11" t="s">
        <v>842</v>
      </c>
      <c r="AG19" s="11" t="s">
        <v>842</v>
      </c>
      <c r="AH19" s="11" t="s">
        <v>842</v>
      </c>
      <c r="AI19" s="11" t="s">
        <v>842</v>
      </c>
      <c r="AJ19" s="11" t="s">
        <v>842</v>
      </c>
      <c r="AK19" s="11" t="s">
        <v>842</v>
      </c>
      <c r="AL19" s="11" t="s">
        <v>842</v>
      </c>
      <c r="AM19" s="11" t="s">
        <v>842</v>
      </c>
      <c r="AN19" s="11" t="s">
        <v>842</v>
      </c>
      <c r="AO19" s="11" t="s">
        <v>842</v>
      </c>
      <c r="AP19" s="11" t="s">
        <v>842</v>
      </c>
      <c r="AQ19" s="11" t="s">
        <v>842</v>
      </c>
      <c r="AR19" s="11" t="s">
        <v>842</v>
      </c>
      <c r="AS19" s="11" t="s">
        <v>842</v>
      </c>
      <c r="AT19" s="11" t="s">
        <v>842</v>
      </c>
      <c r="AU19" s="11" t="s">
        <v>842</v>
      </c>
      <c r="AV19" s="11" t="s">
        <v>842</v>
      </c>
      <c r="AW19" s="11" t="s">
        <v>842</v>
      </c>
      <c r="AX19" s="11" t="s">
        <v>842</v>
      </c>
      <c r="AY19" s="11" t="s">
        <v>842</v>
      </c>
      <c r="AZ19" s="11" t="s">
        <v>842</v>
      </c>
      <c r="BA19" s="11" t="s">
        <v>842</v>
      </c>
      <c r="BB19" s="11" t="s">
        <v>842</v>
      </c>
      <c r="BC19" s="11" t="s">
        <v>842</v>
      </c>
      <c r="BD19" s="11" t="s">
        <v>842</v>
      </c>
      <c r="BE19" s="11" t="s">
        <v>842</v>
      </c>
      <c r="BF19" s="11" t="s">
        <v>842</v>
      </c>
      <c r="BG19" s="11" t="s">
        <v>842</v>
      </c>
      <c r="BH19" s="11" t="s">
        <v>842</v>
      </c>
      <c r="BI19" s="11" t="s">
        <v>842</v>
      </c>
      <c r="BJ19" s="11" t="s">
        <v>842</v>
      </c>
      <c r="BK19" s="11" t="s">
        <v>842</v>
      </c>
    </row>
    <row r="20" spans="1:63" s="11" customFormat="1" ht="15" x14ac:dyDescent="0.25">
      <c r="A20" s="11" t="s">
        <v>653</v>
      </c>
      <c r="B20" s="11" t="s">
        <v>842</v>
      </c>
      <c r="C20" s="11" t="s">
        <v>842</v>
      </c>
      <c r="D20" s="11" t="s">
        <v>842</v>
      </c>
      <c r="E20" s="11" t="s">
        <v>842</v>
      </c>
      <c r="F20" s="11" t="s">
        <v>842</v>
      </c>
      <c r="G20" s="11" t="s">
        <v>842</v>
      </c>
      <c r="H20" s="11" t="s">
        <v>842</v>
      </c>
      <c r="I20" s="11" t="s">
        <v>842</v>
      </c>
      <c r="J20" s="11" t="s">
        <v>842</v>
      </c>
      <c r="K20" s="11" t="s">
        <v>842</v>
      </c>
      <c r="L20" s="11" t="s">
        <v>842</v>
      </c>
      <c r="M20" s="11" t="s">
        <v>842</v>
      </c>
      <c r="N20" s="11" t="s">
        <v>842</v>
      </c>
      <c r="O20" s="11" t="s">
        <v>842</v>
      </c>
      <c r="P20" s="11" t="s">
        <v>842</v>
      </c>
      <c r="Q20" s="11" t="s">
        <v>842</v>
      </c>
      <c r="R20" s="11">
        <f>SUM(R11/R23)*1000000</f>
        <v>69.866916462456885</v>
      </c>
      <c r="S20" s="11" t="s">
        <v>842</v>
      </c>
      <c r="T20" s="11">
        <f>SUM(T11/T23)*1000000</f>
        <v>90.909090909090907</v>
      </c>
      <c r="U20" s="11" t="s">
        <v>842</v>
      </c>
      <c r="V20" s="11">
        <f>SUM(V11/V23)*1000000</f>
        <v>104.21836228287842</v>
      </c>
      <c r="W20" s="11" t="s">
        <v>842</v>
      </c>
      <c r="X20" s="11" t="s">
        <v>842</v>
      </c>
      <c r="Y20" s="11">
        <f>SUM(Y11/Y23)*1000000</f>
        <v>76.335877862595424</v>
      </c>
      <c r="Z20" s="11" t="s">
        <v>842</v>
      </c>
      <c r="AA20" s="11" t="s">
        <v>842</v>
      </c>
      <c r="AB20" s="11" t="s">
        <v>842</v>
      </c>
      <c r="AC20" s="11" t="s">
        <v>842</v>
      </c>
      <c r="AD20" s="11">
        <f t="shared" ref="AD20:AO20" si="5">SUM(AD11/AD23)*1000000</f>
        <v>53.613053613053616</v>
      </c>
      <c r="AE20" s="11">
        <f t="shared" si="5"/>
        <v>92.165898617511516</v>
      </c>
      <c r="AF20" s="11">
        <f t="shared" si="5"/>
        <v>66.210045662100455</v>
      </c>
      <c r="AG20" s="11">
        <f t="shared" si="5"/>
        <v>76.92307692307692</v>
      </c>
      <c r="AH20" s="11">
        <f t="shared" si="5"/>
        <v>72.115384615384627</v>
      </c>
      <c r="AI20" s="11">
        <f t="shared" si="5"/>
        <v>55.401528600436947</v>
      </c>
      <c r="AJ20" s="11">
        <f t="shared" si="5"/>
        <v>48.175242261249522</v>
      </c>
      <c r="AK20" s="11">
        <f t="shared" si="5"/>
        <v>86.71543607024914</v>
      </c>
      <c r="AL20" s="11">
        <f t="shared" si="5"/>
        <v>89.124198183311606</v>
      </c>
      <c r="AM20" s="11">
        <f t="shared" si="5"/>
        <v>4.8175242261249522</v>
      </c>
      <c r="AN20" s="11">
        <f t="shared" si="5"/>
        <v>40.948955922062098</v>
      </c>
      <c r="AO20" s="11">
        <f t="shared" si="5"/>
        <v>16.861334791437333</v>
      </c>
      <c r="AP20" s="11" t="s">
        <v>842</v>
      </c>
      <c r="AQ20" s="11">
        <f>SUM(AQ11/AQ23)*1000000</f>
        <v>183.48623853211009</v>
      </c>
      <c r="AR20" s="11" t="s">
        <v>842</v>
      </c>
      <c r="AS20" s="11" t="s">
        <v>842</v>
      </c>
      <c r="AT20" s="11" t="s">
        <v>842</v>
      </c>
      <c r="AU20" s="11" t="s">
        <v>842</v>
      </c>
      <c r="AV20" s="11" t="s">
        <v>842</v>
      </c>
      <c r="AW20" s="11" t="s">
        <v>842</v>
      </c>
      <c r="AX20" s="11" t="s">
        <v>842</v>
      </c>
      <c r="AY20" s="11">
        <f t="shared" ref="AY20:BD20" si="6">SUM(AY11/AY23)*1000000</f>
        <v>164.771408679508</v>
      </c>
      <c r="AZ20" s="11">
        <f t="shared" si="6"/>
        <v>211.05758201422344</v>
      </c>
      <c r="BA20" s="11">
        <f t="shared" si="6"/>
        <v>213.63340956672897</v>
      </c>
      <c r="BB20" s="11">
        <f t="shared" si="6"/>
        <v>180</v>
      </c>
      <c r="BC20" s="11">
        <f t="shared" si="6"/>
        <v>164.82791965188343</v>
      </c>
      <c r="BD20" s="11">
        <f t="shared" si="6"/>
        <v>266.32037681031824</v>
      </c>
      <c r="BE20" s="11" t="s">
        <v>842</v>
      </c>
      <c r="BF20" s="11" t="s">
        <v>842</v>
      </c>
      <c r="BG20" s="11" t="s">
        <v>842</v>
      </c>
      <c r="BH20" s="11" t="s">
        <v>842</v>
      </c>
      <c r="BI20" s="11" t="s">
        <v>842</v>
      </c>
      <c r="BJ20" s="11" t="s">
        <v>842</v>
      </c>
      <c r="BK20" s="11" t="s">
        <v>842</v>
      </c>
    </row>
    <row r="21" spans="1:63" s="13" customFormat="1" ht="15" x14ac:dyDescent="0.25">
      <c r="A21" s="13" t="s">
        <v>32</v>
      </c>
    </row>
    <row r="22" spans="1:63" s="9" customFormat="1" ht="35.25" thickBot="1" x14ac:dyDescent="0.35">
      <c r="A22" s="9" t="s">
        <v>845</v>
      </c>
    </row>
    <row r="23" spans="1:63" s="11" customFormat="1" thickTop="1" x14ac:dyDescent="0.25">
      <c r="A23" s="11" t="s">
        <v>30</v>
      </c>
      <c r="B23" s="11">
        <v>295000</v>
      </c>
      <c r="C23" s="11">
        <v>300000</v>
      </c>
      <c r="D23" s="11">
        <v>310000</v>
      </c>
      <c r="E23" s="11">
        <v>340000</v>
      </c>
      <c r="F23" s="11">
        <v>350000</v>
      </c>
      <c r="G23" s="11">
        <v>359000</v>
      </c>
      <c r="H23" s="11">
        <v>350862</v>
      </c>
      <c r="I23" s="11">
        <v>360000</v>
      </c>
      <c r="J23" s="11">
        <v>360000</v>
      </c>
      <c r="K23" s="11">
        <v>360000</v>
      </c>
      <c r="L23" s="11">
        <v>360000</v>
      </c>
      <c r="M23" s="11">
        <v>366220</v>
      </c>
      <c r="N23" s="11">
        <v>370163</v>
      </c>
      <c r="O23" s="11">
        <v>380344</v>
      </c>
      <c r="P23" s="11">
        <v>386576</v>
      </c>
      <c r="Q23" s="11">
        <v>391167</v>
      </c>
      <c r="R23" s="11">
        <v>386449</v>
      </c>
      <c r="S23" s="11">
        <v>391974</v>
      </c>
      <c r="T23" s="11">
        <v>396000</v>
      </c>
      <c r="U23" s="11">
        <v>399000</v>
      </c>
      <c r="V23" s="11">
        <v>403000</v>
      </c>
      <c r="W23" s="11">
        <v>390000</v>
      </c>
      <c r="X23" s="11">
        <v>393000</v>
      </c>
      <c r="Y23" s="11">
        <v>393000</v>
      </c>
      <c r="Z23" s="11">
        <v>401000</v>
      </c>
      <c r="AA23" s="11">
        <v>413000</v>
      </c>
      <c r="AB23" s="11">
        <v>420000</v>
      </c>
      <c r="AC23" s="11">
        <v>425000</v>
      </c>
      <c r="AD23" s="11">
        <v>429000</v>
      </c>
      <c r="AE23" s="11">
        <v>434000</v>
      </c>
      <c r="AF23" s="11">
        <v>438000</v>
      </c>
      <c r="AG23" s="11">
        <v>416000</v>
      </c>
      <c r="AH23" s="11">
        <v>416000</v>
      </c>
      <c r="AI23" s="11">
        <v>415151</v>
      </c>
      <c r="AJ23" s="11">
        <v>415151</v>
      </c>
      <c r="AK23" s="11">
        <v>415151</v>
      </c>
      <c r="AL23" s="11">
        <v>415151</v>
      </c>
      <c r="AM23" s="11">
        <v>415151</v>
      </c>
      <c r="AN23" s="11">
        <v>415151</v>
      </c>
      <c r="AO23" s="11">
        <v>415151</v>
      </c>
      <c r="AP23" s="11">
        <v>415151</v>
      </c>
      <c r="AQ23" s="11">
        <v>436000</v>
      </c>
      <c r="AR23" s="11">
        <v>438112</v>
      </c>
      <c r="AS23" s="11">
        <v>443500</v>
      </c>
      <c r="AT23" s="11">
        <v>443500</v>
      </c>
      <c r="AU23" s="11">
        <v>444500</v>
      </c>
      <c r="AV23" s="11">
        <v>444500</v>
      </c>
      <c r="AW23" s="11">
        <v>444500</v>
      </c>
      <c r="AX23" s="11">
        <v>425000</v>
      </c>
      <c r="AY23" s="11">
        <v>430900</v>
      </c>
      <c r="AZ23" s="11">
        <v>435900</v>
      </c>
      <c r="BA23" s="11">
        <v>444687</v>
      </c>
      <c r="BB23" s="11">
        <v>450000</v>
      </c>
      <c r="BC23" s="11">
        <v>455020</v>
      </c>
      <c r="BD23" s="11">
        <v>454340</v>
      </c>
      <c r="BE23" s="11">
        <v>450000</v>
      </c>
      <c r="BF23" s="11">
        <v>444222</v>
      </c>
      <c r="BG23" s="11">
        <v>444200</v>
      </c>
      <c r="BH23" s="11">
        <v>450800</v>
      </c>
      <c r="BI23" s="11">
        <v>449100</v>
      </c>
      <c r="BJ23" s="11">
        <v>453900</v>
      </c>
      <c r="BK23" s="11">
        <v>444800</v>
      </c>
    </row>
    <row r="24" spans="1:63" s="12" customFormat="1" ht="15" x14ac:dyDescent="0.25">
      <c r="A24" s="12" t="s">
        <v>0</v>
      </c>
      <c r="B24" s="12" t="s">
        <v>31</v>
      </c>
      <c r="C24" s="12" t="s">
        <v>31</v>
      </c>
      <c r="D24" s="12" t="s">
        <v>31</v>
      </c>
      <c r="E24" s="12" t="s">
        <v>31</v>
      </c>
      <c r="F24" s="12" t="s">
        <v>31</v>
      </c>
      <c r="G24" s="12" t="s">
        <v>31</v>
      </c>
      <c r="H24" s="12" t="s">
        <v>31</v>
      </c>
      <c r="I24" s="12" t="s">
        <v>31</v>
      </c>
      <c r="J24" s="12" t="s">
        <v>31</v>
      </c>
      <c r="K24" s="12" t="s">
        <v>31</v>
      </c>
      <c r="L24" s="12" t="s">
        <v>31</v>
      </c>
      <c r="M24" s="12" t="s">
        <v>31</v>
      </c>
      <c r="N24" s="12" t="s">
        <v>31</v>
      </c>
      <c r="O24" s="12" t="s">
        <v>31</v>
      </c>
      <c r="P24" s="12" t="s">
        <v>31</v>
      </c>
      <c r="Q24" s="12" t="s">
        <v>31</v>
      </c>
      <c r="R24" s="12" t="s">
        <v>31</v>
      </c>
      <c r="S24" s="12" t="s">
        <v>31</v>
      </c>
      <c r="T24" s="12" t="s">
        <v>31</v>
      </c>
      <c r="U24" s="12" t="s">
        <v>31</v>
      </c>
      <c r="V24" s="12" t="s">
        <v>31</v>
      </c>
      <c r="W24" s="12" t="s">
        <v>31</v>
      </c>
      <c r="X24" s="12" t="s">
        <v>31</v>
      </c>
      <c r="Y24" s="12" t="s">
        <v>31</v>
      </c>
      <c r="Z24" s="12" t="s">
        <v>29</v>
      </c>
      <c r="AA24" s="12" t="s">
        <v>29</v>
      </c>
      <c r="AB24" s="12" t="s">
        <v>29</v>
      </c>
      <c r="AC24" s="12" t="s">
        <v>29</v>
      </c>
      <c r="AD24" s="12" t="s">
        <v>29</v>
      </c>
      <c r="AE24" s="12" t="s">
        <v>29</v>
      </c>
      <c r="AF24" s="12" t="s">
        <v>26</v>
      </c>
      <c r="AG24" s="12" t="s">
        <v>26</v>
      </c>
      <c r="AH24" s="12" t="s">
        <v>26</v>
      </c>
      <c r="AI24" s="12" t="s">
        <v>26</v>
      </c>
      <c r="AJ24" s="12" t="s">
        <v>26</v>
      </c>
      <c r="AK24" s="12" t="s">
        <v>26</v>
      </c>
      <c r="AL24" s="12" t="s">
        <v>27</v>
      </c>
      <c r="AM24" s="12" t="s">
        <v>27</v>
      </c>
      <c r="AN24" s="12" t="s">
        <v>27</v>
      </c>
      <c r="AO24" s="12" t="s">
        <v>27</v>
      </c>
      <c r="AP24" s="12" t="s">
        <v>27</v>
      </c>
      <c r="AQ24" s="12" t="s">
        <v>27</v>
      </c>
      <c r="AR24" s="12" t="s">
        <v>27</v>
      </c>
      <c r="AS24" s="12" t="s">
        <v>27</v>
      </c>
      <c r="AT24" s="12" t="s">
        <v>27</v>
      </c>
      <c r="AU24" s="12" t="s">
        <v>27</v>
      </c>
      <c r="AV24" s="12" t="s">
        <v>27</v>
      </c>
      <c r="AW24" s="12" t="s">
        <v>27</v>
      </c>
      <c r="AX24" s="12" t="s">
        <v>27</v>
      </c>
      <c r="AY24" s="12" t="s">
        <v>27</v>
      </c>
      <c r="AZ24" s="12" t="s">
        <v>27</v>
      </c>
      <c r="BA24" s="12" t="s">
        <v>27</v>
      </c>
      <c r="BB24" s="12" t="s">
        <v>27</v>
      </c>
      <c r="BC24" s="12" t="s">
        <v>27</v>
      </c>
      <c r="BD24" s="12" t="s">
        <v>27</v>
      </c>
      <c r="BE24" s="12" t="s">
        <v>27</v>
      </c>
      <c r="BF24" s="12" t="s">
        <v>568</v>
      </c>
      <c r="BG24" s="12" t="s">
        <v>570</v>
      </c>
      <c r="BH24" s="12" t="s">
        <v>571</v>
      </c>
      <c r="BI24" s="12" t="s">
        <v>572</v>
      </c>
      <c r="BJ24" s="12" t="s">
        <v>573</v>
      </c>
      <c r="BK24" s="12" t="s">
        <v>574</v>
      </c>
    </row>
    <row r="25" spans="1:63" s="11" customFormat="1" ht="15" x14ac:dyDescent="0.25">
      <c r="A25" s="11" t="s">
        <v>562</v>
      </c>
      <c r="B25" s="11" t="s">
        <v>527</v>
      </c>
      <c r="C25" s="11" t="s">
        <v>527</v>
      </c>
      <c r="D25" s="11" t="s">
        <v>527</v>
      </c>
      <c r="E25" s="11" t="s">
        <v>527</v>
      </c>
      <c r="F25" s="11" t="s">
        <v>527</v>
      </c>
      <c r="G25" s="11" t="s">
        <v>527</v>
      </c>
      <c r="H25" s="11" t="s">
        <v>527</v>
      </c>
      <c r="I25" s="11" t="s">
        <v>527</v>
      </c>
      <c r="J25" s="11" t="s">
        <v>527</v>
      </c>
      <c r="K25" s="11" t="s">
        <v>527</v>
      </c>
      <c r="L25" s="11" t="s">
        <v>527</v>
      </c>
      <c r="M25" s="11" t="s">
        <v>527</v>
      </c>
      <c r="N25" s="11" t="s">
        <v>527</v>
      </c>
      <c r="O25" s="11" t="s">
        <v>527</v>
      </c>
      <c r="P25" s="11">
        <v>26.3</v>
      </c>
      <c r="Q25" s="11" t="s">
        <v>527</v>
      </c>
      <c r="R25" s="11">
        <v>26.3</v>
      </c>
      <c r="S25" s="11" t="s">
        <v>527</v>
      </c>
      <c r="T25" s="11">
        <v>26.7</v>
      </c>
      <c r="U25" s="11" t="s">
        <v>527</v>
      </c>
      <c r="V25" s="11">
        <v>27.22</v>
      </c>
      <c r="W25" s="11" t="s">
        <v>527</v>
      </c>
      <c r="X25" s="11" t="s">
        <v>527</v>
      </c>
      <c r="Y25" s="11">
        <v>26.5</v>
      </c>
      <c r="Z25" s="11" t="s">
        <v>527</v>
      </c>
      <c r="AA25" s="11" t="s">
        <v>527</v>
      </c>
      <c r="AB25" s="11" t="s">
        <v>527</v>
      </c>
      <c r="AC25" s="11" t="s">
        <v>527</v>
      </c>
      <c r="AD25" s="11">
        <v>29</v>
      </c>
      <c r="AE25" s="11">
        <v>29.3</v>
      </c>
      <c r="AF25" s="11">
        <v>29.6</v>
      </c>
      <c r="AG25" s="11">
        <v>28.1</v>
      </c>
      <c r="AH25" s="11">
        <v>28.1</v>
      </c>
      <c r="AI25" s="11">
        <v>28</v>
      </c>
      <c r="AJ25" s="11">
        <v>28</v>
      </c>
      <c r="AK25" s="11">
        <v>28</v>
      </c>
      <c r="AL25" s="11">
        <v>28</v>
      </c>
      <c r="AM25" s="11">
        <v>28</v>
      </c>
      <c r="AN25" s="11">
        <v>28</v>
      </c>
      <c r="AO25" s="11">
        <v>28</v>
      </c>
      <c r="AP25" s="11" t="s">
        <v>527</v>
      </c>
      <c r="AQ25" s="11">
        <v>29.4</v>
      </c>
      <c r="AR25" s="11" t="s">
        <v>527</v>
      </c>
      <c r="AS25" s="11" t="s">
        <v>527</v>
      </c>
      <c r="AT25" s="11" t="s">
        <v>527</v>
      </c>
      <c r="AU25" s="11" t="s">
        <v>527</v>
      </c>
      <c r="AV25" s="11" t="s">
        <v>527</v>
      </c>
      <c r="AW25" s="11" t="s">
        <v>527</v>
      </c>
      <c r="AX25" s="11" t="s">
        <v>527</v>
      </c>
      <c r="AY25" s="11">
        <v>28.2</v>
      </c>
      <c r="AZ25" s="11">
        <v>28.5</v>
      </c>
      <c r="BA25" s="11">
        <v>29</v>
      </c>
      <c r="BB25" s="11">
        <v>29.4</v>
      </c>
      <c r="BC25" s="11">
        <v>29.7</v>
      </c>
      <c r="BD25" s="11">
        <v>29.7</v>
      </c>
      <c r="BE25" s="11">
        <v>29.4</v>
      </c>
      <c r="BF25" s="11" t="s">
        <v>843</v>
      </c>
      <c r="BG25" s="11" t="s">
        <v>843</v>
      </c>
      <c r="BH25" s="11" t="s">
        <v>843</v>
      </c>
      <c r="BI25" s="11" t="s">
        <v>843</v>
      </c>
      <c r="BJ25" s="11" t="s">
        <v>843</v>
      </c>
      <c r="BK25" s="11" t="s">
        <v>843</v>
      </c>
    </row>
    <row r="26" spans="1:63" s="12" customFormat="1" ht="15" x14ac:dyDescent="0.25">
      <c r="A26" s="12" t="s">
        <v>0</v>
      </c>
      <c r="P26" s="12" t="s">
        <v>33</v>
      </c>
      <c r="R26" s="12" t="s">
        <v>34</v>
      </c>
      <c r="T26" s="12" t="s">
        <v>35</v>
      </c>
      <c r="V26" s="12" t="s">
        <v>36</v>
      </c>
      <c r="Y26" s="12" t="s">
        <v>28</v>
      </c>
      <c r="AD26" s="12" t="s">
        <v>37</v>
      </c>
      <c r="AE26" s="12" t="s">
        <v>38</v>
      </c>
      <c r="AF26" s="12" t="s">
        <v>39</v>
      </c>
      <c r="AG26" s="12" t="s">
        <v>40</v>
      </c>
      <c r="AH26" s="12" t="s">
        <v>41</v>
      </c>
      <c r="AI26" s="12" t="s">
        <v>42</v>
      </c>
      <c r="AJ26" s="12" t="s">
        <v>42</v>
      </c>
      <c r="AK26" s="12" t="s">
        <v>42</v>
      </c>
      <c r="AL26" s="12" t="s">
        <v>42</v>
      </c>
      <c r="AM26" s="12" t="s">
        <v>42</v>
      </c>
      <c r="AN26" s="12" t="s">
        <v>42</v>
      </c>
      <c r="AO26" s="12" t="s">
        <v>42</v>
      </c>
      <c r="AQ26" s="12" t="s">
        <v>529</v>
      </c>
      <c r="AY26" s="12" t="s">
        <v>6</v>
      </c>
      <c r="AZ26" s="12" t="s">
        <v>7</v>
      </c>
      <c r="BA26" s="12" t="s">
        <v>8</v>
      </c>
      <c r="BB26" s="12" t="s">
        <v>9</v>
      </c>
      <c r="BC26" s="12" t="s">
        <v>10</v>
      </c>
      <c r="BD26" s="12" t="s">
        <v>528</v>
      </c>
      <c r="BE26" s="12" t="s">
        <v>12</v>
      </c>
    </row>
    <row r="27" spans="1:63" s="14" customFormat="1" ht="15" x14ac:dyDescent="0.25">
      <c r="A27" s="14" t="s">
        <v>926</v>
      </c>
      <c r="B27" s="12" t="s">
        <v>527</v>
      </c>
      <c r="C27" s="12" t="s">
        <v>527</v>
      </c>
      <c r="D27" s="12" t="s">
        <v>527</v>
      </c>
      <c r="E27" s="12" t="s">
        <v>527</v>
      </c>
      <c r="F27" s="12" t="s">
        <v>527</v>
      </c>
      <c r="G27" s="12" t="s">
        <v>527</v>
      </c>
      <c r="H27" s="12" t="s">
        <v>527</v>
      </c>
      <c r="I27" s="12" t="s">
        <v>527</v>
      </c>
      <c r="J27" s="12" t="s">
        <v>527</v>
      </c>
      <c r="K27" s="12" t="s">
        <v>527</v>
      </c>
      <c r="L27" s="12" t="s">
        <v>527</v>
      </c>
      <c r="M27" s="12" t="s">
        <v>527</v>
      </c>
      <c r="N27" s="12" t="s">
        <v>527</v>
      </c>
      <c r="O27" s="12" t="s">
        <v>527</v>
      </c>
      <c r="P27" s="14">
        <v>138</v>
      </c>
      <c r="R27" s="14">
        <v>128</v>
      </c>
      <c r="T27" s="14">
        <v>144</v>
      </c>
      <c r="V27" s="14">
        <v>137</v>
      </c>
      <c r="Y27" s="14">
        <v>144</v>
      </c>
      <c r="AD27" s="14">
        <v>101</v>
      </c>
      <c r="AE27" s="14">
        <v>107</v>
      </c>
      <c r="AF27" s="14">
        <v>104</v>
      </c>
      <c r="AG27" s="14">
        <v>112</v>
      </c>
      <c r="AH27" s="14">
        <v>101</v>
      </c>
      <c r="AI27" s="14">
        <v>103</v>
      </c>
      <c r="AJ27" s="14">
        <v>112</v>
      </c>
      <c r="AK27" s="14">
        <v>78</v>
      </c>
      <c r="AL27" s="14">
        <v>90</v>
      </c>
      <c r="AM27" s="14">
        <v>111</v>
      </c>
      <c r="AN27" s="14">
        <v>102</v>
      </c>
      <c r="AO27" s="14">
        <v>80</v>
      </c>
      <c r="AQ27" s="14">
        <v>101</v>
      </c>
      <c r="AU27" s="14">
        <v>122</v>
      </c>
      <c r="AV27" s="14">
        <v>91</v>
      </c>
      <c r="AW27" s="14">
        <v>92</v>
      </c>
      <c r="AX27" s="14">
        <v>111</v>
      </c>
      <c r="AY27" s="14">
        <v>89</v>
      </c>
      <c r="AZ27" s="14">
        <v>84</v>
      </c>
      <c r="BA27" s="14">
        <v>61</v>
      </c>
      <c r="BB27" s="14">
        <v>60</v>
      </c>
      <c r="BC27" s="14">
        <v>45</v>
      </c>
      <c r="BD27" s="14">
        <v>56</v>
      </c>
      <c r="BE27" s="14">
        <v>49</v>
      </c>
      <c r="BF27" s="11" t="s">
        <v>843</v>
      </c>
      <c r="BG27" s="11" t="s">
        <v>843</v>
      </c>
      <c r="BH27" s="11" t="s">
        <v>843</v>
      </c>
      <c r="BI27" s="11" t="s">
        <v>843</v>
      </c>
      <c r="BJ27" s="11" t="s">
        <v>843</v>
      </c>
      <c r="BK27" s="11" t="s">
        <v>843</v>
      </c>
    </row>
    <row r="28" spans="1:63" s="20" customFormat="1" ht="15" x14ac:dyDescent="0.25">
      <c r="A28" s="20" t="s">
        <v>0</v>
      </c>
      <c r="P28" s="25" t="s">
        <v>33</v>
      </c>
      <c r="R28" s="25" t="s">
        <v>34</v>
      </c>
      <c r="T28" s="25" t="s">
        <v>35</v>
      </c>
      <c r="V28" s="25" t="s">
        <v>36</v>
      </c>
      <c r="Y28" s="25" t="s">
        <v>28</v>
      </c>
      <c r="AD28" s="20" t="s">
        <v>37</v>
      </c>
      <c r="AE28" s="20" t="s">
        <v>38</v>
      </c>
      <c r="AF28" s="20" t="s">
        <v>39</v>
      </c>
      <c r="AG28" s="20" t="s">
        <v>40</v>
      </c>
      <c r="AH28" s="20" t="s">
        <v>41</v>
      </c>
      <c r="AI28" s="20" t="s">
        <v>927</v>
      </c>
      <c r="AJ28" s="20" t="s">
        <v>928</v>
      </c>
      <c r="AK28" s="20" t="s">
        <v>929</v>
      </c>
      <c r="AL28" s="20" t="s">
        <v>930</v>
      </c>
      <c r="AM28" s="20" t="s">
        <v>931</v>
      </c>
      <c r="AN28" s="25" t="s">
        <v>932</v>
      </c>
      <c r="AO28" s="25" t="s">
        <v>42</v>
      </c>
      <c r="AQ28" s="25" t="s">
        <v>932</v>
      </c>
      <c r="AU28" s="20" t="s">
        <v>933</v>
      </c>
      <c r="AV28" s="20" t="s">
        <v>933</v>
      </c>
      <c r="AW28" s="20" t="s">
        <v>933</v>
      </c>
      <c r="AX28" s="20" t="s">
        <v>933</v>
      </c>
      <c r="AY28" s="20" t="s">
        <v>933</v>
      </c>
      <c r="AZ28" s="20" t="s">
        <v>933</v>
      </c>
      <c r="BA28" s="20" t="s">
        <v>933</v>
      </c>
      <c r="BB28" s="20" t="s">
        <v>933</v>
      </c>
      <c r="BC28" s="20" t="s">
        <v>933</v>
      </c>
      <c r="BD28" s="20" t="s">
        <v>933</v>
      </c>
      <c r="BE28" s="25" t="s">
        <v>27</v>
      </c>
    </row>
    <row r="29" spans="1:63" s="13" customFormat="1" ht="15" x14ac:dyDescent="0.25">
      <c r="A29" s="13" t="s">
        <v>32</v>
      </c>
    </row>
    <row r="34" spans="1:50" s="13" customFormat="1" ht="79.5" customHeight="1" x14ac:dyDescent="0.25">
      <c r="A34" s="13" t="s">
        <v>846</v>
      </c>
      <c r="B34" s="13" t="s">
        <v>839</v>
      </c>
      <c r="C34" s="13" t="s">
        <v>839</v>
      </c>
      <c r="D34" s="13" t="s">
        <v>839</v>
      </c>
      <c r="E34" s="13" t="s">
        <v>839</v>
      </c>
      <c r="F34" s="13" t="s">
        <v>839</v>
      </c>
      <c r="G34" s="13" t="s">
        <v>839</v>
      </c>
      <c r="H34" s="13" t="s">
        <v>839</v>
      </c>
      <c r="I34" s="13" t="s">
        <v>839</v>
      </c>
      <c r="J34" s="13" t="s">
        <v>839</v>
      </c>
      <c r="K34" s="13" t="s">
        <v>839</v>
      </c>
      <c r="L34" s="13" t="s">
        <v>839</v>
      </c>
      <c r="M34" s="13" t="s">
        <v>839</v>
      </c>
      <c r="N34" s="13" t="s">
        <v>839</v>
      </c>
      <c r="O34" s="13" t="s">
        <v>839</v>
      </c>
      <c r="Q34" s="13" t="s">
        <v>839</v>
      </c>
      <c r="S34" s="13" t="s">
        <v>839</v>
      </c>
      <c r="U34" s="13" t="s">
        <v>839</v>
      </c>
      <c r="W34" s="13" t="s">
        <v>839</v>
      </c>
      <c r="X34" s="13" t="s">
        <v>839</v>
      </c>
      <c r="Z34" s="13" t="s">
        <v>839</v>
      </c>
      <c r="AA34" s="13" t="s">
        <v>839</v>
      </c>
      <c r="AB34" s="13" t="s">
        <v>839</v>
      </c>
      <c r="AC34" s="13" t="s">
        <v>839</v>
      </c>
      <c r="AP34" s="13" t="s">
        <v>839</v>
      </c>
      <c r="AR34" s="13" t="s">
        <v>839</v>
      </c>
      <c r="AS34" s="13" t="s">
        <v>839</v>
      </c>
      <c r="AT34" s="13" t="s">
        <v>839</v>
      </c>
      <c r="AU34" s="13" t="s">
        <v>839</v>
      </c>
      <c r="AV34" s="13" t="s">
        <v>839</v>
      </c>
      <c r="AW34" s="13" t="s">
        <v>839</v>
      </c>
      <c r="AX34" s="13" t="s">
        <v>839</v>
      </c>
    </row>
  </sheetData>
  <phoneticPr fontId="6" type="noConversion"/>
  <conditionalFormatting sqref="A15">
    <cfRule type="expression" dxfId="29" priority="3">
      <formula>_xlfn.ISFORMULA(A15)</formula>
    </cfRule>
  </conditionalFormatting>
  <conditionalFormatting sqref="A21">
    <cfRule type="expression" dxfId="28" priority="2">
      <formula>_xlfn.ISFORMULA(A21)</formula>
    </cfRule>
  </conditionalFormatting>
  <conditionalFormatting sqref="A29">
    <cfRule type="expression" dxfId="27" priority="1">
      <formula>_xlfn.ISFORMULA(A29)</formula>
    </cfRule>
  </conditionalFormatting>
  <conditionalFormatting sqref="A26:BE26 A1:XFD13 A16:XFD20 A23:XFD25 A27:XFD28 A31:XFD36 A41:XFD1048576 BL26:XFD26">
    <cfRule type="expression" dxfId="26" priority="4">
      <formula>_xlfn.ISFORMULA(A1)</formula>
    </cfRule>
  </conditionalFormatting>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I1032249"/>
  <sheetViews>
    <sheetView zoomScaleNormal="100" workbookViewId="0">
      <pane ySplit="1" topLeftCell="A67" activePane="bottomLeft" state="frozen"/>
      <selection pane="bottomLeft" activeCell="F9" sqref="F9"/>
    </sheetView>
  </sheetViews>
  <sheetFormatPr defaultColWidth="11" defaultRowHeight="15.75" x14ac:dyDescent="0.25"/>
  <cols>
    <col min="1" max="1" width="4.875" bestFit="1" customWidth="1"/>
    <col min="2" max="2" width="12.5" bestFit="1" customWidth="1"/>
    <col min="3" max="3" width="9.5" bestFit="1" customWidth="1"/>
    <col min="4" max="4" width="16.5" bestFit="1" customWidth="1"/>
    <col min="5" max="5" width="14.25" bestFit="1" customWidth="1"/>
    <col min="6" max="6" width="13.375" bestFit="1" customWidth="1"/>
    <col min="7" max="7" width="22.25" bestFit="1" customWidth="1"/>
    <col min="8" max="8" width="19.75" bestFit="1" customWidth="1"/>
    <col min="9" max="9" width="14" bestFit="1" customWidth="1"/>
  </cols>
  <sheetData>
    <row r="1" spans="1:9" x14ac:dyDescent="0.25">
      <c r="A1" t="s">
        <v>150</v>
      </c>
      <c r="B1" t="s">
        <v>567</v>
      </c>
      <c r="C1" t="s">
        <v>30</v>
      </c>
      <c r="D1" t="s">
        <v>536</v>
      </c>
      <c r="E1" t="s">
        <v>654</v>
      </c>
      <c r="F1" t="s">
        <v>655</v>
      </c>
      <c r="G1" t="s">
        <v>656</v>
      </c>
      <c r="H1" t="s">
        <v>828</v>
      </c>
      <c r="I1" t="s">
        <v>1045</v>
      </c>
    </row>
    <row r="2" spans="1:9" x14ac:dyDescent="0.25">
      <c r="A2">
        <v>1895</v>
      </c>
      <c r="C2">
        <v>295000</v>
      </c>
    </row>
    <row r="3" spans="1:9" x14ac:dyDescent="0.25">
      <c r="A3">
        <v>1896</v>
      </c>
      <c r="C3">
        <v>300000</v>
      </c>
    </row>
    <row r="4" spans="1:9" x14ac:dyDescent="0.25">
      <c r="A4">
        <v>1897</v>
      </c>
      <c r="C4">
        <v>310000</v>
      </c>
    </row>
    <row r="5" spans="1:9" x14ac:dyDescent="0.25">
      <c r="A5">
        <v>1898</v>
      </c>
      <c r="C5">
        <v>340000</v>
      </c>
    </row>
    <row r="6" spans="1:9" x14ac:dyDescent="0.25">
      <c r="A6">
        <v>1899</v>
      </c>
      <c r="C6">
        <v>350000</v>
      </c>
    </row>
    <row r="7" spans="1:9" x14ac:dyDescent="0.25">
      <c r="A7">
        <v>1900</v>
      </c>
      <c r="C7">
        <v>359000</v>
      </c>
    </row>
    <row r="8" spans="1:9" x14ac:dyDescent="0.25">
      <c r="A8">
        <v>1901</v>
      </c>
      <c r="C8">
        <v>350862</v>
      </c>
    </row>
    <row r="9" spans="1:9" x14ac:dyDescent="0.25">
      <c r="A9">
        <v>1902</v>
      </c>
      <c r="C9">
        <v>360000</v>
      </c>
    </row>
    <row r="10" spans="1:9" x14ac:dyDescent="0.25">
      <c r="A10">
        <v>1903</v>
      </c>
      <c r="C10">
        <v>360000</v>
      </c>
    </row>
    <row r="11" spans="1:9" x14ac:dyDescent="0.25">
      <c r="A11">
        <v>1904</v>
      </c>
      <c r="C11">
        <v>360000</v>
      </c>
    </row>
    <row r="12" spans="1:9" x14ac:dyDescent="0.25">
      <c r="A12">
        <v>1905</v>
      </c>
      <c r="C12">
        <v>360000</v>
      </c>
    </row>
    <row r="13" spans="1:9" x14ac:dyDescent="0.25">
      <c r="A13">
        <v>1906</v>
      </c>
      <c r="C13">
        <v>366220</v>
      </c>
    </row>
    <row r="14" spans="1:9" x14ac:dyDescent="0.25">
      <c r="A14">
        <v>1907</v>
      </c>
      <c r="C14">
        <v>370163</v>
      </c>
    </row>
    <row r="15" spans="1:9" x14ac:dyDescent="0.25">
      <c r="A15">
        <v>1908</v>
      </c>
      <c r="C15">
        <v>380344</v>
      </c>
    </row>
    <row r="16" spans="1:9" x14ac:dyDescent="0.25">
      <c r="A16">
        <v>1909</v>
      </c>
      <c r="C16">
        <v>386576</v>
      </c>
      <c r="D16">
        <v>26.3</v>
      </c>
      <c r="E16">
        <v>1823.7034890939944</v>
      </c>
      <c r="I16">
        <v>138000</v>
      </c>
    </row>
    <row r="17" spans="1:9" x14ac:dyDescent="0.25">
      <c r="A17">
        <v>1910</v>
      </c>
      <c r="C17">
        <v>391167</v>
      </c>
    </row>
    <row r="18" spans="1:9" x14ac:dyDescent="0.25">
      <c r="A18">
        <v>1911</v>
      </c>
      <c r="B18">
        <v>98.331215761976352</v>
      </c>
      <c r="C18">
        <v>386449</v>
      </c>
      <c r="D18">
        <v>26.3</v>
      </c>
      <c r="E18">
        <v>848.75365184021689</v>
      </c>
      <c r="F18">
        <v>1741.4975844160549</v>
      </c>
      <c r="G18">
        <v>470.95477022841305</v>
      </c>
      <c r="H18">
        <v>69.866916462456885</v>
      </c>
      <c r="I18">
        <v>128000</v>
      </c>
    </row>
    <row r="19" spans="1:9" x14ac:dyDescent="0.25">
      <c r="A19">
        <v>1912</v>
      </c>
      <c r="C19">
        <v>391974</v>
      </c>
    </row>
    <row r="20" spans="1:9" x14ac:dyDescent="0.25">
      <c r="A20">
        <v>1913</v>
      </c>
      <c r="B20">
        <v>63.131313131313128</v>
      </c>
      <c r="C20">
        <v>396000</v>
      </c>
      <c r="D20">
        <v>26.7</v>
      </c>
      <c r="E20">
        <v>992.42424242424238</v>
      </c>
      <c r="F20">
        <v>1835.8585858585859</v>
      </c>
      <c r="G20">
        <v>747.47474747474746</v>
      </c>
      <c r="H20">
        <v>90.909090909090907</v>
      </c>
      <c r="I20">
        <v>144000</v>
      </c>
    </row>
    <row r="21" spans="1:9" x14ac:dyDescent="0.25">
      <c r="A21">
        <v>1914</v>
      </c>
      <c r="C21">
        <v>399000</v>
      </c>
    </row>
    <row r="22" spans="1:9" x14ac:dyDescent="0.25">
      <c r="A22">
        <v>1915</v>
      </c>
      <c r="B22">
        <v>94.292803970223318</v>
      </c>
      <c r="C22">
        <v>403000</v>
      </c>
      <c r="D22">
        <v>27.22</v>
      </c>
      <c r="E22">
        <v>1042.1836228287841</v>
      </c>
      <c r="F22">
        <v>1888.3374689826303</v>
      </c>
      <c r="G22">
        <v>858.56079404466504</v>
      </c>
      <c r="H22">
        <v>104.21836228287842</v>
      </c>
      <c r="I22">
        <v>137000</v>
      </c>
    </row>
    <row r="23" spans="1:9" x14ac:dyDescent="0.25">
      <c r="A23">
        <v>1916</v>
      </c>
      <c r="C23">
        <v>390000</v>
      </c>
    </row>
    <row r="24" spans="1:9" x14ac:dyDescent="0.25">
      <c r="A24">
        <v>1917</v>
      </c>
      <c r="C24">
        <v>393000</v>
      </c>
    </row>
    <row r="25" spans="1:9" x14ac:dyDescent="0.25">
      <c r="A25">
        <v>1918</v>
      </c>
      <c r="B25">
        <v>3643.765903307888</v>
      </c>
      <c r="C25">
        <v>393000</v>
      </c>
      <c r="D25">
        <v>26.5</v>
      </c>
      <c r="E25">
        <v>1824.4274809160306</v>
      </c>
      <c r="F25">
        <v>1974.5547073791347</v>
      </c>
      <c r="G25">
        <v>1040.7124681933842</v>
      </c>
      <c r="H25">
        <v>76.335877862595424</v>
      </c>
      <c r="I25">
        <v>144000</v>
      </c>
    </row>
    <row r="26" spans="1:9" x14ac:dyDescent="0.25">
      <c r="A26">
        <v>1919</v>
      </c>
      <c r="C26">
        <v>401000</v>
      </c>
    </row>
    <row r="27" spans="1:9" x14ac:dyDescent="0.25">
      <c r="A27">
        <v>1920</v>
      </c>
      <c r="C27">
        <v>413000</v>
      </c>
    </row>
    <row r="28" spans="1:9" x14ac:dyDescent="0.25">
      <c r="A28">
        <v>1921</v>
      </c>
      <c r="C28">
        <v>420000</v>
      </c>
    </row>
    <row r="29" spans="1:9" x14ac:dyDescent="0.25">
      <c r="A29">
        <v>1922</v>
      </c>
      <c r="B29">
        <v>567.05882352941171</v>
      </c>
      <c r="C29">
        <v>425000</v>
      </c>
    </row>
    <row r="30" spans="1:9" x14ac:dyDescent="0.25">
      <c r="A30">
        <v>1923</v>
      </c>
      <c r="B30">
        <v>230.76923076923077</v>
      </c>
      <c r="C30">
        <v>429000</v>
      </c>
      <c r="E30">
        <v>645.68764568764561</v>
      </c>
      <c r="F30">
        <v>1184.1491841491843</v>
      </c>
      <c r="H30">
        <v>53.613053613053616</v>
      </c>
      <c r="I30">
        <v>101000</v>
      </c>
    </row>
    <row r="31" spans="1:9" x14ac:dyDescent="0.25">
      <c r="A31">
        <v>1924</v>
      </c>
      <c r="B31">
        <v>329.4930875576037</v>
      </c>
      <c r="C31">
        <v>434000</v>
      </c>
      <c r="E31">
        <v>624.42396313364054</v>
      </c>
      <c r="F31">
        <v>1419.3548387096776</v>
      </c>
      <c r="H31">
        <v>92.165898617511516</v>
      </c>
      <c r="I31">
        <v>107000</v>
      </c>
    </row>
    <row r="32" spans="1:9" x14ac:dyDescent="0.25">
      <c r="A32">
        <v>1925</v>
      </c>
      <c r="B32">
        <v>196.34703196347033</v>
      </c>
      <c r="C32">
        <v>438000</v>
      </c>
      <c r="E32">
        <v>1180.3652968036529</v>
      </c>
      <c r="F32">
        <v>1260.2739726027398</v>
      </c>
      <c r="H32">
        <v>66.210045662100455</v>
      </c>
      <c r="I32">
        <v>104000</v>
      </c>
    </row>
    <row r="33" spans="1:9" x14ac:dyDescent="0.25">
      <c r="A33">
        <v>1926</v>
      </c>
      <c r="B33">
        <v>355.76923076923077</v>
      </c>
      <c r="C33">
        <v>416000</v>
      </c>
      <c r="E33">
        <v>1240.3846153846155</v>
      </c>
      <c r="F33">
        <v>1298.0769230769231</v>
      </c>
      <c r="H33">
        <v>76.92307692307692</v>
      </c>
      <c r="I33">
        <v>112000</v>
      </c>
    </row>
    <row r="34" spans="1:9" x14ac:dyDescent="0.25">
      <c r="A34">
        <v>1927</v>
      </c>
      <c r="B34">
        <v>290.86538461538464</v>
      </c>
      <c r="C34">
        <v>416000</v>
      </c>
      <c r="E34">
        <v>1151.4423076923078</v>
      </c>
      <c r="F34">
        <v>1033.6538461538462</v>
      </c>
      <c r="H34">
        <v>72.115384615384627</v>
      </c>
      <c r="I34">
        <v>101000</v>
      </c>
    </row>
    <row r="35" spans="1:9" x14ac:dyDescent="0.25">
      <c r="A35">
        <v>1928</v>
      </c>
      <c r="B35">
        <v>156.56953734906097</v>
      </c>
      <c r="C35">
        <v>415151</v>
      </c>
      <c r="E35">
        <v>1254.96506090555</v>
      </c>
      <c r="F35">
        <v>1045.4027570691146</v>
      </c>
      <c r="H35">
        <v>55.401528600436947</v>
      </c>
      <c r="I35">
        <v>103000</v>
      </c>
    </row>
    <row r="36" spans="1:9" x14ac:dyDescent="0.25">
      <c r="A36">
        <v>1929</v>
      </c>
      <c r="B36">
        <v>831.02292900655425</v>
      </c>
      <c r="C36">
        <v>415151</v>
      </c>
      <c r="E36">
        <v>1637.9582368824838</v>
      </c>
      <c r="F36">
        <v>1539.1989902469222</v>
      </c>
      <c r="H36">
        <v>48.175242261249522</v>
      </c>
      <c r="I36">
        <v>112000</v>
      </c>
    </row>
    <row r="37" spans="1:9" x14ac:dyDescent="0.25">
      <c r="A37">
        <v>1930</v>
      </c>
      <c r="B37">
        <v>91.5329602963741</v>
      </c>
      <c r="C37">
        <v>415151</v>
      </c>
      <c r="E37">
        <v>859.92807436330395</v>
      </c>
      <c r="F37">
        <v>443.21222880349558</v>
      </c>
      <c r="H37">
        <v>86.71543607024914</v>
      </c>
      <c r="I37">
        <v>78000</v>
      </c>
    </row>
    <row r="38" spans="1:9" x14ac:dyDescent="0.25">
      <c r="A38">
        <v>1931</v>
      </c>
      <c r="B38">
        <v>175.83963425356075</v>
      </c>
      <c r="C38">
        <v>415151</v>
      </c>
      <c r="E38">
        <v>1247.7387745663627</v>
      </c>
      <c r="F38">
        <v>508.24880585618246</v>
      </c>
      <c r="H38">
        <v>89.124198183311606</v>
      </c>
      <c r="I38">
        <v>90000</v>
      </c>
    </row>
    <row r="39" spans="1:9" x14ac:dyDescent="0.25">
      <c r="A39">
        <v>1932</v>
      </c>
      <c r="B39">
        <v>158.9782994621234</v>
      </c>
      <c r="C39">
        <v>415151</v>
      </c>
      <c r="E39">
        <v>1298.3227789406744</v>
      </c>
      <c r="F39">
        <v>965.91360733805288</v>
      </c>
      <c r="H39">
        <v>4.8175242261249522</v>
      </c>
      <c r="I39">
        <v>111000</v>
      </c>
    </row>
    <row r="40" spans="1:9" x14ac:dyDescent="0.25">
      <c r="A40">
        <v>1933</v>
      </c>
      <c r="B40">
        <v>520.29261642149481</v>
      </c>
      <c r="C40">
        <v>415151</v>
      </c>
      <c r="E40">
        <v>1404.3083119154235</v>
      </c>
      <c r="F40">
        <v>279.41640511524724</v>
      </c>
      <c r="H40">
        <v>40.948955922062098</v>
      </c>
      <c r="I40">
        <v>102000</v>
      </c>
    </row>
    <row r="41" spans="1:9" x14ac:dyDescent="0.25">
      <c r="A41">
        <v>1934</v>
      </c>
      <c r="B41">
        <v>209.56230383643543</v>
      </c>
      <c r="C41">
        <v>415151</v>
      </c>
      <c r="E41">
        <v>1045.4027570691146</v>
      </c>
      <c r="F41">
        <v>780.43892463224222</v>
      </c>
      <c r="H41">
        <v>16.861334791437333</v>
      </c>
      <c r="I41">
        <v>80000</v>
      </c>
    </row>
    <row r="42" spans="1:9" x14ac:dyDescent="0.25">
      <c r="A42">
        <v>1935</v>
      </c>
      <c r="C42">
        <v>415151</v>
      </c>
      <c r="E42">
        <v>1438.0309814982984</v>
      </c>
    </row>
    <row r="43" spans="1:9" x14ac:dyDescent="0.25">
      <c r="A43">
        <v>1936</v>
      </c>
      <c r="B43">
        <v>105.50458715596331</v>
      </c>
      <c r="C43">
        <v>436000</v>
      </c>
      <c r="E43">
        <v>1032.1100917431193</v>
      </c>
      <c r="F43">
        <v>628.44036697247714</v>
      </c>
      <c r="H43">
        <v>183.48623853211009</v>
      </c>
      <c r="I43">
        <v>101000</v>
      </c>
    </row>
    <row r="44" spans="1:9" x14ac:dyDescent="0.25">
      <c r="A44">
        <v>1937</v>
      </c>
      <c r="C44">
        <v>438112</v>
      </c>
      <c r="E44">
        <v>1148.1082462931854</v>
      </c>
    </row>
    <row r="45" spans="1:9" x14ac:dyDescent="0.25">
      <c r="A45">
        <v>1938</v>
      </c>
      <c r="C45">
        <v>443500</v>
      </c>
      <c r="E45">
        <v>1048.4780157835401</v>
      </c>
    </row>
    <row r="46" spans="1:9" x14ac:dyDescent="0.25">
      <c r="A46">
        <v>1939</v>
      </c>
      <c r="C46">
        <v>443500</v>
      </c>
      <c r="E46">
        <v>712.51409244644879</v>
      </c>
    </row>
    <row r="47" spans="1:9" x14ac:dyDescent="0.25">
      <c r="A47">
        <v>1940</v>
      </c>
      <c r="C47">
        <v>444500</v>
      </c>
      <c r="E47">
        <v>908.88638920134986</v>
      </c>
      <c r="I47">
        <v>122000</v>
      </c>
    </row>
    <row r="48" spans="1:9" x14ac:dyDescent="0.25">
      <c r="A48">
        <v>1941</v>
      </c>
      <c r="C48">
        <v>444500</v>
      </c>
      <c r="E48">
        <v>742.40719910011251</v>
      </c>
      <c r="I48">
        <v>91000</v>
      </c>
    </row>
    <row r="49" spans="1:9" x14ac:dyDescent="0.25">
      <c r="A49">
        <v>1942</v>
      </c>
      <c r="C49">
        <v>444500</v>
      </c>
      <c r="E49">
        <v>731.15860517435317</v>
      </c>
      <c r="I49">
        <v>92000</v>
      </c>
    </row>
    <row r="50" spans="1:9" x14ac:dyDescent="0.25">
      <c r="A50">
        <v>1943</v>
      </c>
      <c r="C50">
        <v>425000</v>
      </c>
      <c r="E50">
        <v>1061.1764705882354</v>
      </c>
      <c r="I50">
        <v>111000</v>
      </c>
    </row>
    <row r="51" spans="1:9" x14ac:dyDescent="0.25">
      <c r="A51">
        <v>1944</v>
      </c>
      <c r="B51">
        <v>48.735205384079833</v>
      </c>
      <c r="C51">
        <v>430900</v>
      </c>
      <c r="E51">
        <v>731.02808076119754</v>
      </c>
      <c r="F51">
        <v>482.71060570898118</v>
      </c>
      <c r="H51">
        <v>164.771408679508</v>
      </c>
      <c r="I51">
        <v>89000</v>
      </c>
    </row>
    <row r="52" spans="1:9" x14ac:dyDescent="0.25">
      <c r="A52">
        <v>1945</v>
      </c>
      <c r="B52">
        <v>36.705666437256255</v>
      </c>
      <c r="C52">
        <v>435900</v>
      </c>
      <c r="E52">
        <v>628.5845377380133</v>
      </c>
      <c r="F52">
        <v>557.4673090158293</v>
      </c>
      <c r="H52">
        <v>211.05758201422344</v>
      </c>
      <c r="I52">
        <v>84000</v>
      </c>
    </row>
    <row r="53" spans="1:9" x14ac:dyDescent="0.25">
      <c r="A53">
        <v>1946</v>
      </c>
      <c r="B53">
        <v>121.43372754319331</v>
      </c>
      <c r="C53">
        <v>444687</v>
      </c>
      <c r="E53">
        <v>760.08518351109888</v>
      </c>
      <c r="F53">
        <v>674.63181968440722</v>
      </c>
      <c r="H53">
        <v>213.63340956672897</v>
      </c>
      <c r="I53">
        <v>61000</v>
      </c>
    </row>
    <row r="54" spans="1:9" x14ac:dyDescent="0.25">
      <c r="A54">
        <v>1947</v>
      </c>
      <c r="B54">
        <v>60</v>
      </c>
      <c r="C54">
        <v>450000</v>
      </c>
      <c r="E54">
        <v>724.44444444444446</v>
      </c>
      <c r="F54">
        <v>588.88888888888891</v>
      </c>
      <c r="H54">
        <v>180</v>
      </c>
      <c r="I54">
        <v>60000</v>
      </c>
    </row>
    <row r="55" spans="1:9" x14ac:dyDescent="0.25">
      <c r="A55">
        <v>1948</v>
      </c>
      <c r="B55">
        <v>21.977055953584458</v>
      </c>
      <c r="C55">
        <v>455020</v>
      </c>
      <c r="E55">
        <v>492.28605336029187</v>
      </c>
      <c r="F55">
        <v>448.33194145312291</v>
      </c>
      <c r="H55">
        <v>164.82791965188343</v>
      </c>
      <c r="I55">
        <v>45000</v>
      </c>
    </row>
    <row r="56" spans="1:9" x14ac:dyDescent="0.25">
      <c r="A56">
        <v>1949</v>
      </c>
      <c r="B56">
        <v>63.828850640489499</v>
      </c>
      <c r="C56">
        <v>454340</v>
      </c>
      <c r="E56">
        <v>594.26860941145389</v>
      </c>
      <c r="F56">
        <v>521.63577937227626</v>
      </c>
      <c r="H56">
        <v>266.32037681031824</v>
      </c>
      <c r="I56">
        <v>56000</v>
      </c>
    </row>
    <row r="57" spans="1:9" x14ac:dyDescent="0.25">
      <c r="A57">
        <v>1950</v>
      </c>
      <c r="B57">
        <v>71.1111111111111</v>
      </c>
      <c r="C57">
        <v>450000</v>
      </c>
      <c r="E57">
        <v>620</v>
      </c>
      <c r="F57">
        <v>533.33333333333337</v>
      </c>
      <c r="I57">
        <v>49000</v>
      </c>
    </row>
    <row r="58" spans="1:9" x14ac:dyDescent="0.25">
      <c r="A58">
        <v>1951</v>
      </c>
      <c r="B58" s="32">
        <v>522.26139182660927</v>
      </c>
      <c r="C58">
        <v>444222</v>
      </c>
    </row>
    <row r="59" spans="1:9" x14ac:dyDescent="0.25">
      <c r="A59">
        <v>1952</v>
      </c>
      <c r="B59" s="32">
        <v>40.522287257991898</v>
      </c>
      <c r="C59">
        <v>444200</v>
      </c>
    </row>
    <row r="60" spans="1:9" x14ac:dyDescent="0.25">
      <c r="A60">
        <v>1953</v>
      </c>
      <c r="B60" s="32">
        <v>53.238686779059449</v>
      </c>
      <c r="C60">
        <v>450800</v>
      </c>
    </row>
    <row r="61" spans="1:9" x14ac:dyDescent="0.25">
      <c r="A61">
        <v>1954</v>
      </c>
      <c r="B61" s="32">
        <v>44.533511467379199</v>
      </c>
      <c r="C61">
        <v>449100</v>
      </c>
    </row>
    <row r="62" spans="1:9" x14ac:dyDescent="0.25">
      <c r="A62">
        <v>1955</v>
      </c>
      <c r="B62" s="32">
        <v>74.906367041198507</v>
      </c>
      <c r="C62">
        <v>453900</v>
      </c>
    </row>
    <row r="63" spans="1:9" x14ac:dyDescent="0.25">
      <c r="A63">
        <v>1956</v>
      </c>
      <c r="B63" s="32">
        <v>60.701438848920859</v>
      </c>
      <c r="C63">
        <v>444800</v>
      </c>
    </row>
    <row r="16385" spans="2:4" x14ac:dyDescent="0.25">
      <c r="B16385" t="s">
        <v>13</v>
      </c>
      <c r="D16385" t="s">
        <v>43</v>
      </c>
    </row>
    <row r="16386" spans="2:4" x14ac:dyDescent="0.25">
      <c r="B16386">
        <v>0</v>
      </c>
    </row>
    <row r="16387" spans="2:4" x14ac:dyDescent="0.25">
      <c r="B16387">
        <v>0</v>
      </c>
    </row>
    <row r="16388" spans="2:4" x14ac:dyDescent="0.25">
      <c r="B16388">
        <v>0</v>
      </c>
    </row>
    <row r="16389" spans="2:4" x14ac:dyDescent="0.25">
      <c r="B16389">
        <v>0</v>
      </c>
    </row>
    <row r="16390" spans="2:4" x14ac:dyDescent="0.25">
      <c r="B16390">
        <v>0</v>
      </c>
    </row>
    <row r="16391" spans="2:4" x14ac:dyDescent="0.25">
      <c r="B16391">
        <v>0</v>
      </c>
    </row>
    <row r="16392" spans="2:4" x14ac:dyDescent="0.25">
      <c r="B16392">
        <v>0</v>
      </c>
    </row>
    <row r="16393" spans="2:4" x14ac:dyDescent="0.25">
      <c r="B16393">
        <v>0</v>
      </c>
    </row>
    <row r="16394" spans="2:4" x14ac:dyDescent="0.25">
      <c r="B16394">
        <v>0</v>
      </c>
    </row>
    <row r="16395" spans="2:4" x14ac:dyDescent="0.25">
      <c r="B16395">
        <v>0</v>
      </c>
    </row>
    <row r="16396" spans="2:4" x14ac:dyDescent="0.25">
      <c r="B16396">
        <v>0</v>
      </c>
    </row>
    <row r="16397" spans="2:4" x14ac:dyDescent="0.25">
      <c r="B16397">
        <v>0</v>
      </c>
    </row>
    <row r="16398" spans="2:4" x14ac:dyDescent="0.25">
      <c r="B16398">
        <v>0</v>
      </c>
    </row>
    <row r="16399" spans="2:4" x14ac:dyDescent="0.25">
      <c r="B16399">
        <v>0</v>
      </c>
    </row>
    <row r="16400" spans="2:4" x14ac:dyDescent="0.25">
      <c r="B16400">
        <v>0</v>
      </c>
      <c r="D16400">
        <v>26.3</v>
      </c>
    </row>
    <row r="16401" spans="2:4" x14ac:dyDescent="0.25">
      <c r="B16401">
        <v>0</v>
      </c>
    </row>
    <row r="16402" spans="2:4" x14ac:dyDescent="0.25">
      <c r="B16402">
        <v>98.331215761976352</v>
      </c>
      <c r="D16402">
        <v>26.3</v>
      </c>
    </row>
    <row r="16403" spans="2:4" x14ac:dyDescent="0.25">
      <c r="B16403">
        <v>0</v>
      </c>
    </row>
    <row r="16404" spans="2:4" x14ac:dyDescent="0.25">
      <c r="B16404">
        <v>63.131313131313128</v>
      </c>
      <c r="D16404">
        <v>26.7</v>
      </c>
    </row>
    <row r="16405" spans="2:4" x14ac:dyDescent="0.25">
      <c r="B16405">
        <v>0</v>
      </c>
    </row>
    <row r="16406" spans="2:4" x14ac:dyDescent="0.25">
      <c r="B16406">
        <v>94.292803970223318</v>
      </c>
      <c r="D16406">
        <v>27.22</v>
      </c>
    </row>
    <row r="16407" spans="2:4" x14ac:dyDescent="0.25">
      <c r="B16407">
        <v>0</v>
      </c>
    </row>
    <row r="16408" spans="2:4" x14ac:dyDescent="0.25">
      <c r="B16408">
        <v>0</v>
      </c>
    </row>
    <row r="16409" spans="2:4" x14ac:dyDescent="0.25">
      <c r="B16409">
        <v>3643.765903307888</v>
      </c>
      <c r="D16409">
        <v>26.5</v>
      </c>
    </row>
    <row r="16410" spans="2:4" x14ac:dyDescent="0.25">
      <c r="B16410">
        <v>0</v>
      </c>
    </row>
    <row r="16411" spans="2:4" x14ac:dyDescent="0.25">
      <c r="B16411">
        <v>0</v>
      </c>
    </row>
    <row r="16412" spans="2:4" x14ac:dyDescent="0.25">
      <c r="B16412">
        <v>0</v>
      </c>
    </row>
    <row r="16413" spans="2:4" x14ac:dyDescent="0.25">
      <c r="B16413">
        <v>0</v>
      </c>
    </row>
    <row r="16414" spans="2:4" x14ac:dyDescent="0.25">
      <c r="B16414">
        <v>230.76923076923077</v>
      </c>
    </row>
    <row r="16415" spans="2:4" x14ac:dyDescent="0.25">
      <c r="B16415">
        <v>329.4930875576037</v>
      </c>
    </row>
    <row r="16416" spans="2:4" x14ac:dyDescent="0.25">
      <c r="B16416">
        <v>196.34703196347033</v>
      </c>
    </row>
    <row r="16417" spans="2:2" x14ac:dyDescent="0.25">
      <c r="B16417">
        <v>355.76923076923077</v>
      </c>
    </row>
    <row r="16418" spans="2:2" x14ac:dyDescent="0.25">
      <c r="B16418">
        <v>290.86538461538464</v>
      </c>
    </row>
    <row r="16419" spans="2:2" x14ac:dyDescent="0.25">
      <c r="B16419">
        <v>156.56953734906097</v>
      </c>
    </row>
    <row r="16420" spans="2:2" x14ac:dyDescent="0.25">
      <c r="B16420">
        <v>831.02292900655425</v>
      </c>
    </row>
    <row r="16421" spans="2:2" x14ac:dyDescent="0.25">
      <c r="B16421">
        <v>91.5329602963741</v>
      </c>
    </row>
    <row r="16422" spans="2:2" x14ac:dyDescent="0.25">
      <c r="B16422">
        <v>175.83963425356075</v>
      </c>
    </row>
    <row r="16423" spans="2:2" x14ac:dyDescent="0.25">
      <c r="B16423">
        <v>158.9782994621234</v>
      </c>
    </row>
    <row r="16424" spans="2:2" x14ac:dyDescent="0.25">
      <c r="B16424">
        <v>520.29261642149481</v>
      </c>
    </row>
    <row r="16425" spans="2:2" x14ac:dyDescent="0.25">
      <c r="B16425">
        <v>209.56230383643543</v>
      </c>
    </row>
    <row r="16426" spans="2:2" x14ac:dyDescent="0.25">
      <c r="B16426">
        <v>0</v>
      </c>
    </row>
    <row r="16427" spans="2:2" x14ac:dyDescent="0.25">
      <c r="B16427">
        <v>105.50458715596331</v>
      </c>
    </row>
    <row r="16428" spans="2:2" x14ac:dyDescent="0.25">
      <c r="B16428">
        <v>0</v>
      </c>
    </row>
    <row r="16429" spans="2:2" x14ac:dyDescent="0.25">
      <c r="B16429">
        <v>0</v>
      </c>
    </row>
    <row r="16430" spans="2:2" x14ac:dyDescent="0.25">
      <c r="B16430">
        <v>0</v>
      </c>
    </row>
    <row r="16431" spans="2:2" x14ac:dyDescent="0.25">
      <c r="B16431">
        <v>0</v>
      </c>
    </row>
    <row r="16432" spans="2:2" x14ac:dyDescent="0.25">
      <c r="B16432">
        <v>0</v>
      </c>
    </row>
    <row r="16433" spans="2:2" x14ac:dyDescent="0.25">
      <c r="B16433">
        <v>0</v>
      </c>
    </row>
    <row r="16434" spans="2:2" x14ac:dyDescent="0.25">
      <c r="B16434">
        <v>0</v>
      </c>
    </row>
    <row r="16435" spans="2:2" x14ac:dyDescent="0.25">
      <c r="B16435">
        <v>48.735205384079833</v>
      </c>
    </row>
    <row r="16436" spans="2:2" x14ac:dyDescent="0.25">
      <c r="B16436">
        <v>36.705666437256255</v>
      </c>
    </row>
    <row r="16437" spans="2:2" x14ac:dyDescent="0.25">
      <c r="B16437">
        <v>121.43372754319331</v>
      </c>
    </row>
    <row r="16438" spans="2:2" x14ac:dyDescent="0.25">
      <c r="B16438">
        <v>60</v>
      </c>
    </row>
    <row r="16439" spans="2:2" x14ac:dyDescent="0.25">
      <c r="B16439">
        <v>21.977055953584458</v>
      </c>
    </row>
    <row r="16440" spans="2:2" x14ac:dyDescent="0.25">
      <c r="B16440">
        <v>63.828850640489499</v>
      </c>
    </row>
    <row r="16441" spans="2:2" x14ac:dyDescent="0.25">
      <c r="B16441">
        <v>71.1111111111111</v>
      </c>
    </row>
    <row r="32769" spans="2:4" x14ac:dyDescent="0.25">
      <c r="B32769" t="s">
        <v>13</v>
      </c>
      <c r="D32769" t="s">
        <v>43</v>
      </c>
    </row>
    <row r="32770" spans="2:4" x14ac:dyDescent="0.25">
      <c r="B32770">
        <v>0</v>
      </c>
    </row>
    <row r="32771" spans="2:4" x14ac:dyDescent="0.25">
      <c r="B32771">
        <v>0</v>
      </c>
    </row>
    <row r="32772" spans="2:4" x14ac:dyDescent="0.25">
      <c r="B32772">
        <v>0</v>
      </c>
    </row>
    <row r="32773" spans="2:4" x14ac:dyDescent="0.25">
      <c r="B32773">
        <v>0</v>
      </c>
    </row>
    <row r="32774" spans="2:4" x14ac:dyDescent="0.25">
      <c r="B32774">
        <v>0</v>
      </c>
    </row>
    <row r="32775" spans="2:4" x14ac:dyDescent="0.25">
      <c r="B32775">
        <v>0</v>
      </c>
    </row>
    <row r="32776" spans="2:4" x14ac:dyDescent="0.25">
      <c r="B32776">
        <v>0</v>
      </c>
    </row>
    <row r="32777" spans="2:4" x14ac:dyDescent="0.25">
      <c r="B32777">
        <v>0</v>
      </c>
    </row>
    <row r="32778" spans="2:4" x14ac:dyDescent="0.25">
      <c r="B32778">
        <v>0</v>
      </c>
    </row>
    <row r="32779" spans="2:4" x14ac:dyDescent="0.25">
      <c r="B32779">
        <v>0</v>
      </c>
    </row>
    <row r="32780" spans="2:4" x14ac:dyDescent="0.25">
      <c r="B32780">
        <v>0</v>
      </c>
    </row>
    <row r="32781" spans="2:4" x14ac:dyDescent="0.25">
      <c r="B32781">
        <v>0</v>
      </c>
    </row>
    <row r="32782" spans="2:4" x14ac:dyDescent="0.25">
      <c r="B32782">
        <v>0</v>
      </c>
    </row>
    <row r="32783" spans="2:4" x14ac:dyDescent="0.25">
      <c r="B32783">
        <v>0</v>
      </c>
    </row>
    <row r="32784" spans="2:4" x14ac:dyDescent="0.25">
      <c r="B32784">
        <v>0</v>
      </c>
      <c r="D32784">
        <v>26.3</v>
      </c>
    </row>
    <row r="32785" spans="2:4" x14ac:dyDescent="0.25">
      <c r="B32785">
        <v>0</v>
      </c>
    </row>
    <row r="32786" spans="2:4" x14ac:dyDescent="0.25">
      <c r="B32786">
        <v>98.331215761976352</v>
      </c>
      <c r="D32786">
        <v>26.3</v>
      </c>
    </row>
    <row r="32787" spans="2:4" x14ac:dyDescent="0.25">
      <c r="B32787">
        <v>0</v>
      </c>
    </row>
    <row r="32788" spans="2:4" x14ac:dyDescent="0.25">
      <c r="B32788">
        <v>63.131313131313128</v>
      </c>
      <c r="D32788">
        <v>26.7</v>
      </c>
    </row>
    <row r="32789" spans="2:4" x14ac:dyDescent="0.25">
      <c r="B32789">
        <v>0</v>
      </c>
    </row>
    <row r="32790" spans="2:4" x14ac:dyDescent="0.25">
      <c r="B32790">
        <v>94.292803970223318</v>
      </c>
      <c r="D32790">
        <v>27.22</v>
      </c>
    </row>
    <row r="32791" spans="2:4" x14ac:dyDescent="0.25">
      <c r="B32791">
        <v>0</v>
      </c>
    </row>
    <row r="32792" spans="2:4" x14ac:dyDescent="0.25">
      <c r="B32792">
        <v>0</v>
      </c>
    </row>
    <row r="32793" spans="2:4" x14ac:dyDescent="0.25">
      <c r="B32793">
        <v>3643.765903307888</v>
      </c>
      <c r="D32793">
        <v>26.5</v>
      </c>
    </row>
    <row r="32794" spans="2:4" x14ac:dyDescent="0.25">
      <c r="B32794">
        <v>0</v>
      </c>
    </row>
    <row r="32795" spans="2:4" x14ac:dyDescent="0.25">
      <c r="B32795">
        <v>0</v>
      </c>
    </row>
    <row r="32796" spans="2:4" x14ac:dyDescent="0.25">
      <c r="B32796">
        <v>0</v>
      </c>
    </row>
    <row r="32797" spans="2:4" x14ac:dyDescent="0.25">
      <c r="B32797">
        <v>0</v>
      </c>
    </row>
    <row r="32798" spans="2:4" x14ac:dyDescent="0.25">
      <c r="B32798">
        <v>230.76923076923077</v>
      </c>
    </row>
    <row r="32799" spans="2:4" x14ac:dyDescent="0.25">
      <c r="B32799">
        <v>329.4930875576037</v>
      </c>
    </row>
    <row r="32800" spans="2:4" x14ac:dyDescent="0.25">
      <c r="B32800">
        <v>196.34703196347033</v>
      </c>
    </row>
    <row r="32801" spans="2:2" x14ac:dyDescent="0.25">
      <c r="B32801">
        <v>355.76923076923077</v>
      </c>
    </row>
    <row r="32802" spans="2:2" x14ac:dyDescent="0.25">
      <c r="B32802">
        <v>290.86538461538464</v>
      </c>
    </row>
    <row r="32803" spans="2:2" x14ac:dyDescent="0.25">
      <c r="B32803">
        <v>156.56953734906097</v>
      </c>
    </row>
    <row r="32804" spans="2:2" x14ac:dyDescent="0.25">
      <c r="B32804">
        <v>831.02292900655425</v>
      </c>
    </row>
    <row r="32805" spans="2:2" x14ac:dyDescent="0.25">
      <c r="B32805">
        <v>91.5329602963741</v>
      </c>
    </row>
    <row r="32806" spans="2:2" x14ac:dyDescent="0.25">
      <c r="B32806">
        <v>175.83963425356075</v>
      </c>
    </row>
    <row r="32807" spans="2:2" x14ac:dyDescent="0.25">
      <c r="B32807">
        <v>158.9782994621234</v>
      </c>
    </row>
    <row r="32808" spans="2:2" x14ac:dyDescent="0.25">
      <c r="B32808">
        <v>520.29261642149481</v>
      </c>
    </row>
    <row r="32809" spans="2:2" x14ac:dyDescent="0.25">
      <c r="B32809">
        <v>209.56230383643543</v>
      </c>
    </row>
    <row r="32810" spans="2:2" x14ac:dyDescent="0.25">
      <c r="B32810">
        <v>0</v>
      </c>
    </row>
    <row r="32811" spans="2:2" x14ac:dyDescent="0.25">
      <c r="B32811">
        <v>105.50458715596331</v>
      </c>
    </row>
    <row r="32812" spans="2:2" x14ac:dyDescent="0.25">
      <c r="B32812">
        <v>0</v>
      </c>
    </row>
    <row r="32813" spans="2:2" x14ac:dyDescent="0.25">
      <c r="B32813">
        <v>0</v>
      </c>
    </row>
    <row r="32814" spans="2:2" x14ac:dyDescent="0.25">
      <c r="B32814">
        <v>0</v>
      </c>
    </row>
    <row r="32815" spans="2:2" x14ac:dyDescent="0.25">
      <c r="B32815">
        <v>0</v>
      </c>
    </row>
    <row r="32816" spans="2:2" x14ac:dyDescent="0.25">
      <c r="B32816">
        <v>0</v>
      </c>
    </row>
    <row r="32817" spans="2:2" x14ac:dyDescent="0.25">
      <c r="B32817">
        <v>0</v>
      </c>
    </row>
    <row r="32818" spans="2:2" x14ac:dyDescent="0.25">
      <c r="B32818">
        <v>0</v>
      </c>
    </row>
    <row r="32819" spans="2:2" x14ac:dyDescent="0.25">
      <c r="B32819">
        <v>48.735205384079833</v>
      </c>
    </row>
    <row r="32820" spans="2:2" x14ac:dyDescent="0.25">
      <c r="B32820">
        <v>36.705666437256255</v>
      </c>
    </row>
    <row r="32821" spans="2:2" x14ac:dyDescent="0.25">
      <c r="B32821">
        <v>121.43372754319331</v>
      </c>
    </row>
    <row r="32822" spans="2:2" x14ac:dyDescent="0.25">
      <c r="B32822">
        <v>60</v>
      </c>
    </row>
    <row r="32823" spans="2:2" x14ac:dyDescent="0.25">
      <c r="B32823">
        <v>21.977055953584458</v>
      </c>
    </row>
    <row r="32824" spans="2:2" x14ac:dyDescent="0.25">
      <c r="B32824">
        <v>63.828850640489499</v>
      </c>
    </row>
    <row r="32825" spans="2:2" x14ac:dyDescent="0.25">
      <c r="B32825">
        <v>71.1111111111111</v>
      </c>
    </row>
    <row r="49153" spans="2:4" x14ac:dyDescent="0.25">
      <c r="B49153" t="s">
        <v>13</v>
      </c>
      <c r="D49153" t="s">
        <v>43</v>
      </c>
    </row>
    <row r="49154" spans="2:4" x14ac:dyDescent="0.25">
      <c r="B49154">
        <v>0</v>
      </c>
    </row>
    <row r="49155" spans="2:4" x14ac:dyDescent="0.25">
      <c r="B49155">
        <v>0</v>
      </c>
    </row>
    <row r="49156" spans="2:4" x14ac:dyDescent="0.25">
      <c r="B49156">
        <v>0</v>
      </c>
    </row>
    <row r="49157" spans="2:4" x14ac:dyDescent="0.25">
      <c r="B49157">
        <v>0</v>
      </c>
    </row>
    <row r="49158" spans="2:4" x14ac:dyDescent="0.25">
      <c r="B49158">
        <v>0</v>
      </c>
    </row>
    <row r="49159" spans="2:4" x14ac:dyDescent="0.25">
      <c r="B49159">
        <v>0</v>
      </c>
    </row>
    <row r="49160" spans="2:4" x14ac:dyDescent="0.25">
      <c r="B49160">
        <v>0</v>
      </c>
    </row>
    <row r="49161" spans="2:4" x14ac:dyDescent="0.25">
      <c r="B49161">
        <v>0</v>
      </c>
    </row>
    <row r="49162" spans="2:4" x14ac:dyDescent="0.25">
      <c r="B49162">
        <v>0</v>
      </c>
    </row>
    <row r="49163" spans="2:4" x14ac:dyDescent="0.25">
      <c r="B49163">
        <v>0</v>
      </c>
    </row>
    <row r="49164" spans="2:4" x14ac:dyDescent="0.25">
      <c r="B49164">
        <v>0</v>
      </c>
    </row>
    <row r="49165" spans="2:4" x14ac:dyDescent="0.25">
      <c r="B49165">
        <v>0</v>
      </c>
    </row>
    <row r="49166" spans="2:4" x14ac:dyDescent="0.25">
      <c r="B49166">
        <v>0</v>
      </c>
    </row>
    <row r="49167" spans="2:4" x14ac:dyDescent="0.25">
      <c r="B49167">
        <v>0</v>
      </c>
    </row>
    <row r="49168" spans="2:4" x14ac:dyDescent="0.25">
      <c r="B49168">
        <v>0</v>
      </c>
      <c r="D49168">
        <v>26.3</v>
      </c>
    </row>
    <row r="49169" spans="2:4" x14ac:dyDescent="0.25">
      <c r="B49169">
        <v>0</v>
      </c>
    </row>
    <row r="49170" spans="2:4" x14ac:dyDescent="0.25">
      <c r="B49170">
        <v>98.331215761976352</v>
      </c>
      <c r="D49170">
        <v>26.3</v>
      </c>
    </row>
    <row r="49171" spans="2:4" x14ac:dyDescent="0.25">
      <c r="B49171">
        <v>0</v>
      </c>
    </row>
    <row r="49172" spans="2:4" x14ac:dyDescent="0.25">
      <c r="B49172">
        <v>63.131313131313128</v>
      </c>
      <c r="D49172">
        <v>26.7</v>
      </c>
    </row>
    <row r="49173" spans="2:4" x14ac:dyDescent="0.25">
      <c r="B49173">
        <v>0</v>
      </c>
    </row>
    <row r="49174" spans="2:4" x14ac:dyDescent="0.25">
      <c r="B49174">
        <v>94.292803970223318</v>
      </c>
      <c r="D49174">
        <v>27.22</v>
      </c>
    </row>
    <row r="49175" spans="2:4" x14ac:dyDescent="0.25">
      <c r="B49175">
        <v>0</v>
      </c>
    </row>
    <row r="49176" spans="2:4" x14ac:dyDescent="0.25">
      <c r="B49176">
        <v>0</v>
      </c>
    </row>
    <row r="49177" spans="2:4" x14ac:dyDescent="0.25">
      <c r="B49177">
        <v>3643.765903307888</v>
      </c>
      <c r="D49177">
        <v>26.5</v>
      </c>
    </row>
    <row r="49178" spans="2:4" x14ac:dyDescent="0.25">
      <c r="B49178">
        <v>0</v>
      </c>
    </row>
    <row r="49179" spans="2:4" x14ac:dyDescent="0.25">
      <c r="B49179">
        <v>0</v>
      </c>
    </row>
    <row r="49180" spans="2:4" x14ac:dyDescent="0.25">
      <c r="B49180">
        <v>0</v>
      </c>
    </row>
    <row r="49181" spans="2:4" x14ac:dyDescent="0.25">
      <c r="B49181">
        <v>0</v>
      </c>
    </row>
    <row r="49182" spans="2:4" x14ac:dyDescent="0.25">
      <c r="B49182">
        <v>230.76923076923077</v>
      </c>
    </row>
    <row r="49183" spans="2:4" x14ac:dyDescent="0.25">
      <c r="B49183">
        <v>329.4930875576037</v>
      </c>
    </row>
    <row r="49184" spans="2:4" x14ac:dyDescent="0.25">
      <c r="B49184">
        <v>196.34703196347033</v>
      </c>
    </row>
    <row r="49185" spans="2:2" x14ac:dyDescent="0.25">
      <c r="B49185">
        <v>355.76923076923077</v>
      </c>
    </row>
    <row r="49186" spans="2:2" x14ac:dyDescent="0.25">
      <c r="B49186">
        <v>290.86538461538464</v>
      </c>
    </row>
    <row r="49187" spans="2:2" x14ac:dyDescent="0.25">
      <c r="B49187">
        <v>156.56953734906097</v>
      </c>
    </row>
    <row r="49188" spans="2:2" x14ac:dyDescent="0.25">
      <c r="B49188">
        <v>831.02292900655425</v>
      </c>
    </row>
    <row r="49189" spans="2:2" x14ac:dyDescent="0.25">
      <c r="B49189">
        <v>91.5329602963741</v>
      </c>
    </row>
    <row r="49190" spans="2:2" x14ac:dyDescent="0.25">
      <c r="B49190">
        <v>175.83963425356075</v>
      </c>
    </row>
    <row r="49191" spans="2:2" x14ac:dyDescent="0.25">
      <c r="B49191">
        <v>158.9782994621234</v>
      </c>
    </row>
    <row r="49192" spans="2:2" x14ac:dyDescent="0.25">
      <c r="B49192">
        <v>520.29261642149481</v>
      </c>
    </row>
    <row r="49193" spans="2:2" x14ac:dyDescent="0.25">
      <c r="B49193">
        <v>209.56230383643543</v>
      </c>
    </row>
    <row r="49194" spans="2:2" x14ac:dyDescent="0.25">
      <c r="B49194">
        <v>0</v>
      </c>
    </row>
    <row r="49195" spans="2:2" x14ac:dyDescent="0.25">
      <c r="B49195">
        <v>105.50458715596331</v>
      </c>
    </row>
    <row r="49196" spans="2:2" x14ac:dyDescent="0.25">
      <c r="B49196">
        <v>0</v>
      </c>
    </row>
    <row r="49197" spans="2:2" x14ac:dyDescent="0.25">
      <c r="B49197">
        <v>0</v>
      </c>
    </row>
    <row r="49198" spans="2:2" x14ac:dyDescent="0.25">
      <c r="B49198">
        <v>0</v>
      </c>
    </row>
    <row r="49199" spans="2:2" x14ac:dyDescent="0.25">
      <c r="B49199">
        <v>0</v>
      </c>
    </row>
    <row r="49200" spans="2:2" x14ac:dyDescent="0.25">
      <c r="B49200">
        <v>0</v>
      </c>
    </row>
    <row r="49201" spans="2:2" x14ac:dyDescent="0.25">
      <c r="B49201">
        <v>0</v>
      </c>
    </row>
    <row r="49202" spans="2:2" x14ac:dyDescent="0.25">
      <c r="B49202">
        <v>0</v>
      </c>
    </row>
    <row r="49203" spans="2:2" x14ac:dyDescent="0.25">
      <c r="B49203">
        <v>48.735205384079833</v>
      </c>
    </row>
    <row r="49204" spans="2:2" x14ac:dyDescent="0.25">
      <c r="B49204">
        <v>36.705666437256255</v>
      </c>
    </row>
    <row r="49205" spans="2:2" x14ac:dyDescent="0.25">
      <c r="B49205">
        <v>121.43372754319331</v>
      </c>
    </row>
    <row r="49206" spans="2:2" x14ac:dyDescent="0.25">
      <c r="B49206">
        <v>60</v>
      </c>
    </row>
    <row r="49207" spans="2:2" x14ac:dyDescent="0.25">
      <c r="B49207">
        <v>21.977055953584458</v>
      </c>
    </row>
    <row r="49208" spans="2:2" x14ac:dyDescent="0.25">
      <c r="B49208">
        <v>63.828850640489499</v>
      </c>
    </row>
    <row r="49209" spans="2:2" x14ac:dyDescent="0.25">
      <c r="B49209">
        <v>71.1111111111111</v>
      </c>
    </row>
    <row r="65537" spans="2:4" x14ac:dyDescent="0.25">
      <c r="B65537" t="s">
        <v>13</v>
      </c>
      <c r="D65537" t="s">
        <v>43</v>
      </c>
    </row>
    <row r="65538" spans="2:4" x14ac:dyDescent="0.25">
      <c r="B65538">
        <v>0</v>
      </c>
    </row>
    <row r="65539" spans="2:4" x14ac:dyDescent="0.25">
      <c r="B65539">
        <v>0</v>
      </c>
    </row>
    <row r="65540" spans="2:4" x14ac:dyDescent="0.25">
      <c r="B65540">
        <v>0</v>
      </c>
    </row>
    <row r="65541" spans="2:4" x14ac:dyDescent="0.25">
      <c r="B65541">
        <v>0</v>
      </c>
    </row>
    <row r="65542" spans="2:4" x14ac:dyDescent="0.25">
      <c r="B65542">
        <v>0</v>
      </c>
    </row>
    <row r="65543" spans="2:4" x14ac:dyDescent="0.25">
      <c r="B65543">
        <v>0</v>
      </c>
    </row>
    <row r="65544" spans="2:4" x14ac:dyDescent="0.25">
      <c r="B65544">
        <v>0</v>
      </c>
    </row>
    <row r="65545" spans="2:4" x14ac:dyDescent="0.25">
      <c r="B65545">
        <v>0</v>
      </c>
    </row>
    <row r="65546" spans="2:4" x14ac:dyDescent="0.25">
      <c r="B65546">
        <v>0</v>
      </c>
    </row>
    <row r="65547" spans="2:4" x14ac:dyDescent="0.25">
      <c r="B65547">
        <v>0</v>
      </c>
    </row>
    <row r="65548" spans="2:4" x14ac:dyDescent="0.25">
      <c r="B65548">
        <v>0</v>
      </c>
    </row>
    <row r="65549" spans="2:4" x14ac:dyDescent="0.25">
      <c r="B65549">
        <v>0</v>
      </c>
    </row>
    <row r="65550" spans="2:4" x14ac:dyDescent="0.25">
      <c r="B65550">
        <v>0</v>
      </c>
    </row>
    <row r="65551" spans="2:4" x14ac:dyDescent="0.25">
      <c r="B65551">
        <v>0</v>
      </c>
    </row>
    <row r="65552" spans="2:4" x14ac:dyDescent="0.25">
      <c r="B65552">
        <v>0</v>
      </c>
      <c r="D65552">
        <v>26.3</v>
      </c>
    </row>
    <row r="65553" spans="2:4" x14ac:dyDescent="0.25">
      <c r="B65553">
        <v>0</v>
      </c>
    </row>
    <row r="65554" spans="2:4" x14ac:dyDescent="0.25">
      <c r="B65554">
        <v>98.331215761976352</v>
      </c>
      <c r="D65554">
        <v>26.3</v>
      </c>
    </row>
    <row r="65555" spans="2:4" x14ac:dyDescent="0.25">
      <c r="B65555">
        <v>0</v>
      </c>
    </row>
    <row r="65556" spans="2:4" x14ac:dyDescent="0.25">
      <c r="B65556">
        <v>63.131313131313128</v>
      </c>
      <c r="D65556">
        <v>26.7</v>
      </c>
    </row>
    <row r="65557" spans="2:4" x14ac:dyDescent="0.25">
      <c r="B65557">
        <v>0</v>
      </c>
    </row>
    <row r="65558" spans="2:4" x14ac:dyDescent="0.25">
      <c r="B65558">
        <v>94.292803970223318</v>
      </c>
      <c r="D65558">
        <v>27.22</v>
      </c>
    </row>
    <row r="65559" spans="2:4" x14ac:dyDescent="0.25">
      <c r="B65559">
        <v>0</v>
      </c>
    </row>
    <row r="65560" spans="2:4" x14ac:dyDescent="0.25">
      <c r="B65560">
        <v>0</v>
      </c>
    </row>
    <row r="65561" spans="2:4" x14ac:dyDescent="0.25">
      <c r="B65561">
        <v>3643.765903307888</v>
      </c>
      <c r="D65561">
        <v>26.5</v>
      </c>
    </row>
    <row r="65562" spans="2:4" x14ac:dyDescent="0.25">
      <c r="B65562">
        <v>0</v>
      </c>
    </row>
    <row r="65563" spans="2:4" x14ac:dyDescent="0.25">
      <c r="B65563">
        <v>0</v>
      </c>
    </row>
    <row r="65564" spans="2:4" x14ac:dyDescent="0.25">
      <c r="B65564">
        <v>0</v>
      </c>
    </row>
    <row r="65565" spans="2:4" x14ac:dyDescent="0.25">
      <c r="B65565">
        <v>0</v>
      </c>
    </row>
    <row r="65566" spans="2:4" x14ac:dyDescent="0.25">
      <c r="B65566">
        <v>230.76923076923077</v>
      </c>
    </row>
    <row r="65567" spans="2:4" x14ac:dyDescent="0.25">
      <c r="B65567">
        <v>329.4930875576037</v>
      </c>
    </row>
    <row r="65568" spans="2:4" x14ac:dyDescent="0.25">
      <c r="B65568">
        <v>196.34703196347033</v>
      </c>
    </row>
    <row r="65569" spans="2:2" x14ac:dyDescent="0.25">
      <c r="B65569">
        <v>355.76923076923077</v>
      </c>
    </row>
    <row r="65570" spans="2:2" x14ac:dyDescent="0.25">
      <c r="B65570">
        <v>290.86538461538464</v>
      </c>
    </row>
    <row r="65571" spans="2:2" x14ac:dyDescent="0.25">
      <c r="B65571">
        <v>156.56953734906097</v>
      </c>
    </row>
    <row r="65572" spans="2:2" x14ac:dyDescent="0.25">
      <c r="B65572">
        <v>831.02292900655425</v>
      </c>
    </row>
    <row r="65573" spans="2:2" x14ac:dyDescent="0.25">
      <c r="B65573">
        <v>91.5329602963741</v>
      </c>
    </row>
    <row r="65574" spans="2:2" x14ac:dyDescent="0.25">
      <c r="B65574">
        <v>175.83963425356075</v>
      </c>
    </row>
    <row r="65575" spans="2:2" x14ac:dyDescent="0.25">
      <c r="B65575">
        <v>158.9782994621234</v>
      </c>
    </row>
    <row r="65576" spans="2:2" x14ac:dyDescent="0.25">
      <c r="B65576">
        <v>520.29261642149481</v>
      </c>
    </row>
    <row r="65577" spans="2:2" x14ac:dyDescent="0.25">
      <c r="B65577">
        <v>209.56230383643543</v>
      </c>
    </row>
    <row r="65578" spans="2:2" x14ac:dyDescent="0.25">
      <c r="B65578">
        <v>0</v>
      </c>
    </row>
    <row r="65579" spans="2:2" x14ac:dyDescent="0.25">
      <c r="B65579">
        <v>105.50458715596331</v>
      </c>
    </row>
    <row r="65580" spans="2:2" x14ac:dyDescent="0.25">
      <c r="B65580">
        <v>0</v>
      </c>
    </row>
    <row r="65581" spans="2:2" x14ac:dyDescent="0.25">
      <c r="B65581">
        <v>0</v>
      </c>
    </row>
    <row r="65582" spans="2:2" x14ac:dyDescent="0.25">
      <c r="B65582">
        <v>0</v>
      </c>
    </row>
    <row r="65583" spans="2:2" x14ac:dyDescent="0.25">
      <c r="B65583">
        <v>0</v>
      </c>
    </row>
    <row r="65584" spans="2:2" x14ac:dyDescent="0.25">
      <c r="B65584">
        <v>0</v>
      </c>
    </row>
    <row r="65585" spans="2:2" x14ac:dyDescent="0.25">
      <c r="B65585">
        <v>0</v>
      </c>
    </row>
    <row r="65586" spans="2:2" x14ac:dyDescent="0.25">
      <c r="B65586">
        <v>0</v>
      </c>
    </row>
    <row r="65587" spans="2:2" x14ac:dyDescent="0.25">
      <c r="B65587">
        <v>48.735205384079833</v>
      </c>
    </row>
    <row r="65588" spans="2:2" x14ac:dyDescent="0.25">
      <c r="B65588">
        <v>36.705666437256255</v>
      </c>
    </row>
    <row r="65589" spans="2:2" x14ac:dyDescent="0.25">
      <c r="B65589">
        <v>121.43372754319331</v>
      </c>
    </row>
    <row r="65590" spans="2:2" x14ac:dyDescent="0.25">
      <c r="B65590">
        <v>60</v>
      </c>
    </row>
    <row r="65591" spans="2:2" x14ac:dyDescent="0.25">
      <c r="B65591">
        <v>21.977055953584458</v>
      </c>
    </row>
    <row r="65592" spans="2:2" x14ac:dyDescent="0.25">
      <c r="B65592">
        <v>63.828850640489499</v>
      </c>
    </row>
    <row r="65593" spans="2:2" x14ac:dyDescent="0.25">
      <c r="B65593">
        <v>71.1111111111111</v>
      </c>
    </row>
    <row r="81921" spans="2:4" x14ac:dyDescent="0.25">
      <c r="B81921" t="s">
        <v>13</v>
      </c>
      <c r="D81921" t="s">
        <v>43</v>
      </c>
    </row>
    <row r="81922" spans="2:4" x14ac:dyDescent="0.25">
      <c r="B81922">
        <v>0</v>
      </c>
    </row>
    <row r="81923" spans="2:4" x14ac:dyDescent="0.25">
      <c r="B81923">
        <v>0</v>
      </c>
    </row>
    <row r="81924" spans="2:4" x14ac:dyDescent="0.25">
      <c r="B81924">
        <v>0</v>
      </c>
    </row>
    <row r="81925" spans="2:4" x14ac:dyDescent="0.25">
      <c r="B81925">
        <v>0</v>
      </c>
    </row>
    <row r="81926" spans="2:4" x14ac:dyDescent="0.25">
      <c r="B81926">
        <v>0</v>
      </c>
    </row>
    <row r="81927" spans="2:4" x14ac:dyDescent="0.25">
      <c r="B81927">
        <v>0</v>
      </c>
    </row>
    <row r="81928" spans="2:4" x14ac:dyDescent="0.25">
      <c r="B81928">
        <v>0</v>
      </c>
    </row>
    <row r="81929" spans="2:4" x14ac:dyDescent="0.25">
      <c r="B81929">
        <v>0</v>
      </c>
    </row>
    <row r="81930" spans="2:4" x14ac:dyDescent="0.25">
      <c r="B81930">
        <v>0</v>
      </c>
    </row>
    <row r="81931" spans="2:4" x14ac:dyDescent="0.25">
      <c r="B81931">
        <v>0</v>
      </c>
    </row>
    <row r="81932" spans="2:4" x14ac:dyDescent="0.25">
      <c r="B81932">
        <v>0</v>
      </c>
    </row>
    <row r="81933" spans="2:4" x14ac:dyDescent="0.25">
      <c r="B81933">
        <v>0</v>
      </c>
    </row>
    <row r="81934" spans="2:4" x14ac:dyDescent="0.25">
      <c r="B81934">
        <v>0</v>
      </c>
    </row>
    <row r="81935" spans="2:4" x14ac:dyDescent="0.25">
      <c r="B81935">
        <v>0</v>
      </c>
    </row>
    <row r="81936" spans="2:4" x14ac:dyDescent="0.25">
      <c r="B81936">
        <v>0</v>
      </c>
      <c r="D81936">
        <v>26.3</v>
      </c>
    </row>
    <row r="81937" spans="2:4" x14ac:dyDescent="0.25">
      <c r="B81937">
        <v>0</v>
      </c>
    </row>
    <row r="81938" spans="2:4" x14ac:dyDescent="0.25">
      <c r="B81938">
        <v>98.331215761976352</v>
      </c>
      <c r="D81938">
        <v>26.3</v>
      </c>
    </row>
    <row r="81939" spans="2:4" x14ac:dyDescent="0.25">
      <c r="B81939">
        <v>0</v>
      </c>
    </row>
    <row r="81940" spans="2:4" x14ac:dyDescent="0.25">
      <c r="B81940">
        <v>63.131313131313128</v>
      </c>
      <c r="D81940">
        <v>26.7</v>
      </c>
    </row>
    <row r="81941" spans="2:4" x14ac:dyDescent="0.25">
      <c r="B81941">
        <v>0</v>
      </c>
    </row>
    <row r="81942" spans="2:4" x14ac:dyDescent="0.25">
      <c r="B81942">
        <v>94.292803970223318</v>
      </c>
      <c r="D81942">
        <v>27.22</v>
      </c>
    </row>
    <row r="81943" spans="2:4" x14ac:dyDescent="0.25">
      <c r="B81943">
        <v>0</v>
      </c>
    </row>
    <row r="81944" spans="2:4" x14ac:dyDescent="0.25">
      <c r="B81944">
        <v>0</v>
      </c>
    </row>
    <row r="81945" spans="2:4" x14ac:dyDescent="0.25">
      <c r="B81945">
        <v>3643.765903307888</v>
      </c>
      <c r="D81945">
        <v>26.5</v>
      </c>
    </row>
    <row r="81946" spans="2:4" x14ac:dyDescent="0.25">
      <c r="B81946">
        <v>0</v>
      </c>
    </row>
    <row r="81947" spans="2:4" x14ac:dyDescent="0.25">
      <c r="B81947">
        <v>0</v>
      </c>
    </row>
    <row r="81948" spans="2:4" x14ac:dyDescent="0.25">
      <c r="B81948">
        <v>0</v>
      </c>
    </row>
    <row r="81949" spans="2:4" x14ac:dyDescent="0.25">
      <c r="B81949">
        <v>0</v>
      </c>
    </row>
    <row r="81950" spans="2:4" x14ac:dyDescent="0.25">
      <c r="B81950">
        <v>230.76923076923077</v>
      </c>
    </row>
    <row r="81951" spans="2:4" x14ac:dyDescent="0.25">
      <c r="B81951">
        <v>329.4930875576037</v>
      </c>
    </row>
    <row r="81952" spans="2:4" x14ac:dyDescent="0.25">
      <c r="B81952">
        <v>196.34703196347033</v>
      </c>
    </row>
    <row r="81953" spans="2:2" x14ac:dyDescent="0.25">
      <c r="B81953">
        <v>355.76923076923077</v>
      </c>
    </row>
    <row r="81954" spans="2:2" x14ac:dyDescent="0.25">
      <c r="B81954">
        <v>290.86538461538464</v>
      </c>
    </row>
    <row r="81955" spans="2:2" x14ac:dyDescent="0.25">
      <c r="B81955">
        <v>156.56953734906097</v>
      </c>
    </row>
    <row r="81956" spans="2:2" x14ac:dyDescent="0.25">
      <c r="B81956">
        <v>831.02292900655425</v>
      </c>
    </row>
    <row r="81957" spans="2:2" x14ac:dyDescent="0.25">
      <c r="B81957">
        <v>91.5329602963741</v>
      </c>
    </row>
    <row r="81958" spans="2:2" x14ac:dyDescent="0.25">
      <c r="B81958">
        <v>175.83963425356075</v>
      </c>
    </row>
    <row r="81959" spans="2:2" x14ac:dyDescent="0.25">
      <c r="B81959">
        <v>158.9782994621234</v>
      </c>
    </row>
    <row r="81960" spans="2:2" x14ac:dyDescent="0.25">
      <c r="B81960">
        <v>520.29261642149481</v>
      </c>
    </row>
    <row r="81961" spans="2:2" x14ac:dyDescent="0.25">
      <c r="B81961">
        <v>209.56230383643543</v>
      </c>
    </row>
    <row r="81962" spans="2:2" x14ac:dyDescent="0.25">
      <c r="B81962">
        <v>0</v>
      </c>
    </row>
    <row r="81963" spans="2:2" x14ac:dyDescent="0.25">
      <c r="B81963">
        <v>105.50458715596331</v>
      </c>
    </row>
    <row r="81964" spans="2:2" x14ac:dyDescent="0.25">
      <c r="B81964">
        <v>0</v>
      </c>
    </row>
    <row r="81965" spans="2:2" x14ac:dyDescent="0.25">
      <c r="B81965">
        <v>0</v>
      </c>
    </row>
    <row r="81966" spans="2:2" x14ac:dyDescent="0.25">
      <c r="B81966">
        <v>0</v>
      </c>
    </row>
    <row r="81967" spans="2:2" x14ac:dyDescent="0.25">
      <c r="B81967">
        <v>0</v>
      </c>
    </row>
    <row r="81968" spans="2:2" x14ac:dyDescent="0.25">
      <c r="B81968">
        <v>0</v>
      </c>
    </row>
    <row r="81969" spans="2:2" x14ac:dyDescent="0.25">
      <c r="B81969">
        <v>0</v>
      </c>
    </row>
    <row r="81970" spans="2:2" x14ac:dyDescent="0.25">
      <c r="B81970">
        <v>0</v>
      </c>
    </row>
    <row r="81971" spans="2:2" x14ac:dyDescent="0.25">
      <c r="B81971">
        <v>48.735205384079833</v>
      </c>
    </row>
    <row r="81972" spans="2:2" x14ac:dyDescent="0.25">
      <c r="B81972">
        <v>36.705666437256255</v>
      </c>
    </row>
    <row r="81973" spans="2:2" x14ac:dyDescent="0.25">
      <c r="B81973">
        <v>121.43372754319331</v>
      </c>
    </row>
    <row r="81974" spans="2:2" x14ac:dyDescent="0.25">
      <c r="B81974">
        <v>60</v>
      </c>
    </row>
    <row r="81975" spans="2:2" x14ac:dyDescent="0.25">
      <c r="B81975">
        <v>21.977055953584458</v>
      </c>
    </row>
    <row r="81976" spans="2:2" x14ac:dyDescent="0.25">
      <c r="B81976">
        <v>63.828850640489499</v>
      </c>
    </row>
    <row r="81977" spans="2:2" x14ac:dyDescent="0.25">
      <c r="B81977">
        <v>71.1111111111111</v>
      </c>
    </row>
    <row r="98305" spans="2:4" x14ac:dyDescent="0.25">
      <c r="B98305" t="s">
        <v>13</v>
      </c>
      <c r="D98305" t="s">
        <v>43</v>
      </c>
    </row>
    <row r="98306" spans="2:4" x14ac:dyDescent="0.25">
      <c r="B98306">
        <v>0</v>
      </c>
    </row>
    <row r="98307" spans="2:4" x14ac:dyDescent="0.25">
      <c r="B98307">
        <v>0</v>
      </c>
    </row>
    <row r="98308" spans="2:4" x14ac:dyDescent="0.25">
      <c r="B98308">
        <v>0</v>
      </c>
    </row>
    <row r="98309" spans="2:4" x14ac:dyDescent="0.25">
      <c r="B98309">
        <v>0</v>
      </c>
    </row>
    <row r="98310" spans="2:4" x14ac:dyDescent="0.25">
      <c r="B98310">
        <v>0</v>
      </c>
    </row>
    <row r="98311" spans="2:4" x14ac:dyDescent="0.25">
      <c r="B98311">
        <v>0</v>
      </c>
    </row>
    <row r="98312" spans="2:4" x14ac:dyDescent="0.25">
      <c r="B98312">
        <v>0</v>
      </c>
    </row>
    <row r="98313" spans="2:4" x14ac:dyDescent="0.25">
      <c r="B98313">
        <v>0</v>
      </c>
    </row>
    <row r="98314" spans="2:4" x14ac:dyDescent="0.25">
      <c r="B98314">
        <v>0</v>
      </c>
    </row>
    <row r="98315" spans="2:4" x14ac:dyDescent="0.25">
      <c r="B98315">
        <v>0</v>
      </c>
    </row>
    <row r="98316" spans="2:4" x14ac:dyDescent="0.25">
      <c r="B98316">
        <v>0</v>
      </c>
    </row>
    <row r="98317" spans="2:4" x14ac:dyDescent="0.25">
      <c r="B98317">
        <v>0</v>
      </c>
    </row>
    <row r="98318" spans="2:4" x14ac:dyDescent="0.25">
      <c r="B98318">
        <v>0</v>
      </c>
    </row>
    <row r="98319" spans="2:4" x14ac:dyDescent="0.25">
      <c r="B98319">
        <v>0</v>
      </c>
    </row>
    <row r="98320" spans="2:4" x14ac:dyDescent="0.25">
      <c r="B98320">
        <v>0</v>
      </c>
      <c r="D98320">
        <v>26.3</v>
      </c>
    </row>
    <row r="98321" spans="2:4" x14ac:dyDescent="0.25">
      <c r="B98321">
        <v>0</v>
      </c>
    </row>
    <row r="98322" spans="2:4" x14ac:dyDescent="0.25">
      <c r="B98322">
        <v>98.331215761976352</v>
      </c>
      <c r="D98322">
        <v>26.3</v>
      </c>
    </row>
    <row r="98323" spans="2:4" x14ac:dyDescent="0.25">
      <c r="B98323">
        <v>0</v>
      </c>
    </row>
    <row r="98324" spans="2:4" x14ac:dyDescent="0.25">
      <c r="B98324">
        <v>63.131313131313128</v>
      </c>
      <c r="D98324">
        <v>26.7</v>
      </c>
    </row>
    <row r="98325" spans="2:4" x14ac:dyDescent="0.25">
      <c r="B98325">
        <v>0</v>
      </c>
    </row>
    <row r="98326" spans="2:4" x14ac:dyDescent="0.25">
      <c r="B98326">
        <v>94.292803970223318</v>
      </c>
      <c r="D98326">
        <v>27.22</v>
      </c>
    </row>
    <row r="98327" spans="2:4" x14ac:dyDescent="0.25">
      <c r="B98327">
        <v>0</v>
      </c>
    </row>
    <row r="98328" spans="2:4" x14ac:dyDescent="0.25">
      <c r="B98328">
        <v>0</v>
      </c>
    </row>
    <row r="98329" spans="2:4" x14ac:dyDescent="0.25">
      <c r="B98329">
        <v>3643.765903307888</v>
      </c>
      <c r="D98329">
        <v>26.5</v>
      </c>
    </row>
    <row r="98330" spans="2:4" x14ac:dyDescent="0.25">
      <c r="B98330">
        <v>0</v>
      </c>
    </row>
    <row r="98331" spans="2:4" x14ac:dyDescent="0.25">
      <c r="B98331">
        <v>0</v>
      </c>
    </row>
    <row r="98332" spans="2:4" x14ac:dyDescent="0.25">
      <c r="B98332">
        <v>0</v>
      </c>
    </row>
    <row r="98333" spans="2:4" x14ac:dyDescent="0.25">
      <c r="B98333">
        <v>0</v>
      </c>
    </row>
    <row r="98334" spans="2:4" x14ac:dyDescent="0.25">
      <c r="B98334">
        <v>230.76923076923077</v>
      </c>
    </row>
    <row r="98335" spans="2:4" x14ac:dyDescent="0.25">
      <c r="B98335">
        <v>329.4930875576037</v>
      </c>
    </row>
    <row r="98336" spans="2:4" x14ac:dyDescent="0.25">
      <c r="B98336">
        <v>196.34703196347033</v>
      </c>
    </row>
    <row r="98337" spans="2:2" x14ac:dyDescent="0.25">
      <c r="B98337">
        <v>355.76923076923077</v>
      </c>
    </row>
    <row r="98338" spans="2:2" x14ac:dyDescent="0.25">
      <c r="B98338">
        <v>290.86538461538464</v>
      </c>
    </row>
    <row r="98339" spans="2:2" x14ac:dyDescent="0.25">
      <c r="B98339">
        <v>156.56953734906097</v>
      </c>
    </row>
    <row r="98340" spans="2:2" x14ac:dyDescent="0.25">
      <c r="B98340">
        <v>831.02292900655425</v>
      </c>
    </row>
    <row r="98341" spans="2:2" x14ac:dyDescent="0.25">
      <c r="B98341">
        <v>91.5329602963741</v>
      </c>
    </row>
    <row r="98342" spans="2:2" x14ac:dyDescent="0.25">
      <c r="B98342">
        <v>175.83963425356075</v>
      </c>
    </row>
    <row r="98343" spans="2:2" x14ac:dyDescent="0.25">
      <c r="B98343">
        <v>158.9782994621234</v>
      </c>
    </row>
    <row r="98344" spans="2:2" x14ac:dyDescent="0.25">
      <c r="B98344">
        <v>520.29261642149481</v>
      </c>
    </row>
    <row r="98345" spans="2:2" x14ac:dyDescent="0.25">
      <c r="B98345">
        <v>209.56230383643543</v>
      </c>
    </row>
    <row r="98346" spans="2:2" x14ac:dyDescent="0.25">
      <c r="B98346">
        <v>0</v>
      </c>
    </row>
    <row r="98347" spans="2:2" x14ac:dyDescent="0.25">
      <c r="B98347">
        <v>105.50458715596331</v>
      </c>
    </row>
    <row r="98348" spans="2:2" x14ac:dyDescent="0.25">
      <c r="B98348">
        <v>0</v>
      </c>
    </row>
    <row r="98349" spans="2:2" x14ac:dyDescent="0.25">
      <c r="B98349">
        <v>0</v>
      </c>
    </row>
    <row r="98350" spans="2:2" x14ac:dyDescent="0.25">
      <c r="B98350">
        <v>0</v>
      </c>
    </row>
    <row r="98351" spans="2:2" x14ac:dyDescent="0.25">
      <c r="B98351">
        <v>0</v>
      </c>
    </row>
    <row r="98352" spans="2:2" x14ac:dyDescent="0.25">
      <c r="B98352">
        <v>0</v>
      </c>
    </row>
    <row r="98353" spans="2:2" x14ac:dyDescent="0.25">
      <c r="B98353">
        <v>0</v>
      </c>
    </row>
    <row r="98354" spans="2:2" x14ac:dyDescent="0.25">
      <c r="B98354">
        <v>0</v>
      </c>
    </row>
    <row r="98355" spans="2:2" x14ac:dyDescent="0.25">
      <c r="B98355">
        <v>48.735205384079833</v>
      </c>
    </row>
    <row r="98356" spans="2:2" x14ac:dyDescent="0.25">
      <c r="B98356">
        <v>36.705666437256255</v>
      </c>
    </row>
    <row r="98357" spans="2:2" x14ac:dyDescent="0.25">
      <c r="B98357">
        <v>121.43372754319331</v>
      </c>
    </row>
    <row r="98358" spans="2:2" x14ac:dyDescent="0.25">
      <c r="B98358">
        <v>60</v>
      </c>
    </row>
    <row r="98359" spans="2:2" x14ac:dyDescent="0.25">
      <c r="B98359">
        <v>21.977055953584458</v>
      </c>
    </row>
    <row r="98360" spans="2:2" x14ac:dyDescent="0.25">
      <c r="B98360">
        <v>63.828850640489499</v>
      </c>
    </row>
    <row r="98361" spans="2:2" x14ac:dyDescent="0.25">
      <c r="B98361">
        <v>71.1111111111111</v>
      </c>
    </row>
    <row r="114689" spans="2:4" x14ac:dyDescent="0.25">
      <c r="B114689" t="s">
        <v>13</v>
      </c>
      <c r="D114689" t="s">
        <v>43</v>
      </c>
    </row>
    <row r="114690" spans="2:4" x14ac:dyDescent="0.25">
      <c r="B114690">
        <v>0</v>
      </c>
    </row>
    <row r="114691" spans="2:4" x14ac:dyDescent="0.25">
      <c r="B114691">
        <v>0</v>
      </c>
    </row>
    <row r="114692" spans="2:4" x14ac:dyDescent="0.25">
      <c r="B114692">
        <v>0</v>
      </c>
    </row>
    <row r="114693" spans="2:4" x14ac:dyDescent="0.25">
      <c r="B114693">
        <v>0</v>
      </c>
    </row>
    <row r="114694" spans="2:4" x14ac:dyDescent="0.25">
      <c r="B114694">
        <v>0</v>
      </c>
    </row>
    <row r="114695" spans="2:4" x14ac:dyDescent="0.25">
      <c r="B114695">
        <v>0</v>
      </c>
    </row>
    <row r="114696" spans="2:4" x14ac:dyDescent="0.25">
      <c r="B114696">
        <v>0</v>
      </c>
    </row>
    <row r="114697" spans="2:4" x14ac:dyDescent="0.25">
      <c r="B114697">
        <v>0</v>
      </c>
    </row>
    <row r="114698" spans="2:4" x14ac:dyDescent="0.25">
      <c r="B114698">
        <v>0</v>
      </c>
    </row>
    <row r="114699" spans="2:4" x14ac:dyDescent="0.25">
      <c r="B114699">
        <v>0</v>
      </c>
    </row>
    <row r="114700" spans="2:4" x14ac:dyDescent="0.25">
      <c r="B114700">
        <v>0</v>
      </c>
    </row>
    <row r="114701" spans="2:4" x14ac:dyDescent="0.25">
      <c r="B114701">
        <v>0</v>
      </c>
    </row>
    <row r="114702" spans="2:4" x14ac:dyDescent="0.25">
      <c r="B114702">
        <v>0</v>
      </c>
    </row>
    <row r="114703" spans="2:4" x14ac:dyDescent="0.25">
      <c r="B114703">
        <v>0</v>
      </c>
    </row>
    <row r="114704" spans="2:4" x14ac:dyDescent="0.25">
      <c r="B114704">
        <v>0</v>
      </c>
      <c r="D114704">
        <v>26.3</v>
      </c>
    </row>
    <row r="114705" spans="2:4" x14ac:dyDescent="0.25">
      <c r="B114705">
        <v>0</v>
      </c>
    </row>
    <row r="114706" spans="2:4" x14ac:dyDescent="0.25">
      <c r="B114706">
        <v>98.331215761976352</v>
      </c>
      <c r="D114706">
        <v>26.3</v>
      </c>
    </row>
    <row r="114707" spans="2:4" x14ac:dyDescent="0.25">
      <c r="B114707">
        <v>0</v>
      </c>
    </row>
    <row r="114708" spans="2:4" x14ac:dyDescent="0.25">
      <c r="B114708">
        <v>63.131313131313128</v>
      </c>
      <c r="D114708">
        <v>26.7</v>
      </c>
    </row>
    <row r="114709" spans="2:4" x14ac:dyDescent="0.25">
      <c r="B114709">
        <v>0</v>
      </c>
    </row>
    <row r="114710" spans="2:4" x14ac:dyDescent="0.25">
      <c r="B114710">
        <v>94.292803970223318</v>
      </c>
      <c r="D114710">
        <v>27.22</v>
      </c>
    </row>
    <row r="114711" spans="2:4" x14ac:dyDescent="0.25">
      <c r="B114711">
        <v>0</v>
      </c>
    </row>
    <row r="114712" spans="2:4" x14ac:dyDescent="0.25">
      <c r="B114712">
        <v>0</v>
      </c>
    </row>
    <row r="114713" spans="2:4" x14ac:dyDescent="0.25">
      <c r="B114713">
        <v>3643.765903307888</v>
      </c>
      <c r="D114713">
        <v>26.5</v>
      </c>
    </row>
    <row r="114714" spans="2:4" x14ac:dyDescent="0.25">
      <c r="B114714">
        <v>0</v>
      </c>
    </row>
    <row r="114715" spans="2:4" x14ac:dyDescent="0.25">
      <c r="B114715">
        <v>0</v>
      </c>
    </row>
    <row r="114716" spans="2:4" x14ac:dyDescent="0.25">
      <c r="B114716">
        <v>0</v>
      </c>
    </row>
    <row r="114717" spans="2:4" x14ac:dyDescent="0.25">
      <c r="B114717">
        <v>0</v>
      </c>
    </row>
    <row r="114718" spans="2:4" x14ac:dyDescent="0.25">
      <c r="B114718">
        <v>230.76923076923077</v>
      </c>
    </row>
    <row r="114719" spans="2:4" x14ac:dyDescent="0.25">
      <c r="B114719">
        <v>329.4930875576037</v>
      </c>
    </row>
    <row r="114720" spans="2:4" x14ac:dyDescent="0.25">
      <c r="B114720">
        <v>196.34703196347033</v>
      </c>
    </row>
    <row r="114721" spans="2:2" x14ac:dyDescent="0.25">
      <c r="B114721">
        <v>355.76923076923077</v>
      </c>
    </row>
    <row r="114722" spans="2:2" x14ac:dyDescent="0.25">
      <c r="B114722">
        <v>290.86538461538464</v>
      </c>
    </row>
    <row r="114723" spans="2:2" x14ac:dyDescent="0.25">
      <c r="B114723">
        <v>156.56953734906097</v>
      </c>
    </row>
    <row r="114724" spans="2:2" x14ac:dyDescent="0.25">
      <c r="B114724">
        <v>831.02292900655425</v>
      </c>
    </row>
    <row r="114725" spans="2:2" x14ac:dyDescent="0.25">
      <c r="B114725">
        <v>91.5329602963741</v>
      </c>
    </row>
    <row r="114726" spans="2:2" x14ac:dyDescent="0.25">
      <c r="B114726">
        <v>175.83963425356075</v>
      </c>
    </row>
    <row r="114727" spans="2:2" x14ac:dyDescent="0.25">
      <c r="B114727">
        <v>158.9782994621234</v>
      </c>
    </row>
    <row r="114728" spans="2:2" x14ac:dyDescent="0.25">
      <c r="B114728">
        <v>520.29261642149481</v>
      </c>
    </row>
    <row r="114729" spans="2:2" x14ac:dyDescent="0.25">
      <c r="B114729">
        <v>209.56230383643543</v>
      </c>
    </row>
    <row r="114730" spans="2:2" x14ac:dyDescent="0.25">
      <c r="B114730">
        <v>0</v>
      </c>
    </row>
    <row r="114731" spans="2:2" x14ac:dyDescent="0.25">
      <c r="B114731">
        <v>105.50458715596331</v>
      </c>
    </row>
    <row r="114732" spans="2:2" x14ac:dyDescent="0.25">
      <c r="B114732">
        <v>0</v>
      </c>
    </row>
    <row r="114733" spans="2:2" x14ac:dyDescent="0.25">
      <c r="B114733">
        <v>0</v>
      </c>
    </row>
    <row r="114734" spans="2:2" x14ac:dyDescent="0.25">
      <c r="B114734">
        <v>0</v>
      </c>
    </row>
    <row r="114735" spans="2:2" x14ac:dyDescent="0.25">
      <c r="B114735">
        <v>0</v>
      </c>
    </row>
    <row r="114736" spans="2:2" x14ac:dyDescent="0.25">
      <c r="B114736">
        <v>0</v>
      </c>
    </row>
    <row r="114737" spans="2:2" x14ac:dyDescent="0.25">
      <c r="B114737">
        <v>0</v>
      </c>
    </row>
    <row r="114738" spans="2:2" x14ac:dyDescent="0.25">
      <c r="B114738">
        <v>0</v>
      </c>
    </row>
    <row r="114739" spans="2:2" x14ac:dyDescent="0.25">
      <c r="B114739">
        <v>48.735205384079833</v>
      </c>
    </row>
    <row r="114740" spans="2:2" x14ac:dyDescent="0.25">
      <c r="B114740">
        <v>36.705666437256255</v>
      </c>
    </row>
    <row r="114741" spans="2:2" x14ac:dyDescent="0.25">
      <c r="B114741">
        <v>121.43372754319331</v>
      </c>
    </row>
    <row r="114742" spans="2:2" x14ac:dyDescent="0.25">
      <c r="B114742">
        <v>60</v>
      </c>
    </row>
    <row r="114743" spans="2:2" x14ac:dyDescent="0.25">
      <c r="B114743">
        <v>21.977055953584458</v>
      </c>
    </row>
    <row r="114744" spans="2:2" x14ac:dyDescent="0.25">
      <c r="B114744">
        <v>63.828850640489499</v>
      </c>
    </row>
    <row r="114745" spans="2:2" x14ac:dyDescent="0.25">
      <c r="B114745">
        <v>71.1111111111111</v>
      </c>
    </row>
    <row r="131073" spans="2:4" x14ac:dyDescent="0.25">
      <c r="B131073" t="s">
        <v>13</v>
      </c>
      <c r="D131073" t="s">
        <v>43</v>
      </c>
    </row>
    <row r="131074" spans="2:4" x14ac:dyDescent="0.25">
      <c r="B131074">
        <v>0</v>
      </c>
    </row>
    <row r="131075" spans="2:4" x14ac:dyDescent="0.25">
      <c r="B131075">
        <v>0</v>
      </c>
    </row>
    <row r="131076" spans="2:4" x14ac:dyDescent="0.25">
      <c r="B131076">
        <v>0</v>
      </c>
    </row>
    <row r="131077" spans="2:4" x14ac:dyDescent="0.25">
      <c r="B131077">
        <v>0</v>
      </c>
    </row>
    <row r="131078" spans="2:4" x14ac:dyDescent="0.25">
      <c r="B131078">
        <v>0</v>
      </c>
    </row>
    <row r="131079" spans="2:4" x14ac:dyDescent="0.25">
      <c r="B131079">
        <v>0</v>
      </c>
    </row>
    <row r="131080" spans="2:4" x14ac:dyDescent="0.25">
      <c r="B131080">
        <v>0</v>
      </c>
    </row>
    <row r="131081" spans="2:4" x14ac:dyDescent="0.25">
      <c r="B131081">
        <v>0</v>
      </c>
    </row>
    <row r="131082" spans="2:4" x14ac:dyDescent="0.25">
      <c r="B131082">
        <v>0</v>
      </c>
    </row>
    <row r="131083" spans="2:4" x14ac:dyDescent="0.25">
      <c r="B131083">
        <v>0</v>
      </c>
    </row>
    <row r="131084" spans="2:4" x14ac:dyDescent="0.25">
      <c r="B131084">
        <v>0</v>
      </c>
    </row>
    <row r="131085" spans="2:4" x14ac:dyDescent="0.25">
      <c r="B131085">
        <v>0</v>
      </c>
    </row>
    <row r="131086" spans="2:4" x14ac:dyDescent="0.25">
      <c r="B131086">
        <v>0</v>
      </c>
    </row>
    <row r="131087" spans="2:4" x14ac:dyDescent="0.25">
      <c r="B131087">
        <v>0</v>
      </c>
    </row>
    <row r="131088" spans="2:4" x14ac:dyDescent="0.25">
      <c r="B131088">
        <v>0</v>
      </c>
      <c r="D131088">
        <v>26.3</v>
      </c>
    </row>
    <row r="131089" spans="2:4" x14ac:dyDescent="0.25">
      <c r="B131089">
        <v>0</v>
      </c>
    </row>
    <row r="131090" spans="2:4" x14ac:dyDescent="0.25">
      <c r="B131090">
        <v>98.331215761976352</v>
      </c>
      <c r="D131090">
        <v>26.3</v>
      </c>
    </row>
    <row r="131091" spans="2:4" x14ac:dyDescent="0.25">
      <c r="B131091">
        <v>0</v>
      </c>
    </row>
    <row r="131092" spans="2:4" x14ac:dyDescent="0.25">
      <c r="B131092">
        <v>63.131313131313128</v>
      </c>
      <c r="D131092">
        <v>26.7</v>
      </c>
    </row>
    <row r="131093" spans="2:4" x14ac:dyDescent="0.25">
      <c r="B131093">
        <v>0</v>
      </c>
    </row>
    <row r="131094" spans="2:4" x14ac:dyDescent="0.25">
      <c r="B131094">
        <v>94.292803970223318</v>
      </c>
      <c r="D131094">
        <v>27.22</v>
      </c>
    </row>
    <row r="131095" spans="2:4" x14ac:dyDescent="0.25">
      <c r="B131095">
        <v>0</v>
      </c>
    </row>
    <row r="131096" spans="2:4" x14ac:dyDescent="0.25">
      <c r="B131096">
        <v>0</v>
      </c>
    </row>
    <row r="131097" spans="2:4" x14ac:dyDescent="0.25">
      <c r="B131097">
        <v>3643.765903307888</v>
      </c>
      <c r="D131097">
        <v>26.5</v>
      </c>
    </row>
    <row r="131098" spans="2:4" x14ac:dyDescent="0.25">
      <c r="B131098">
        <v>0</v>
      </c>
    </row>
    <row r="131099" spans="2:4" x14ac:dyDescent="0.25">
      <c r="B131099">
        <v>0</v>
      </c>
    </row>
    <row r="131100" spans="2:4" x14ac:dyDescent="0.25">
      <c r="B131100">
        <v>0</v>
      </c>
    </row>
    <row r="131101" spans="2:4" x14ac:dyDescent="0.25">
      <c r="B131101">
        <v>0</v>
      </c>
    </row>
    <row r="131102" spans="2:4" x14ac:dyDescent="0.25">
      <c r="B131102">
        <v>230.76923076923077</v>
      </c>
    </row>
    <row r="131103" spans="2:4" x14ac:dyDescent="0.25">
      <c r="B131103">
        <v>329.4930875576037</v>
      </c>
    </row>
    <row r="131104" spans="2:4" x14ac:dyDescent="0.25">
      <c r="B131104">
        <v>196.34703196347033</v>
      </c>
    </row>
    <row r="131105" spans="2:2" x14ac:dyDescent="0.25">
      <c r="B131105">
        <v>355.76923076923077</v>
      </c>
    </row>
    <row r="131106" spans="2:2" x14ac:dyDescent="0.25">
      <c r="B131106">
        <v>290.86538461538464</v>
      </c>
    </row>
    <row r="131107" spans="2:2" x14ac:dyDescent="0.25">
      <c r="B131107">
        <v>156.56953734906097</v>
      </c>
    </row>
    <row r="131108" spans="2:2" x14ac:dyDescent="0.25">
      <c r="B131108">
        <v>831.02292900655425</v>
      </c>
    </row>
    <row r="131109" spans="2:2" x14ac:dyDescent="0.25">
      <c r="B131109">
        <v>91.5329602963741</v>
      </c>
    </row>
    <row r="131110" spans="2:2" x14ac:dyDescent="0.25">
      <c r="B131110">
        <v>175.83963425356075</v>
      </c>
    </row>
    <row r="131111" spans="2:2" x14ac:dyDescent="0.25">
      <c r="B131111">
        <v>158.9782994621234</v>
      </c>
    </row>
    <row r="131112" spans="2:2" x14ac:dyDescent="0.25">
      <c r="B131112">
        <v>520.29261642149481</v>
      </c>
    </row>
    <row r="131113" spans="2:2" x14ac:dyDescent="0.25">
      <c r="B131113">
        <v>209.56230383643543</v>
      </c>
    </row>
    <row r="131114" spans="2:2" x14ac:dyDescent="0.25">
      <c r="B131114">
        <v>0</v>
      </c>
    </row>
    <row r="131115" spans="2:2" x14ac:dyDescent="0.25">
      <c r="B131115">
        <v>105.50458715596331</v>
      </c>
    </row>
    <row r="131116" spans="2:2" x14ac:dyDescent="0.25">
      <c r="B131116">
        <v>0</v>
      </c>
    </row>
    <row r="131117" spans="2:2" x14ac:dyDescent="0.25">
      <c r="B131117">
        <v>0</v>
      </c>
    </row>
    <row r="131118" spans="2:2" x14ac:dyDescent="0.25">
      <c r="B131118">
        <v>0</v>
      </c>
    </row>
    <row r="131119" spans="2:2" x14ac:dyDescent="0.25">
      <c r="B131119">
        <v>0</v>
      </c>
    </row>
    <row r="131120" spans="2:2" x14ac:dyDescent="0.25">
      <c r="B131120">
        <v>0</v>
      </c>
    </row>
    <row r="131121" spans="2:2" x14ac:dyDescent="0.25">
      <c r="B131121">
        <v>0</v>
      </c>
    </row>
    <row r="131122" spans="2:2" x14ac:dyDescent="0.25">
      <c r="B131122">
        <v>0</v>
      </c>
    </row>
    <row r="131123" spans="2:2" x14ac:dyDescent="0.25">
      <c r="B131123">
        <v>48.735205384079833</v>
      </c>
    </row>
    <row r="131124" spans="2:2" x14ac:dyDescent="0.25">
      <c r="B131124">
        <v>36.705666437256255</v>
      </c>
    </row>
    <row r="131125" spans="2:2" x14ac:dyDescent="0.25">
      <c r="B131125">
        <v>121.43372754319331</v>
      </c>
    </row>
    <row r="131126" spans="2:2" x14ac:dyDescent="0.25">
      <c r="B131126">
        <v>60</v>
      </c>
    </row>
    <row r="131127" spans="2:2" x14ac:dyDescent="0.25">
      <c r="B131127">
        <v>21.977055953584458</v>
      </c>
    </row>
    <row r="131128" spans="2:2" x14ac:dyDescent="0.25">
      <c r="B131128">
        <v>63.828850640489499</v>
      </c>
    </row>
    <row r="131129" spans="2:2" x14ac:dyDescent="0.25">
      <c r="B131129">
        <v>71.1111111111111</v>
      </c>
    </row>
    <row r="147457" spans="2:4" x14ac:dyDescent="0.25">
      <c r="B147457" t="s">
        <v>13</v>
      </c>
      <c r="D147457" t="s">
        <v>43</v>
      </c>
    </row>
    <row r="147458" spans="2:4" x14ac:dyDescent="0.25">
      <c r="B147458">
        <v>0</v>
      </c>
    </row>
    <row r="147459" spans="2:4" x14ac:dyDescent="0.25">
      <c r="B147459">
        <v>0</v>
      </c>
    </row>
    <row r="147460" spans="2:4" x14ac:dyDescent="0.25">
      <c r="B147460">
        <v>0</v>
      </c>
    </row>
    <row r="147461" spans="2:4" x14ac:dyDescent="0.25">
      <c r="B147461">
        <v>0</v>
      </c>
    </row>
    <row r="147462" spans="2:4" x14ac:dyDescent="0.25">
      <c r="B147462">
        <v>0</v>
      </c>
    </row>
    <row r="147463" spans="2:4" x14ac:dyDescent="0.25">
      <c r="B147463">
        <v>0</v>
      </c>
    </row>
    <row r="147464" spans="2:4" x14ac:dyDescent="0.25">
      <c r="B147464">
        <v>0</v>
      </c>
    </row>
    <row r="147465" spans="2:4" x14ac:dyDescent="0.25">
      <c r="B147465">
        <v>0</v>
      </c>
    </row>
    <row r="147466" spans="2:4" x14ac:dyDescent="0.25">
      <c r="B147466">
        <v>0</v>
      </c>
    </row>
    <row r="147467" spans="2:4" x14ac:dyDescent="0.25">
      <c r="B147467">
        <v>0</v>
      </c>
    </row>
    <row r="147468" spans="2:4" x14ac:dyDescent="0.25">
      <c r="B147468">
        <v>0</v>
      </c>
    </row>
    <row r="147469" spans="2:4" x14ac:dyDescent="0.25">
      <c r="B147469">
        <v>0</v>
      </c>
    </row>
    <row r="147470" spans="2:4" x14ac:dyDescent="0.25">
      <c r="B147470">
        <v>0</v>
      </c>
    </row>
    <row r="147471" spans="2:4" x14ac:dyDescent="0.25">
      <c r="B147471">
        <v>0</v>
      </c>
    </row>
    <row r="147472" spans="2:4" x14ac:dyDescent="0.25">
      <c r="B147472">
        <v>0</v>
      </c>
      <c r="D147472">
        <v>26.3</v>
      </c>
    </row>
    <row r="147473" spans="2:4" x14ac:dyDescent="0.25">
      <c r="B147473">
        <v>0</v>
      </c>
    </row>
    <row r="147474" spans="2:4" x14ac:dyDescent="0.25">
      <c r="B147474">
        <v>98.331215761976352</v>
      </c>
      <c r="D147474">
        <v>26.3</v>
      </c>
    </row>
    <row r="147475" spans="2:4" x14ac:dyDescent="0.25">
      <c r="B147475">
        <v>0</v>
      </c>
    </row>
    <row r="147476" spans="2:4" x14ac:dyDescent="0.25">
      <c r="B147476">
        <v>63.131313131313128</v>
      </c>
      <c r="D147476">
        <v>26.7</v>
      </c>
    </row>
    <row r="147477" spans="2:4" x14ac:dyDescent="0.25">
      <c r="B147477">
        <v>0</v>
      </c>
    </row>
    <row r="147478" spans="2:4" x14ac:dyDescent="0.25">
      <c r="B147478">
        <v>94.292803970223318</v>
      </c>
      <c r="D147478">
        <v>27.22</v>
      </c>
    </row>
    <row r="147479" spans="2:4" x14ac:dyDescent="0.25">
      <c r="B147479">
        <v>0</v>
      </c>
    </row>
    <row r="147480" spans="2:4" x14ac:dyDescent="0.25">
      <c r="B147480">
        <v>0</v>
      </c>
    </row>
    <row r="147481" spans="2:4" x14ac:dyDescent="0.25">
      <c r="B147481">
        <v>3643.765903307888</v>
      </c>
      <c r="D147481">
        <v>26.5</v>
      </c>
    </row>
    <row r="147482" spans="2:4" x14ac:dyDescent="0.25">
      <c r="B147482">
        <v>0</v>
      </c>
    </row>
    <row r="147483" spans="2:4" x14ac:dyDescent="0.25">
      <c r="B147483">
        <v>0</v>
      </c>
    </row>
    <row r="147484" spans="2:4" x14ac:dyDescent="0.25">
      <c r="B147484">
        <v>0</v>
      </c>
    </row>
    <row r="147485" spans="2:4" x14ac:dyDescent="0.25">
      <c r="B147485">
        <v>0</v>
      </c>
    </row>
    <row r="147486" spans="2:4" x14ac:dyDescent="0.25">
      <c r="B147486">
        <v>230.76923076923077</v>
      </c>
    </row>
    <row r="147487" spans="2:4" x14ac:dyDescent="0.25">
      <c r="B147487">
        <v>329.4930875576037</v>
      </c>
    </row>
    <row r="147488" spans="2:4" x14ac:dyDescent="0.25">
      <c r="B147488">
        <v>196.34703196347033</v>
      </c>
    </row>
    <row r="147489" spans="2:2" x14ac:dyDescent="0.25">
      <c r="B147489">
        <v>355.76923076923077</v>
      </c>
    </row>
    <row r="147490" spans="2:2" x14ac:dyDescent="0.25">
      <c r="B147490">
        <v>290.86538461538464</v>
      </c>
    </row>
    <row r="147491" spans="2:2" x14ac:dyDescent="0.25">
      <c r="B147491">
        <v>156.56953734906097</v>
      </c>
    </row>
    <row r="147492" spans="2:2" x14ac:dyDescent="0.25">
      <c r="B147492">
        <v>831.02292900655425</v>
      </c>
    </row>
    <row r="147493" spans="2:2" x14ac:dyDescent="0.25">
      <c r="B147493">
        <v>91.5329602963741</v>
      </c>
    </row>
    <row r="147494" spans="2:2" x14ac:dyDescent="0.25">
      <c r="B147494">
        <v>175.83963425356075</v>
      </c>
    </row>
    <row r="147495" spans="2:2" x14ac:dyDescent="0.25">
      <c r="B147495">
        <v>158.9782994621234</v>
      </c>
    </row>
    <row r="147496" spans="2:2" x14ac:dyDescent="0.25">
      <c r="B147496">
        <v>520.29261642149481</v>
      </c>
    </row>
    <row r="147497" spans="2:2" x14ac:dyDescent="0.25">
      <c r="B147497">
        <v>209.56230383643543</v>
      </c>
    </row>
    <row r="147498" spans="2:2" x14ac:dyDescent="0.25">
      <c r="B147498">
        <v>0</v>
      </c>
    </row>
    <row r="147499" spans="2:2" x14ac:dyDescent="0.25">
      <c r="B147499">
        <v>105.50458715596331</v>
      </c>
    </row>
    <row r="147500" spans="2:2" x14ac:dyDescent="0.25">
      <c r="B147500">
        <v>0</v>
      </c>
    </row>
    <row r="147501" spans="2:2" x14ac:dyDescent="0.25">
      <c r="B147501">
        <v>0</v>
      </c>
    </row>
    <row r="147502" spans="2:2" x14ac:dyDescent="0.25">
      <c r="B147502">
        <v>0</v>
      </c>
    </row>
    <row r="147503" spans="2:2" x14ac:dyDescent="0.25">
      <c r="B147503">
        <v>0</v>
      </c>
    </row>
    <row r="147504" spans="2:2" x14ac:dyDescent="0.25">
      <c r="B147504">
        <v>0</v>
      </c>
    </row>
    <row r="147505" spans="2:2" x14ac:dyDescent="0.25">
      <c r="B147505">
        <v>0</v>
      </c>
    </row>
    <row r="147506" spans="2:2" x14ac:dyDescent="0.25">
      <c r="B147506">
        <v>0</v>
      </c>
    </row>
    <row r="147507" spans="2:2" x14ac:dyDescent="0.25">
      <c r="B147507">
        <v>48.735205384079833</v>
      </c>
    </row>
    <row r="147508" spans="2:2" x14ac:dyDescent="0.25">
      <c r="B147508">
        <v>36.705666437256255</v>
      </c>
    </row>
    <row r="147509" spans="2:2" x14ac:dyDescent="0.25">
      <c r="B147509">
        <v>121.43372754319331</v>
      </c>
    </row>
    <row r="147510" spans="2:2" x14ac:dyDescent="0.25">
      <c r="B147510">
        <v>60</v>
      </c>
    </row>
    <row r="147511" spans="2:2" x14ac:dyDescent="0.25">
      <c r="B147511">
        <v>21.977055953584458</v>
      </c>
    </row>
    <row r="147512" spans="2:2" x14ac:dyDescent="0.25">
      <c r="B147512">
        <v>63.828850640489499</v>
      </c>
    </row>
    <row r="147513" spans="2:2" x14ac:dyDescent="0.25">
      <c r="B147513">
        <v>71.1111111111111</v>
      </c>
    </row>
    <row r="163841" spans="2:4" x14ac:dyDescent="0.25">
      <c r="B163841" t="s">
        <v>13</v>
      </c>
      <c r="D163841" t="s">
        <v>43</v>
      </c>
    </row>
    <row r="163842" spans="2:4" x14ac:dyDescent="0.25">
      <c r="B163842">
        <v>0</v>
      </c>
    </row>
    <row r="163843" spans="2:4" x14ac:dyDescent="0.25">
      <c r="B163843">
        <v>0</v>
      </c>
    </row>
    <row r="163844" spans="2:4" x14ac:dyDescent="0.25">
      <c r="B163844">
        <v>0</v>
      </c>
    </row>
    <row r="163845" spans="2:4" x14ac:dyDescent="0.25">
      <c r="B163845">
        <v>0</v>
      </c>
    </row>
    <row r="163846" spans="2:4" x14ac:dyDescent="0.25">
      <c r="B163846">
        <v>0</v>
      </c>
    </row>
    <row r="163847" spans="2:4" x14ac:dyDescent="0.25">
      <c r="B163847">
        <v>0</v>
      </c>
    </row>
    <row r="163848" spans="2:4" x14ac:dyDescent="0.25">
      <c r="B163848">
        <v>0</v>
      </c>
    </row>
    <row r="163849" spans="2:4" x14ac:dyDescent="0.25">
      <c r="B163849">
        <v>0</v>
      </c>
    </row>
    <row r="163850" spans="2:4" x14ac:dyDescent="0.25">
      <c r="B163850">
        <v>0</v>
      </c>
    </row>
    <row r="163851" spans="2:4" x14ac:dyDescent="0.25">
      <c r="B163851">
        <v>0</v>
      </c>
    </row>
    <row r="163852" spans="2:4" x14ac:dyDescent="0.25">
      <c r="B163852">
        <v>0</v>
      </c>
    </row>
    <row r="163853" spans="2:4" x14ac:dyDescent="0.25">
      <c r="B163853">
        <v>0</v>
      </c>
    </row>
    <row r="163854" spans="2:4" x14ac:dyDescent="0.25">
      <c r="B163854">
        <v>0</v>
      </c>
    </row>
    <row r="163855" spans="2:4" x14ac:dyDescent="0.25">
      <c r="B163855">
        <v>0</v>
      </c>
    </row>
    <row r="163856" spans="2:4" x14ac:dyDescent="0.25">
      <c r="B163856">
        <v>0</v>
      </c>
      <c r="D163856">
        <v>26.3</v>
      </c>
    </row>
    <row r="163857" spans="2:4" x14ac:dyDescent="0.25">
      <c r="B163857">
        <v>0</v>
      </c>
    </row>
    <row r="163858" spans="2:4" x14ac:dyDescent="0.25">
      <c r="B163858">
        <v>98.331215761976352</v>
      </c>
      <c r="D163858">
        <v>26.3</v>
      </c>
    </row>
    <row r="163859" spans="2:4" x14ac:dyDescent="0.25">
      <c r="B163859">
        <v>0</v>
      </c>
    </row>
    <row r="163860" spans="2:4" x14ac:dyDescent="0.25">
      <c r="B163860">
        <v>63.131313131313128</v>
      </c>
      <c r="D163860">
        <v>26.7</v>
      </c>
    </row>
    <row r="163861" spans="2:4" x14ac:dyDescent="0.25">
      <c r="B163861">
        <v>0</v>
      </c>
    </row>
    <row r="163862" spans="2:4" x14ac:dyDescent="0.25">
      <c r="B163862">
        <v>94.292803970223318</v>
      </c>
      <c r="D163862">
        <v>27.22</v>
      </c>
    </row>
    <row r="163863" spans="2:4" x14ac:dyDescent="0.25">
      <c r="B163863">
        <v>0</v>
      </c>
    </row>
    <row r="163864" spans="2:4" x14ac:dyDescent="0.25">
      <c r="B163864">
        <v>0</v>
      </c>
    </row>
    <row r="163865" spans="2:4" x14ac:dyDescent="0.25">
      <c r="B163865">
        <v>3643.765903307888</v>
      </c>
      <c r="D163865">
        <v>26.5</v>
      </c>
    </row>
    <row r="163866" spans="2:4" x14ac:dyDescent="0.25">
      <c r="B163866">
        <v>0</v>
      </c>
    </row>
    <row r="163867" spans="2:4" x14ac:dyDescent="0.25">
      <c r="B163867">
        <v>0</v>
      </c>
    </row>
    <row r="163868" spans="2:4" x14ac:dyDescent="0.25">
      <c r="B163868">
        <v>0</v>
      </c>
    </row>
    <row r="163869" spans="2:4" x14ac:dyDescent="0.25">
      <c r="B163869">
        <v>0</v>
      </c>
    </row>
    <row r="163870" spans="2:4" x14ac:dyDescent="0.25">
      <c r="B163870">
        <v>230.76923076923077</v>
      </c>
    </row>
    <row r="163871" spans="2:4" x14ac:dyDescent="0.25">
      <c r="B163871">
        <v>329.4930875576037</v>
      </c>
    </row>
    <row r="163872" spans="2:4" x14ac:dyDescent="0.25">
      <c r="B163872">
        <v>196.34703196347033</v>
      </c>
    </row>
    <row r="163873" spans="2:2" x14ac:dyDescent="0.25">
      <c r="B163873">
        <v>355.76923076923077</v>
      </c>
    </row>
    <row r="163874" spans="2:2" x14ac:dyDescent="0.25">
      <c r="B163874">
        <v>290.86538461538464</v>
      </c>
    </row>
    <row r="163875" spans="2:2" x14ac:dyDescent="0.25">
      <c r="B163875">
        <v>156.56953734906097</v>
      </c>
    </row>
    <row r="163876" spans="2:2" x14ac:dyDescent="0.25">
      <c r="B163876">
        <v>831.02292900655425</v>
      </c>
    </row>
    <row r="163877" spans="2:2" x14ac:dyDescent="0.25">
      <c r="B163877">
        <v>91.5329602963741</v>
      </c>
    </row>
    <row r="163878" spans="2:2" x14ac:dyDescent="0.25">
      <c r="B163878">
        <v>175.83963425356075</v>
      </c>
    </row>
    <row r="163879" spans="2:2" x14ac:dyDescent="0.25">
      <c r="B163879">
        <v>158.9782994621234</v>
      </c>
    </row>
    <row r="163880" spans="2:2" x14ac:dyDescent="0.25">
      <c r="B163880">
        <v>520.29261642149481</v>
      </c>
    </row>
    <row r="163881" spans="2:2" x14ac:dyDescent="0.25">
      <c r="B163881">
        <v>209.56230383643543</v>
      </c>
    </row>
    <row r="163882" spans="2:2" x14ac:dyDescent="0.25">
      <c r="B163882">
        <v>0</v>
      </c>
    </row>
    <row r="163883" spans="2:2" x14ac:dyDescent="0.25">
      <c r="B163883">
        <v>105.50458715596331</v>
      </c>
    </row>
    <row r="163884" spans="2:2" x14ac:dyDescent="0.25">
      <c r="B163884">
        <v>0</v>
      </c>
    </row>
    <row r="163885" spans="2:2" x14ac:dyDescent="0.25">
      <c r="B163885">
        <v>0</v>
      </c>
    </row>
    <row r="163886" spans="2:2" x14ac:dyDescent="0.25">
      <c r="B163886">
        <v>0</v>
      </c>
    </row>
    <row r="163887" spans="2:2" x14ac:dyDescent="0.25">
      <c r="B163887">
        <v>0</v>
      </c>
    </row>
    <row r="163888" spans="2:2" x14ac:dyDescent="0.25">
      <c r="B163888">
        <v>0</v>
      </c>
    </row>
    <row r="163889" spans="2:2" x14ac:dyDescent="0.25">
      <c r="B163889">
        <v>0</v>
      </c>
    </row>
    <row r="163890" spans="2:2" x14ac:dyDescent="0.25">
      <c r="B163890">
        <v>0</v>
      </c>
    </row>
    <row r="163891" spans="2:2" x14ac:dyDescent="0.25">
      <c r="B163891">
        <v>48.735205384079833</v>
      </c>
    </row>
    <row r="163892" spans="2:2" x14ac:dyDescent="0.25">
      <c r="B163892">
        <v>36.705666437256255</v>
      </c>
    </row>
    <row r="163893" spans="2:2" x14ac:dyDescent="0.25">
      <c r="B163893">
        <v>121.43372754319331</v>
      </c>
    </row>
    <row r="163894" spans="2:2" x14ac:dyDescent="0.25">
      <c r="B163894">
        <v>60</v>
      </c>
    </row>
    <row r="163895" spans="2:2" x14ac:dyDescent="0.25">
      <c r="B163895">
        <v>21.977055953584458</v>
      </c>
    </row>
    <row r="163896" spans="2:2" x14ac:dyDescent="0.25">
      <c r="B163896">
        <v>63.828850640489499</v>
      </c>
    </row>
    <row r="163897" spans="2:2" x14ac:dyDescent="0.25">
      <c r="B163897">
        <v>71.1111111111111</v>
      </c>
    </row>
    <row r="180225" spans="2:4" x14ac:dyDescent="0.25">
      <c r="B180225" t="s">
        <v>13</v>
      </c>
      <c r="D180225" t="s">
        <v>43</v>
      </c>
    </row>
    <row r="180226" spans="2:4" x14ac:dyDescent="0.25">
      <c r="B180226">
        <v>0</v>
      </c>
    </row>
    <row r="180227" spans="2:4" x14ac:dyDescent="0.25">
      <c r="B180227">
        <v>0</v>
      </c>
    </row>
    <row r="180228" spans="2:4" x14ac:dyDescent="0.25">
      <c r="B180228">
        <v>0</v>
      </c>
    </row>
    <row r="180229" spans="2:4" x14ac:dyDescent="0.25">
      <c r="B180229">
        <v>0</v>
      </c>
    </row>
    <row r="180230" spans="2:4" x14ac:dyDescent="0.25">
      <c r="B180230">
        <v>0</v>
      </c>
    </row>
    <row r="180231" spans="2:4" x14ac:dyDescent="0.25">
      <c r="B180231">
        <v>0</v>
      </c>
    </row>
    <row r="180232" spans="2:4" x14ac:dyDescent="0.25">
      <c r="B180232">
        <v>0</v>
      </c>
    </row>
    <row r="180233" spans="2:4" x14ac:dyDescent="0.25">
      <c r="B180233">
        <v>0</v>
      </c>
    </row>
    <row r="180234" spans="2:4" x14ac:dyDescent="0.25">
      <c r="B180234">
        <v>0</v>
      </c>
    </row>
    <row r="180235" spans="2:4" x14ac:dyDescent="0.25">
      <c r="B180235">
        <v>0</v>
      </c>
    </row>
    <row r="180236" spans="2:4" x14ac:dyDescent="0.25">
      <c r="B180236">
        <v>0</v>
      </c>
    </row>
    <row r="180237" spans="2:4" x14ac:dyDescent="0.25">
      <c r="B180237">
        <v>0</v>
      </c>
    </row>
    <row r="180238" spans="2:4" x14ac:dyDescent="0.25">
      <c r="B180238">
        <v>0</v>
      </c>
    </row>
    <row r="180239" spans="2:4" x14ac:dyDescent="0.25">
      <c r="B180239">
        <v>0</v>
      </c>
    </row>
    <row r="180240" spans="2:4" x14ac:dyDescent="0.25">
      <c r="B180240">
        <v>0</v>
      </c>
      <c r="D180240">
        <v>26.3</v>
      </c>
    </row>
    <row r="180241" spans="2:4" x14ac:dyDescent="0.25">
      <c r="B180241">
        <v>0</v>
      </c>
    </row>
    <row r="180242" spans="2:4" x14ac:dyDescent="0.25">
      <c r="B180242">
        <v>98.331215761976352</v>
      </c>
      <c r="D180242">
        <v>26.3</v>
      </c>
    </row>
    <row r="180243" spans="2:4" x14ac:dyDescent="0.25">
      <c r="B180243">
        <v>0</v>
      </c>
    </row>
    <row r="180244" spans="2:4" x14ac:dyDescent="0.25">
      <c r="B180244">
        <v>63.131313131313128</v>
      </c>
      <c r="D180244">
        <v>26.7</v>
      </c>
    </row>
    <row r="180245" spans="2:4" x14ac:dyDescent="0.25">
      <c r="B180245">
        <v>0</v>
      </c>
    </row>
    <row r="180246" spans="2:4" x14ac:dyDescent="0.25">
      <c r="B180246">
        <v>94.292803970223318</v>
      </c>
      <c r="D180246">
        <v>27.22</v>
      </c>
    </row>
    <row r="180247" spans="2:4" x14ac:dyDescent="0.25">
      <c r="B180247">
        <v>0</v>
      </c>
    </row>
    <row r="180248" spans="2:4" x14ac:dyDescent="0.25">
      <c r="B180248">
        <v>0</v>
      </c>
    </row>
    <row r="180249" spans="2:4" x14ac:dyDescent="0.25">
      <c r="B180249">
        <v>3643.765903307888</v>
      </c>
      <c r="D180249">
        <v>26.5</v>
      </c>
    </row>
    <row r="180250" spans="2:4" x14ac:dyDescent="0.25">
      <c r="B180250">
        <v>0</v>
      </c>
    </row>
    <row r="180251" spans="2:4" x14ac:dyDescent="0.25">
      <c r="B180251">
        <v>0</v>
      </c>
    </row>
    <row r="180252" spans="2:4" x14ac:dyDescent="0.25">
      <c r="B180252">
        <v>0</v>
      </c>
    </row>
    <row r="180253" spans="2:4" x14ac:dyDescent="0.25">
      <c r="B180253">
        <v>0</v>
      </c>
    </row>
    <row r="180254" spans="2:4" x14ac:dyDescent="0.25">
      <c r="B180254">
        <v>230.76923076923077</v>
      </c>
    </row>
    <row r="180255" spans="2:4" x14ac:dyDescent="0.25">
      <c r="B180255">
        <v>329.4930875576037</v>
      </c>
    </row>
    <row r="180256" spans="2:4" x14ac:dyDescent="0.25">
      <c r="B180256">
        <v>196.34703196347033</v>
      </c>
    </row>
    <row r="180257" spans="2:2" x14ac:dyDescent="0.25">
      <c r="B180257">
        <v>355.76923076923077</v>
      </c>
    </row>
    <row r="180258" spans="2:2" x14ac:dyDescent="0.25">
      <c r="B180258">
        <v>290.86538461538464</v>
      </c>
    </row>
    <row r="180259" spans="2:2" x14ac:dyDescent="0.25">
      <c r="B180259">
        <v>156.56953734906097</v>
      </c>
    </row>
    <row r="180260" spans="2:2" x14ac:dyDescent="0.25">
      <c r="B180260">
        <v>831.02292900655425</v>
      </c>
    </row>
    <row r="180261" spans="2:2" x14ac:dyDescent="0.25">
      <c r="B180261">
        <v>91.5329602963741</v>
      </c>
    </row>
    <row r="180262" spans="2:2" x14ac:dyDescent="0.25">
      <c r="B180262">
        <v>175.83963425356075</v>
      </c>
    </row>
    <row r="180263" spans="2:2" x14ac:dyDescent="0.25">
      <c r="B180263">
        <v>158.9782994621234</v>
      </c>
    </row>
    <row r="180264" spans="2:2" x14ac:dyDescent="0.25">
      <c r="B180264">
        <v>520.29261642149481</v>
      </c>
    </row>
    <row r="180265" spans="2:2" x14ac:dyDescent="0.25">
      <c r="B180265">
        <v>209.56230383643543</v>
      </c>
    </row>
    <row r="180266" spans="2:2" x14ac:dyDescent="0.25">
      <c r="B180266">
        <v>0</v>
      </c>
    </row>
    <row r="180267" spans="2:2" x14ac:dyDescent="0.25">
      <c r="B180267">
        <v>105.50458715596331</v>
      </c>
    </row>
    <row r="180268" spans="2:2" x14ac:dyDescent="0.25">
      <c r="B180268">
        <v>0</v>
      </c>
    </row>
    <row r="180269" spans="2:2" x14ac:dyDescent="0.25">
      <c r="B180269">
        <v>0</v>
      </c>
    </row>
    <row r="180270" spans="2:2" x14ac:dyDescent="0.25">
      <c r="B180270">
        <v>0</v>
      </c>
    </row>
    <row r="180271" spans="2:2" x14ac:dyDescent="0.25">
      <c r="B180271">
        <v>0</v>
      </c>
    </row>
    <row r="180272" spans="2:2" x14ac:dyDescent="0.25">
      <c r="B180272">
        <v>0</v>
      </c>
    </row>
    <row r="180273" spans="2:2" x14ac:dyDescent="0.25">
      <c r="B180273">
        <v>0</v>
      </c>
    </row>
    <row r="180274" spans="2:2" x14ac:dyDescent="0.25">
      <c r="B180274">
        <v>0</v>
      </c>
    </row>
    <row r="180275" spans="2:2" x14ac:dyDescent="0.25">
      <c r="B180275">
        <v>48.735205384079833</v>
      </c>
    </row>
    <row r="180276" spans="2:2" x14ac:dyDescent="0.25">
      <c r="B180276">
        <v>36.705666437256255</v>
      </c>
    </row>
    <row r="180277" spans="2:2" x14ac:dyDescent="0.25">
      <c r="B180277">
        <v>121.43372754319331</v>
      </c>
    </row>
    <row r="180278" spans="2:2" x14ac:dyDescent="0.25">
      <c r="B180278">
        <v>60</v>
      </c>
    </row>
    <row r="180279" spans="2:2" x14ac:dyDescent="0.25">
      <c r="B180279">
        <v>21.977055953584458</v>
      </c>
    </row>
    <row r="180280" spans="2:2" x14ac:dyDescent="0.25">
      <c r="B180280">
        <v>63.828850640489499</v>
      </c>
    </row>
    <row r="180281" spans="2:2" x14ac:dyDescent="0.25">
      <c r="B180281">
        <v>71.1111111111111</v>
      </c>
    </row>
    <row r="196609" spans="2:4" x14ac:dyDescent="0.25">
      <c r="B196609" t="s">
        <v>13</v>
      </c>
      <c r="D196609" t="s">
        <v>43</v>
      </c>
    </row>
    <row r="196610" spans="2:4" x14ac:dyDescent="0.25">
      <c r="B196610">
        <v>0</v>
      </c>
    </row>
    <row r="196611" spans="2:4" x14ac:dyDescent="0.25">
      <c r="B196611">
        <v>0</v>
      </c>
    </row>
    <row r="196612" spans="2:4" x14ac:dyDescent="0.25">
      <c r="B196612">
        <v>0</v>
      </c>
    </row>
    <row r="196613" spans="2:4" x14ac:dyDescent="0.25">
      <c r="B196613">
        <v>0</v>
      </c>
    </row>
    <row r="196614" spans="2:4" x14ac:dyDescent="0.25">
      <c r="B196614">
        <v>0</v>
      </c>
    </row>
    <row r="196615" spans="2:4" x14ac:dyDescent="0.25">
      <c r="B196615">
        <v>0</v>
      </c>
    </row>
    <row r="196616" spans="2:4" x14ac:dyDescent="0.25">
      <c r="B196616">
        <v>0</v>
      </c>
    </row>
    <row r="196617" spans="2:4" x14ac:dyDescent="0.25">
      <c r="B196617">
        <v>0</v>
      </c>
    </row>
    <row r="196618" spans="2:4" x14ac:dyDescent="0.25">
      <c r="B196618">
        <v>0</v>
      </c>
    </row>
    <row r="196619" spans="2:4" x14ac:dyDescent="0.25">
      <c r="B196619">
        <v>0</v>
      </c>
    </row>
    <row r="196620" spans="2:4" x14ac:dyDescent="0.25">
      <c r="B196620">
        <v>0</v>
      </c>
    </row>
    <row r="196621" spans="2:4" x14ac:dyDescent="0.25">
      <c r="B196621">
        <v>0</v>
      </c>
    </row>
    <row r="196622" spans="2:4" x14ac:dyDescent="0.25">
      <c r="B196622">
        <v>0</v>
      </c>
    </row>
    <row r="196623" spans="2:4" x14ac:dyDescent="0.25">
      <c r="B196623">
        <v>0</v>
      </c>
    </row>
    <row r="196624" spans="2:4" x14ac:dyDescent="0.25">
      <c r="B196624">
        <v>0</v>
      </c>
      <c r="D196624">
        <v>26.3</v>
      </c>
    </row>
    <row r="196625" spans="2:4" x14ac:dyDescent="0.25">
      <c r="B196625">
        <v>0</v>
      </c>
    </row>
    <row r="196626" spans="2:4" x14ac:dyDescent="0.25">
      <c r="B196626">
        <v>98.331215761976352</v>
      </c>
      <c r="D196626">
        <v>26.3</v>
      </c>
    </row>
    <row r="196627" spans="2:4" x14ac:dyDescent="0.25">
      <c r="B196627">
        <v>0</v>
      </c>
    </row>
    <row r="196628" spans="2:4" x14ac:dyDescent="0.25">
      <c r="B196628">
        <v>63.131313131313128</v>
      </c>
      <c r="D196628">
        <v>26.7</v>
      </c>
    </row>
    <row r="196629" spans="2:4" x14ac:dyDescent="0.25">
      <c r="B196629">
        <v>0</v>
      </c>
    </row>
    <row r="196630" spans="2:4" x14ac:dyDescent="0.25">
      <c r="B196630">
        <v>94.292803970223318</v>
      </c>
      <c r="D196630">
        <v>27.22</v>
      </c>
    </row>
    <row r="196631" spans="2:4" x14ac:dyDescent="0.25">
      <c r="B196631">
        <v>0</v>
      </c>
    </row>
    <row r="196632" spans="2:4" x14ac:dyDescent="0.25">
      <c r="B196632">
        <v>0</v>
      </c>
    </row>
    <row r="196633" spans="2:4" x14ac:dyDescent="0.25">
      <c r="B196633">
        <v>3643.765903307888</v>
      </c>
      <c r="D196633">
        <v>26.5</v>
      </c>
    </row>
    <row r="196634" spans="2:4" x14ac:dyDescent="0.25">
      <c r="B196634">
        <v>0</v>
      </c>
    </row>
    <row r="196635" spans="2:4" x14ac:dyDescent="0.25">
      <c r="B196635">
        <v>0</v>
      </c>
    </row>
    <row r="196636" spans="2:4" x14ac:dyDescent="0.25">
      <c r="B196636">
        <v>0</v>
      </c>
    </row>
    <row r="196637" spans="2:4" x14ac:dyDescent="0.25">
      <c r="B196637">
        <v>0</v>
      </c>
    </row>
    <row r="196638" spans="2:4" x14ac:dyDescent="0.25">
      <c r="B196638">
        <v>230.76923076923077</v>
      </c>
    </row>
    <row r="196639" spans="2:4" x14ac:dyDescent="0.25">
      <c r="B196639">
        <v>329.4930875576037</v>
      </c>
    </row>
    <row r="196640" spans="2:4" x14ac:dyDescent="0.25">
      <c r="B196640">
        <v>196.34703196347033</v>
      </c>
    </row>
    <row r="196641" spans="2:2" x14ac:dyDescent="0.25">
      <c r="B196641">
        <v>355.76923076923077</v>
      </c>
    </row>
    <row r="196642" spans="2:2" x14ac:dyDescent="0.25">
      <c r="B196642">
        <v>290.86538461538464</v>
      </c>
    </row>
    <row r="196643" spans="2:2" x14ac:dyDescent="0.25">
      <c r="B196643">
        <v>156.56953734906097</v>
      </c>
    </row>
    <row r="196644" spans="2:2" x14ac:dyDescent="0.25">
      <c r="B196644">
        <v>831.02292900655425</v>
      </c>
    </row>
    <row r="196645" spans="2:2" x14ac:dyDescent="0.25">
      <c r="B196645">
        <v>91.5329602963741</v>
      </c>
    </row>
    <row r="196646" spans="2:2" x14ac:dyDescent="0.25">
      <c r="B196646">
        <v>175.83963425356075</v>
      </c>
    </row>
    <row r="196647" spans="2:2" x14ac:dyDescent="0.25">
      <c r="B196647">
        <v>158.9782994621234</v>
      </c>
    </row>
    <row r="196648" spans="2:2" x14ac:dyDescent="0.25">
      <c r="B196648">
        <v>520.29261642149481</v>
      </c>
    </row>
    <row r="196649" spans="2:2" x14ac:dyDescent="0.25">
      <c r="B196649">
        <v>209.56230383643543</v>
      </c>
    </row>
    <row r="196650" spans="2:2" x14ac:dyDescent="0.25">
      <c r="B196650">
        <v>0</v>
      </c>
    </row>
    <row r="196651" spans="2:2" x14ac:dyDescent="0.25">
      <c r="B196651">
        <v>105.50458715596331</v>
      </c>
    </row>
    <row r="196652" spans="2:2" x14ac:dyDescent="0.25">
      <c r="B196652">
        <v>0</v>
      </c>
    </row>
    <row r="196653" spans="2:2" x14ac:dyDescent="0.25">
      <c r="B196653">
        <v>0</v>
      </c>
    </row>
    <row r="196654" spans="2:2" x14ac:dyDescent="0.25">
      <c r="B196654">
        <v>0</v>
      </c>
    </row>
    <row r="196655" spans="2:2" x14ac:dyDescent="0.25">
      <c r="B196655">
        <v>0</v>
      </c>
    </row>
    <row r="196656" spans="2:2" x14ac:dyDescent="0.25">
      <c r="B196656">
        <v>0</v>
      </c>
    </row>
    <row r="196657" spans="2:2" x14ac:dyDescent="0.25">
      <c r="B196657">
        <v>0</v>
      </c>
    </row>
    <row r="196658" spans="2:2" x14ac:dyDescent="0.25">
      <c r="B196658">
        <v>0</v>
      </c>
    </row>
    <row r="196659" spans="2:2" x14ac:dyDescent="0.25">
      <c r="B196659">
        <v>48.735205384079833</v>
      </c>
    </row>
    <row r="196660" spans="2:2" x14ac:dyDescent="0.25">
      <c r="B196660">
        <v>36.705666437256255</v>
      </c>
    </row>
    <row r="196661" spans="2:2" x14ac:dyDescent="0.25">
      <c r="B196661">
        <v>121.43372754319331</v>
      </c>
    </row>
    <row r="196662" spans="2:2" x14ac:dyDescent="0.25">
      <c r="B196662">
        <v>60</v>
      </c>
    </row>
    <row r="196663" spans="2:2" x14ac:dyDescent="0.25">
      <c r="B196663">
        <v>21.977055953584458</v>
      </c>
    </row>
    <row r="196664" spans="2:2" x14ac:dyDescent="0.25">
      <c r="B196664">
        <v>63.828850640489499</v>
      </c>
    </row>
    <row r="196665" spans="2:2" x14ac:dyDescent="0.25">
      <c r="B196665">
        <v>71.1111111111111</v>
      </c>
    </row>
    <row r="212993" spans="2:4" x14ac:dyDescent="0.25">
      <c r="B212993" t="s">
        <v>13</v>
      </c>
      <c r="D212993" t="s">
        <v>43</v>
      </c>
    </row>
    <row r="212994" spans="2:4" x14ac:dyDescent="0.25">
      <c r="B212994">
        <v>0</v>
      </c>
    </row>
    <row r="212995" spans="2:4" x14ac:dyDescent="0.25">
      <c r="B212995">
        <v>0</v>
      </c>
    </row>
    <row r="212996" spans="2:4" x14ac:dyDescent="0.25">
      <c r="B212996">
        <v>0</v>
      </c>
    </row>
    <row r="212997" spans="2:4" x14ac:dyDescent="0.25">
      <c r="B212997">
        <v>0</v>
      </c>
    </row>
    <row r="212998" spans="2:4" x14ac:dyDescent="0.25">
      <c r="B212998">
        <v>0</v>
      </c>
    </row>
    <row r="212999" spans="2:4" x14ac:dyDescent="0.25">
      <c r="B212999">
        <v>0</v>
      </c>
    </row>
    <row r="213000" spans="2:4" x14ac:dyDescent="0.25">
      <c r="B213000">
        <v>0</v>
      </c>
    </row>
    <row r="213001" spans="2:4" x14ac:dyDescent="0.25">
      <c r="B213001">
        <v>0</v>
      </c>
    </row>
    <row r="213002" spans="2:4" x14ac:dyDescent="0.25">
      <c r="B213002">
        <v>0</v>
      </c>
    </row>
    <row r="213003" spans="2:4" x14ac:dyDescent="0.25">
      <c r="B213003">
        <v>0</v>
      </c>
    </row>
    <row r="213004" spans="2:4" x14ac:dyDescent="0.25">
      <c r="B213004">
        <v>0</v>
      </c>
    </row>
    <row r="213005" spans="2:4" x14ac:dyDescent="0.25">
      <c r="B213005">
        <v>0</v>
      </c>
    </row>
    <row r="213006" spans="2:4" x14ac:dyDescent="0.25">
      <c r="B213006">
        <v>0</v>
      </c>
    </row>
    <row r="213007" spans="2:4" x14ac:dyDescent="0.25">
      <c r="B213007">
        <v>0</v>
      </c>
    </row>
    <row r="213008" spans="2:4" x14ac:dyDescent="0.25">
      <c r="B213008">
        <v>0</v>
      </c>
      <c r="D213008">
        <v>26.3</v>
      </c>
    </row>
    <row r="213009" spans="2:4" x14ac:dyDescent="0.25">
      <c r="B213009">
        <v>0</v>
      </c>
    </row>
    <row r="213010" spans="2:4" x14ac:dyDescent="0.25">
      <c r="B213010">
        <v>98.331215761976352</v>
      </c>
      <c r="D213010">
        <v>26.3</v>
      </c>
    </row>
    <row r="213011" spans="2:4" x14ac:dyDescent="0.25">
      <c r="B213011">
        <v>0</v>
      </c>
    </row>
    <row r="213012" spans="2:4" x14ac:dyDescent="0.25">
      <c r="B213012">
        <v>63.131313131313128</v>
      </c>
      <c r="D213012">
        <v>26.7</v>
      </c>
    </row>
    <row r="213013" spans="2:4" x14ac:dyDescent="0.25">
      <c r="B213013">
        <v>0</v>
      </c>
    </row>
    <row r="213014" spans="2:4" x14ac:dyDescent="0.25">
      <c r="B213014">
        <v>94.292803970223318</v>
      </c>
      <c r="D213014">
        <v>27.22</v>
      </c>
    </row>
    <row r="213015" spans="2:4" x14ac:dyDescent="0.25">
      <c r="B213015">
        <v>0</v>
      </c>
    </row>
    <row r="213016" spans="2:4" x14ac:dyDescent="0.25">
      <c r="B213016">
        <v>0</v>
      </c>
    </row>
    <row r="213017" spans="2:4" x14ac:dyDescent="0.25">
      <c r="B213017">
        <v>3643.765903307888</v>
      </c>
      <c r="D213017">
        <v>26.5</v>
      </c>
    </row>
    <row r="213018" spans="2:4" x14ac:dyDescent="0.25">
      <c r="B213018">
        <v>0</v>
      </c>
    </row>
    <row r="213019" spans="2:4" x14ac:dyDescent="0.25">
      <c r="B213019">
        <v>0</v>
      </c>
    </row>
    <row r="213020" spans="2:4" x14ac:dyDescent="0.25">
      <c r="B213020">
        <v>0</v>
      </c>
    </row>
    <row r="213021" spans="2:4" x14ac:dyDescent="0.25">
      <c r="B213021">
        <v>0</v>
      </c>
    </row>
    <row r="213022" spans="2:4" x14ac:dyDescent="0.25">
      <c r="B213022">
        <v>230.76923076923077</v>
      </c>
    </row>
    <row r="213023" spans="2:4" x14ac:dyDescent="0.25">
      <c r="B213023">
        <v>329.4930875576037</v>
      </c>
    </row>
    <row r="213024" spans="2:4" x14ac:dyDescent="0.25">
      <c r="B213024">
        <v>196.34703196347033</v>
      </c>
    </row>
    <row r="213025" spans="2:2" x14ac:dyDescent="0.25">
      <c r="B213025">
        <v>355.76923076923077</v>
      </c>
    </row>
    <row r="213026" spans="2:2" x14ac:dyDescent="0.25">
      <c r="B213026">
        <v>290.86538461538464</v>
      </c>
    </row>
    <row r="213027" spans="2:2" x14ac:dyDescent="0.25">
      <c r="B213027">
        <v>156.56953734906097</v>
      </c>
    </row>
    <row r="213028" spans="2:2" x14ac:dyDescent="0.25">
      <c r="B213028">
        <v>831.02292900655425</v>
      </c>
    </row>
    <row r="213029" spans="2:2" x14ac:dyDescent="0.25">
      <c r="B213029">
        <v>91.5329602963741</v>
      </c>
    </row>
    <row r="213030" spans="2:2" x14ac:dyDescent="0.25">
      <c r="B213030">
        <v>175.83963425356075</v>
      </c>
    </row>
    <row r="213031" spans="2:2" x14ac:dyDescent="0.25">
      <c r="B213031">
        <v>158.9782994621234</v>
      </c>
    </row>
    <row r="213032" spans="2:2" x14ac:dyDescent="0.25">
      <c r="B213032">
        <v>520.29261642149481</v>
      </c>
    </row>
    <row r="213033" spans="2:2" x14ac:dyDescent="0.25">
      <c r="B213033">
        <v>209.56230383643543</v>
      </c>
    </row>
    <row r="213034" spans="2:2" x14ac:dyDescent="0.25">
      <c r="B213034">
        <v>0</v>
      </c>
    </row>
    <row r="213035" spans="2:2" x14ac:dyDescent="0.25">
      <c r="B213035">
        <v>105.50458715596331</v>
      </c>
    </row>
    <row r="213036" spans="2:2" x14ac:dyDescent="0.25">
      <c r="B213036">
        <v>0</v>
      </c>
    </row>
    <row r="213037" spans="2:2" x14ac:dyDescent="0.25">
      <c r="B213037">
        <v>0</v>
      </c>
    </row>
    <row r="213038" spans="2:2" x14ac:dyDescent="0.25">
      <c r="B213038">
        <v>0</v>
      </c>
    </row>
    <row r="213039" spans="2:2" x14ac:dyDescent="0.25">
      <c r="B213039">
        <v>0</v>
      </c>
    </row>
    <row r="213040" spans="2:2" x14ac:dyDescent="0.25">
      <c r="B213040">
        <v>0</v>
      </c>
    </row>
    <row r="213041" spans="2:2" x14ac:dyDescent="0.25">
      <c r="B213041">
        <v>0</v>
      </c>
    </row>
    <row r="213042" spans="2:2" x14ac:dyDescent="0.25">
      <c r="B213042">
        <v>0</v>
      </c>
    </row>
    <row r="213043" spans="2:2" x14ac:dyDescent="0.25">
      <c r="B213043">
        <v>48.735205384079833</v>
      </c>
    </row>
    <row r="213044" spans="2:2" x14ac:dyDescent="0.25">
      <c r="B213044">
        <v>36.705666437256255</v>
      </c>
    </row>
    <row r="213045" spans="2:2" x14ac:dyDescent="0.25">
      <c r="B213045">
        <v>121.43372754319331</v>
      </c>
    </row>
    <row r="213046" spans="2:2" x14ac:dyDescent="0.25">
      <c r="B213046">
        <v>60</v>
      </c>
    </row>
    <row r="213047" spans="2:2" x14ac:dyDescent="0.25">
      <c r="B213047">
        <v>21.977055953584458</v>
      </c>
    </row>
    <row r="213048" spans="2:2" x14ac:dyDescent="0.25">
      <c r="B213048">
        <v>63.828850640489499</v>
      </c>
    </row>
    <row r="213049" spans="2:2" x14ac:dyDescent="0.25">
      <c r="B213049">
        <v>71.1111111111111</v>
      </c>
    </row>
    <row r="229377" spans="2:4" x14ac:dyDescent="0.25">
      <c r="B229377" t="s">
        <v>13</v>
      </c>
      <c r="D229377" t="s">
        <v>43</v>
      </c>
    </row>
    <row r="229378" spans="2:4" x14ac:dyDescent="0.25">
      <c r="B229378">
        <v>0</v>
      </c>
    </row>
    <row r="229379" spans="2:4" x14ac:dyDescent="0.25">
      <c r="B229379">
        <v>0</v>
      </c>
    </row>
    <row r="229380" spans="2:4" x14ac:dyDescent="0.25">
      <c r="B229380">
        <v>0</v>
      </c>
    </row>
    <row r="229381" spans="2:4" x14ac:dyDescent="0.25">
      <c r="B229381">
        <v>0</v>
      </c>
    </row>
    <row r="229382" spans="2:4" x14ac:dyDescent="0.25">
      <c r="B229382">
        <v>0</v>
      </c>
    </row>
    <row r="229383" spans="2:4" x14ac:dyDescent="0.25">
      <c r="B229383">
        <v>0</v>
      </c>
    </row>
    <row r="229384" spans="2:4" x14ac:dyDescent="0.25">
      <c r="B229384">
        <v>0</v>
      </c>
    </row>
    <row r="229385" spans="2:4" x14ac:dyDescent="0.25">
      <c r="B229385">
        <v>0</v>
      </c>
    </row>
    <row r="229386" spans="2:4" x14ac:dyDescent="0.25">
      <c r="B229386">
        <v>0</v>
      </c>
    </row>
    <row r="229387" spans="2:4" x14ac:dyDescent="0.25">
      <c r="B229387">
        <v>0</v>
      </c>
    </row>
    <row r="229388" spans="2:4" x14ac:dyDescent="0.25">
      <c r="B229388">
        <v>0</v>
      </c>
    </row>
    <row r="229389" spans="2:4" x14ac:dyDescent="0.25">
      <c r="B229389">
        <v>0</v>
      </c>
    </row>
    <row r="229390" spans="2:4" x14ac:dyDescent="0.25">
      <c r="B229390">
        <v>0</v>
      </c>
    </row>
    <row r="229391" spans="2:4" x14ac:dyDescent="0.25">
      <c r="B229391">
        <v>0</v>
      </c>
    </row>
    <row r="229392" spans="2:4" x14ac:dyDescent="0.25">
      <c r="B229392">
        <v>0</v>
      </c>
      <c r="D229392">
        <v>26.3</v>
      </c>
    </row>
    <row r="229393" spans="2:4" x14ac:dyDescent="0.25">
      <c r="B229393">
        <v>0</v>
      </c>
    </row>
    <row r="229394" spans="2:4" x14ac:dyDescent="0.25">
      <c r="B229394">
        <v>98.331215761976352</v>
      </c>
      <c r="D229394">
        <v>26.3</v>
      </c>
    </row>
    <row r="229395" spans="2:4" x14ac:dyDescent="0.25">
      <c r="B229395">
        <v>0</v>
      </c>
    </row>
    <row r="229396" spans="2:4" x14ac:dyDescent="0.25">
      <c r="B229396">
        <v>63.131313131313128</v>
      </c>
      <c r="D229396">
        <v>26.7</v>
      </c>
    </row>
    <row r="229397" spans="2:4" x14ac:dyDescent="0.25">
      <c r="B229397">
        <v>0</v>
      </c>
    </row>
    <row r="229398" spans="2:4" x14ac:dyDescent="0.25">
      <c r="B229398">
        <v>94.292803970223318</v>
      </c>
      <c r="D229398">
        <v>27.22</v>
      </c>
    </row>
    <row r="229399" spans="2:4" x14ac:dyDescent="0.25">
      <c r="B229399">
        <v>0</v>
      </c>
    </row>
    <row r="229400" spans="2:4" x14ac:dyDescent="0.25">
      <c r="B229400">
        <v>0</v>
      </c>
    </row>
    <row r="229401" spans="2:4" x14ac:dyDescent="0.25">
      <c r="B229401">
        <v>3643.765903307888</v>
      </c>
      <c r="D229401">
        <v>26.5</v>
      </c>
    </row>
    <row r="229402" spans="2:4" x14ac:dyDescent="0.25">
      <c r="B229402">
        <v>0</v>
      </c>
    </row>
    <row r="229403" spans="2:4" x14ac:dyDescent="0.25">
      <c r="B229403">
        <v>0</v>
      </c>
    </row>
    <row r="229404" spans="2:4" x14ac:dyDescent="0.25">
      <c r="B229404">
        <v>0</v>
      </c>
    </row>
    <row r="229405" spans="2:4" x14ac:dyDescent="0.25">
      <c r="B229405">
        <v>0</v>
      </c>
    </row>
    <row r="229406" spans="2:4" x14ac:dyDescent="0.25">
      <c r="B229406">
        <v>230.76923076923077</v>
      </c>
    </row>
    <row r="229407" spans="2:4" x14ac:dyDescent="0.25">
      <c r="B229407">
        <v>329.4930875576037</v>
      </c>
    </row>
    <row r="229408" spans="2:4" x14ac:dyDescent="0.25">
      <c r="B229408">
        <v>196.34703196347033</v>
      </c>
    </row>
    <row r="229409" spans="2:2" x14ac:dyDescent="0.25">
      <c r="B229409">
        <v>355.76923076923077</v>
      </c>
    </row>
    <row r="229410" spans="2:2" x14ac:dyDescent="0.25">
      <c r="B229410">
        <v>290.86538461538464</v>
      </c>
    </row>
    <row r="229411" spans="2:2" x14ac:dyDescent="0.25">
      <c r="B229411">
        <v>156.56953734906097</v>
      </c>
    </row>
    <row r="229412" spans="2:2" x14ac:dyDescent="0.25">
      <c r="B229412">
        <v>831.02292900655425</v>
      </c>
    </row>
    <row r="229413" spans="2:2" x14ac:dyDescent="0.25">
      <c r="B229413">
        <v>91.5329602963741</v>
      </c>
    </row>
    <row r="229414" spans="2:2" x14ac:dyDescent="0.25">
      <c r="B229414">
        <v>175.83963425356075</v>
      </c>
    </row>
    <row r="229415" spans="2:2" x14ac:dyDescent="0.25">
      <c r="B229415">
        <v>158.9782994621234</v>
      </c>
    </row>
    <row r="229416" spans="2:2" x14ac:dyDescent="0.25">
      <c r="B229416">
        <v>520.29261642149481</v>
      </c>
    </row>
    <row r="229417" spans="2:2" x14ac:dyDescent="0.25">
      <c r="B229417">
        <v>209.56230383643543</v>
      </c>
    </row>
    <row r="229418" spans="2:2" x14ac:dyDescent="0.25">
      <c r="B229418">
        <v>0</v>
      </c>
    </row>
    <row r="229419" spans="2:2" x14ac:dyDescent="0.25">
      <c r="B229419">
        <v>105.50458715596331</v>
      </c>
    </row>
    <row r="229420" spans="2:2" x14ac:dyDescent="0.25">
      <c r="B229420">
        <v>0</v>
      </c>
    </row>
    <row r="229421" spans="2:2" x14ac:dyDescent="0.25">
      <c r="B229421">
        <v>0</v>
      </c>
    </row>
    <row r="229422" spans="2:2" x14ac:dyDescent="0.25">
      <c r="B229422">
        <v>0</v>
      </c>
    </row>
    <row r="229423" spans="2:2" x14ac:dyDescent="0.25">
      <c r="B229423">
        <v>0</v>
      </c>
    </row>
    <row r="229424" spans="2:2" x14ac:dyDescent="0.25">
      <c r="B229424">
        <v>0</v>
      </c>
    </row>
    <row r="229425" spans="2:2" x14ac:dyDescent="0.25">
      <c r="B229425">
        <v>0</v>
      </c>
    </row>
    <row r="229426" spans="2:2" x14ac:dyDescent="0.25">
      <c r="B229426">
        <v>0</v>
      </c>
    </row>
    <row r="229427" spans="2:2" x14ac:dyDescent="0.25">
      <c r="B229427">
        <v>48.735205384079833</v>
      </c>
    </row>
    <row r="229428" spans="2:2" x14ac:dyDescent="0.25">
      <c r="B229428">
        <v>36.705666437256255</v>
      </c>
    </row>
    <row r="229429" spans="2:2" x14ac:dyDescent="0.25">
      <c r="B229429">
        <v>121.43372754319331</v>
      </c>
    </row>
    <row r="229430" spans="2:2" x14ac:dyDescent="0.25">
      <c r="B229430">
        <v>60</v>
      </c>
    </row>
    <row r="229431" spans="2:2" x14ac:dyDescent="0.25">
      <c r="B229431">
        <v>21.977055953584458</v>
      </c>
    </row>
    <row r="229432" spans="2:2" x14ac:dyDescent="0.25">
      <c r="B229432">
        <v>63.828850640489499</v>
      </c>
    </row>
    <row r="229433" spans="2:2" x14ac:dyDescent="0.25">
      <c r="B229433">
        <v>71.1111111111111</v>
      </c>
    </row>
    <row r="245761" spans="2:4" x14ac:dyDescent="0.25">
      <c r="B245761" t="s">
        <v>13</v>
      </c>
      <c r="D245761" t="s">
        <v>43</v>
      </c>
    </row>
    <row r="245762" spans="2:4" x14ac:dyDescent="0.25">
      <c r="B245762">
        <v>0</v>
      </c>
    </row>
    <row r="245763" spans="2:4" x14ac:dyDescent="0.25">
      <c r="B245763">
        <v>0</v>
      </c>
    </row>
    <row r="245764" spans="2:4" x14ac:dyDescent="0.25">
      <c r="B245764">
        <v>0</v>
      </c>
    </row>
    <row r="245765" spans="2:4" x14ac:dyDescent="0.25">
      <c r="B245765">
        <v>0</v>
      </c>
    </row>
    <row r="245766" spans="2:4" x14ac:dyDescent="0.25">
      <c r="B245766">
        <v>0</v>
      </c>
    </row>
    <row r="245767" spans="2:4" x14ac:dyDescent="0.25">
      <c r="B245767">
        <v>0</v>
      </c>
    </row>
    <row r="245768" spans="2:4" x14ac:dyDescent="0.25">
      <c r="B245768">
        <v>0</v>
      </c>
    </row>
    <row r="245769" spans="2:4" x14ac:dyDescent="0.25">
      <c r="B245769">
        <v>0</v>
      </c>
    </row>
    <row r="245770" spans="2:4" x14ac:dyDescent="0.25">
      <c r="B245770">
        <v>0</v>
      </c>
    </row>
    <row r="245771" spans="2:4" x14ac:dyDescent="0.25">
      <c r="B245771">
        <v>0</v>
      </c>
    </row>
    <row r="245772" spans="2:4" x14ac:dyDescent="0.25">
      <c r="B245772">
        <v>0</v>
      </c>
    </row>
    <row r="245773" spans="2:4" x14ac:dyDescent="0.25">
      <c r="B245773">
        <v>0</v>
      </c>
    </row>
    <row r="245774" spans="2:4" x14ac:dyDescent="0.25">
      <c r="B245774">
        <v>0</v>
      </c>
    </row>
    <row r="245775" spans="2:4" x14ac:dyDescent="0.25">
      <c r="B245775">
        <v>0</v>
      </c>
    </row>
    <row r="245776" spans="2:4" x14ac:dyDescent="0.25">
      <c r="B245776">
        <v>0</v>
      </c>
      <c r="D245776">
        <v>26.3</v>
      </c>
    </row>
    <row r="245777" spans="2:4" x14ac:dyDescent="0.25">
      <c r="B245777">
        <v>0</v>
      </c>
    </row>
    <row r="245778" spans="2:4" x14ac:dyDescent="0.25">
      <c r="B245778">
        <v>98.331215761976352</v>
      </c>
      <c r="D245778">
        <v>26.3</v>
      </c>
    </row>
    <row r="245779" spans="2:4" x14ac:dyDescent="0.25">
      <c r="B245779">
        <v>0</v>
      </c>
    </row>
    <row r="245780" spans="2:4" x14ac:dyDescent="0.25">
      <c r="B245780">
        <v>63.131313131313128</v>
      </c>
      <c r="D245780">
        <v>26.7</v>
      </c>
    </row>
    <row r="245781" spans="2:4" x14ac:dyDescent="0.25">
      <c r="B245781">
        <v>0</v>
      </c>
    </row>
    <row r="245782" spans="2:4" x14ac:dyDescent="0.25">
      <c r="B245782">
        <v>94.292803970223318</v>
      </c>
      <c r="D245782">
        <v>27.22</v>
      </c>
    </row>
    <row r="245783" spans="2:4" x14ac:dyDescent="0.25">
      <c r="B245783">
        <v>0</v>
      </c>
    </row>
    <row r="245784" spans="2:4" x14ac:dyDescent="0.25">
      <c r="B245784">
        <v>0</v>
      </c>
    </row>
    <row r="245785" spans="2:4" x14ac:dyDescent="0.25">
      <c r="B245785">
        <v>3643.765903307888</v>
      </c>
      <c r="D245785">
        <v>26.5</v>
      </c>
    </row>
    <row r="245786" spans="2:4" x14ac:dyDescent="0.25">
      <c r="B245786">
        <v>0</v>
      </c>
    </row>
    <row r="245787" spans="2:4" x14ac:dyDescent="0.25">
      <c r="B245787">
        <v>0</v>
      </c>
    </row>
    <row r="245788" spans="2:4" x14ac:dyDescent="0.25">
      <c r="B245788">
        <v>0</v>
      </c>
    </row>
    <row r="245789" spans="2:4" x14ac:dyDescent="0.25">
      <c r="B245789">
        <v>0</v>
      </c>
    </row>
    <row r="245790" spans="2:4" x14ac:dyDescent="0.25">
      <c r="B245790">
        <v>230.76923076923077</v>
      </c>
    </row>
    <row r="245791" spans="2:4" x14ac:dyDescent="0.25">
      <c r="B245791">
        <v>329.4930875576037</v>
      </c>
    </row>
    <row r="245792" spans="2:4" x14ac:dyDescent="0.25">
      <c r="B245792">
        <v>196.34703196347033</v>
      </c>
    </row>
    <row r="245793" spans="2:2" x14ac:dyDescent="0.25">
      <c r="B245793">
        <v>355.76923076923077</v>
      </c>
    </row>
    <row r="245794" spans="2:2" x14ac:dyDescent="0.25">
      <c r="B245794">
        <v>290.86538461538464</v>
      </c>
    </row>
    <row r="245795" spans="2:2" x14ac:dyDescent="0.25">
      <c r="B245795">
        <v>156.56953734906097</v>
      </c>
    </row>
    <row r="245796" spans="2:2" x14ac:dyDescent="0.25">
      <c r="B245796">
        <v>831.02292900655425</v>
      </c>
    </row>
    <row r="245797" spans="2:2" x14ac:dyDescent="0.25">
      <c r="B245797">
        <v>91.5329602963741</v>
      </c>
    </row>
    <row r="245798" spans="2:2" x14ac:dyDescent="0.25">
      <c r="B245798">
        <v>175.83963425356075</v>
      </c>
    </row>
    <row r="245799" spans="2:2" x14ac:dyDescent="0.25">
      <c r="B245799">
        <v>158.9782994621234</v>
      </c>
    </row>
    <row r="245800" spans="2:2" x14ac:dyDescent="0.25">
      <c r="B245800">
        <v>520.29261642149481</v>
      </c>
    </row>
    <row r="245801" spans="2:2" x14ac:dyDescent="0.25">
      <c r="B245801">
        <v>209.56230383643543</v>
      </c>
    </row>
    <row r="245802" spans="2:2" x14ac:dyDescent="0.25">
      <c r="B245802">
        <v>0</v>
      </c>
    </row>
    <row r="245803" spans="2:2" x14ac:dyDescent="0.25">
      <c r="B245803">
        <v>105.50458715596331</v>
      </c>
    </row>
    <row r="245804" spans="2:2" x14ac:dyDescent="0.25">
      <c r="B245804">
        <v>0</v>
      </c>
    </row>
    <row r="245805" spans="2:2" x14ac:dyDescent="0.25">
      <c r="B245805">
        <v>0</v>
      </c>
    </row>
    <row r="245806" spans="2:2" x14ac:dyDescent="0.25">
      <c r="B245806">
        <v>0</v>
      </c>
    </row>
    <row r="245807" spans="2:2" x14ac:dyDescent="0.25">
      <c r="B245807">
        <v>0</v>
      </c>
    </row>
    <row r="245808" spans="2:2" x14ac:dyDescent="0.25">
      <c r="B245808">
        <v>0</v>
      </c>
    </row>
    <row r="245809" spans="2:2" x14ac:dyDescent="0.25">
      <c r="B245809">
        <v>0</v>
      </c>
    </row>
    <row r="245810" spans="2:2" x14ac:dyDescent="0.25">
      <c r="B245810">
        <v>0</v>
      </c>
    </row>
    <row r="245811" spans="2:2" x14ac:dyDescent="0.25">
      <c r="B245811">
        <v>48.735205384079833</v>
      </c>
    </row>
    <row r="245812" spans="2:2" x14ac:dyDescent="0.25">
      <c r="B245812">
        <v>36.705666437256255</v>
      </c>
    </row>
    <row r="245813" spans="2:2" x14ac:dyDescent="0.25">
      <c r="B245813">
        <v>121.43372754319331</v>
      </c>
    </row>
    <row r="245814" spans="2:2" x14ac:dyDescent="0.25">
      <c r="B245814">
        <v>60</v>
      </c>
    </row>
    <row r="245815" spans="2:2" x14ac:dyDescent="0.25">
      <c r="B245815">
        <v>21.977055953584458</v>
      </c>
    </row>
    <row r="245816" spans="2:2" x14ac:dyDescent="0.25">
      <c r="B245816">
        <v>63.828850640489499</v>
      </c>
    </row>
    <row r="245817" spans="2:2" x14ac:dyDescent="0.25">
      <c r="B245817">
        <v>71.1111111111111</v>
      </c>
    </row>
    <row r="262145" spans="2:4" x14ac:dyDescent="0.25">
      <c r="B262145" t="s">
        <v>13</v>
      </c>
      <c r="D262145" t="s">
        <v>43</v>
      </c>
    </row>
    <row r="262146" spans="2:4" x14ac:dyDescent="0.25">
      <c r="B262146">
        <v>0</v>
      </c>
    </row>
    <row r="262147" spans="2:4" x14ac:dyDescent="0.25">
      <c r="B262147">
        <v>0</v>
      </c>
    </row>
    <row r="262148" spans="2:4" x14ac:dyDescent="0.25">
      <c r="B262148">
        <v>0</v>
      </c>
    </row>
    <row r="262149" spans="2:4" x14ac:dyDescent="0.25">
      <c r="B262149">
        <v>0</v>
      </c>
    </row>
    <row r="262150" spans="2:4" x14ac:dyDescent="0.25">
      <c r="B262150">
        <v>0</v>
      </c>
    </row>
    <row r="262151" spans="2:4" x14ac:dyDescent="0.25">
      <c r="B262151">
        <v>0</v>
      </c>
    </row>
    <row r="262152" spans="2:4" x14ac:dyDescent="0.25">
      <c r="B262152">
        <v>0</v>
      </c>
    </row>
    <row r="262153" spans="2:4" x14ac:dyDescent="0.25">
      <c r="B262153">
        <v>0</v>
      </c>
    </row>
    <row r="262154" spans="2:4" x14ac:dyDescent="0.25">
      <c r="B262154">
        <v>0</v>
      </c>
    </row>
    <row r="262155" spans="2:4" x14ac:dyDescent="0.25">
      <c r="B262155">
        <v>0</v>
      </c>
    </row>
    <row r="262156" spans="2:4" x14ac:dyDescent="0.25">
      <c r="B262156">
        <v>0</v>
      </c>
    </row>
    <row r="262157" spans="2:4" x14ac:dyDescent="0.25">
      <c r="B262157">
        <v>0</v>
      </c>
    </row>
    <row r="262158" spans="2:4" x14ac:dyDescent="0.25">
      <c r="B262158">
        <v>0</v>
      </c>
    </row>
    <row r="262159" spans="2:4" x14ac:dyDescent="0.25">
      <c r="B262159">
        <v>0</v>
      </c>
    </row>
    <row r="262160" spans="2:4" x14ac:dyDescent="0.25">
      <c r="B262160">
        <v>0</v>
      </c>
      <c r="D262160">
        <v>26.3</v>
      </c>
    </row>
    <row r="262161" spans="2:4" x14ac:dyDescent="0.25">
      <c r="B262161">
        <v>0</v>
      </c>
    </row>
    <row r="262162" spans="2:4" x14ac:dyDescent="0.25">
      <c r="B262162">
        <v>98.331215761976352</v>
      </c>
      <c r="D262162">
        <v>26.3</v>
      </c>
    </row>
    <row r="262163" spans="2:4" x14ac:dyDescent="0.25">
      <c r="B262163">
        <v>0</v>
      </c>
    </row>
    <row r="262164" spans="2:4" x14ac:dyDescent="0.25">
      <c r="B262164">
        <v>63.131313131313128</v>
      </c>
      <c r="D262164">
        <v>26.7</v>
      </c>
    </row>
    <row r="262165" spans="2:4" x14ac:dyDescent="0.25">
      <c r="B262165">
        <v>0</v>
      </c>
    </row>
    <row r="262166" spans="2:4" x14ac:dyDescent="0.25">
      <c r="B262166">
        <v>94.292803970223318</v>
      </c>
      <c r="D262166">
        <v>27.22</v>
      </c>
    </row>
    <row r="262167" spans="2:4" x14ac:dyDescent="0.25">
      <c r="B262167">
        <v>0</v>
      </c>
    </row>
    <row r="262168" spans="2:4" x14ac:dyDescent="0.25">
      <c r="B262168">
        <v>0</v>
      </c>
    </row>
    <row r="262169" spans="2:4" x14ac:dyDescent="0.25">
      <c r="B262169">
        <v>3643.765903307888</v>
      </c>
      <c r="D262169">
        <v>26.5</v>
      </c>
    </row>
    <row r="262170" spans="2:4" x14ac:dyDescent="0.25">
      <c r="B262170">
        <v>0</v>
      </c>
    </row>
    <row r="262171" spans="2:4" x14ac:dyDescent="0.25">
      <c r="B262171">
        <v>0</v>
      </c>
    </row>
    <row r="262172" spans="2:4" x14ac:dyDescent="0.25">
      <c r="B262172">
        <v>0</v>
      </c>
    </row>
    <row r="262173" spans="2:4" x14ac:dyDescent="0.25">
      <c r="B262173">
        <v>0</v>
      </c>
    </row>
    <row r="262174" spans="2:4" x14ac:dyDescent="0.25">
      <c r="B262174">
        <v>230.76923076923077</v>
      </c>
    </row>
    <row r="262175" spans="2:4" x14ac:dyDescent="0.25">
      <c r="B262175">
        <v>329.4930875576037</v>
      </c>
    </row>
    <row r="262176" spans="2:4" x14ac:dyDescent="0.25">
      <c r="B262176">
        <v>196.34703196347033</v>
      </c>
    </row>
    <row r="262177" spans="2:2" x14ac:dyDescent="0.25">
      <c r="B262177">
        <v>355.76923076923077</v>
      </c>
    </row>
    <row r="262178" spans="2:2" x14ac:dyDescent="0.25">
      <c r="B262178">
        <v>290.86538461538464</v>
      </c>
    </row>
    <row r="262179" spans="2:2" x14ac:dyDescent="0.25">
      <c r="B262179">
        <v>156.56953734906097</v>
      </c>
    </row>
    <row r="262180" spans="2:2" x14ac:dyDescent="0.25">
      <c r="B262180">
        <v>831.02292900655425</v>
      </c>
    </row>
    <row r="262181" spans="2:2" x14ac:dyDescent="0.25">
      <c r="B262181">
        <v>91.5329602963741</v>
      </c>
    </row>
    <row r="262182" spans="2:2" x14ac:dyDescent="0.25">
      <c r="B262182">
        <v>175.83963425356075</v>
      </c>
    </row>
    <row r="262183" spans="2:2" x14ac:dyDescent="0.25">
      <c r="B262183">
        <v>158.9782994621234</v>
      </c>
    </row>
    <row r="262184" spans="2:2" x14ac:dyDescent="0.25">
      <c r="B262184">
        <v>520.29261642149481</v>
      </c>
    </row>
    <row r="262185" spans="2:2" x14ac:dyDescent="0.25">
      <c r="B262185">
        <v>209.56230383643543</v>
      </c>
    </row>
    <row r="262186" spans="2:2" x14ac:dyDescent="0.25">
      <c r="B262186">
        <v>0</v>
      </c>
    </row>
    <row r="262187" spans="2:2" x14ac:dyDescent="0.25">
      <c r="B262187">
        <v>105.50458715596331</v>
      </c>
    </row>
    <row r="262188" spans="2:2" x14ac:dyDescent="0.25">
      <c r="B262188">
        <v>0</v>
      </c>
    </row>
    <row r="262189" spans="2:2" x14ac:dyDescent="0.25">
      <c r="B262189">
        <v>0</v>
      </c>
    </row>
    <row r="262190" spans="2:2" x14ac:dyDescent="0.25">
      <c r="B262190">
        <v>0</v>
      </c>
    </row>
    <row r="262191" spans="2:2" x14ac:dyDescent="0.25">
      <c r="B262191">
        <v>0</v>
      </c>
    </row>
    <row r="262192" spans="2:2" x14ac:dyDescent="0.25">
      <c r="B262192">
        <v>0</v>
      </c>
    </row>
    <row r="262193" spans="2:2" x14ac:dyDescent="0.25">
      <c r="B262193">
        <v>0</v>
      </c>
    </row>
    <row r="262194" spans="2:2" x14ac:dyDescent="0.25">
      <c r="B262194">
        <v>0</v>
      </c>
    </row>
    <row r="262195" spans="2:2" x14ac:dyDescent="0.25">
      <c r="B262195">
        <v>48.735205384079833</v>
      </c>
    </row>
    <row r="262196" spans="2:2" x14ac:dyDescent="0.25">
      <c r="B262196">
        <v>36.705666437256255</v>
      </c>
    </row>
    <row r="262197" spans="2:2" x14ac:dyDescent="0.25">
      <c r="B262197">
        <v>121.43372754319331</v>
      </c>
    </row>
    <row r="262198" spans="2:2" x14ac:dyDescent="0.25">
      <c r="B262198">
        <v>60</v>
      </c>
    </row>
    <row r="262199" spans="2:2" x14ac:dyDescent="0.25">
      <c r="B262199">
        <v>21.977055953584458</v>
      </c>
    </row>
    <row r="262200" spans="2:2" x14ac:dyDescent="0.25">
      <c r="B262200">
        <v>63.828850640489499</v>
      </c>
    </row>
    <row r="262201" spans="2:2" x14ac:dyDescent="0.25">
      <c r="B262201">
        <v>71.1111111111111</v>
      </c>
    </row>
    <row r="278529" spans="2:4" x14ac:dyDescent="0.25">
      <c r="B278529" t="s">
        <v>13</v>
      </c>
      <c r="D278529" t="s">
        <v>43</v>
      </c>
    </row>
    <row r="278530" spans="2:4" x14ac:dyDescent="0.25">
      <c r="B278530">
        <v>0</v>
      </c>
    </row>
    <row r="278531" spans="2:4" x14ac:dyDescent="0.25">
      <c r="B278531">
        <v>0</v>
      </c>
    </row>
    <row r="278532" spans="2:4" x14ac:dyDescent="0.25">
      <c r="B278532">
        <v>0</v>
      </c>
    </row>
    <row r="278533" spans="2:4" x14ac:dyDescent="0.25">
      <c r="B278533">
        <v>0</v>
      </c>
    </row>
    <row r="278534" spans="2:4" x14ac:dyDescent="0.25">
      <c r="B278534">
        <v>0</v>
      </c>
    </row>
    <row r="278535" spans="2:4" x14ac:dyDescent="0.25">
      <c r="B278535">
        <v>0</v>
      </c>
    </row>
    <row r="278536" spans="2:4" x14ac:dyDescent="0.25">
      <c r="B278536">
        <v>0</v>
      </c>
    </row>
    <row r="278537" spans="2:4" x14ac:dyDescent="0.25">
      <c r="B278537">
        <v>0</v>
      </c>
    </row>
    <row r="278538" spans="2:4" x14ac:dyDescent="0.25">
      <c r="B278538">
        <v>0</v>
      </c>
    </row>
    <row r="278539" spans="2:4" x14ac:dyDescent="0.25">
      <c r="B278539">
        <v>0</v>
      </c>
    </row>
    <row r="278540" spans="2:4" x14ac:dyDescent="0.25">
      <c r="B278540">
        <v>0</v>
      </c>
    </row>
    <row r="278541" spans="2:4" x14ac:dyDescent="0.25">
      <c r="B278541">
        <v>0</v>
      </c>
    </row>
    <row r="278542" spans="2:4" x14ac:dyDescent="0.25">
      <c r="B278542">
        <v>0</v>
      </c>
    </row>
    <row r="278543" spans="2:4" x14ac:dyDescent="0.25">
      <c r="B278543">
        <v>0</v>
      </c>
    </row>
    <row r="278544" spans="2:4" x14ac:dyDescent="0.25">
      <c r="B278544">
        <v>0</v>
      </c>
      <c r="D278544">
        <v>26.3</v>
      </c>
    </row>
    <row r="278545" spans="2:4" x14ac:dyDescent="0.25">
      <c r="B278545">
        <v>0</v>
      </c>
    </row>
    <row r="278546" spans="2:4" x14ac:dyDescent="0.25">
      <c r="B278546">
        <v>98.331215761976352</v>
      </c>
      <c r="D278546">
        <v>26.3</v>
      </c>
    </row>
    <row r="278547" spans="2:4" x14ac:dyDescent="0.25">
      <c r="B278547">
        <v>0</v>
      </c>
    </row>
    <row r="278548" spans="2:4" x14ac:dyDescent="0.25">
      <c r="B278548">
        <v>63.131313131313128</v>
      </c>
      <c r="D278548">
        <v>26.7</v>
      </c>
    </row>
    <row r="278549" spans="2:4" x14ac:dyDescent="0.25">
      <c r="B278549">
        <v>0</v>
      </c>
    </row>
    <row r="278550" spans="2:4" x14ac:dyDescent="0.25">
      <c r="B278550">
        <v>94.292803970223318</v>
      </c>
      <c r="D278550">
        <v>27.22</v>
      </c>
    </row>
    <row r="278551" spans="2:4" x14ac:dyDescent="0.25">
      <c r="B278551">
        <v>0</v>
      </c>
    </row>
    <row r="278552" spans="2:4" x14ac:dyDescent="0.25">
      <c r="B278552">
        <v>0</v>
      </c>
    </row>
    <row r="278553" spans="2:4" x14ac:dyDescent="0.25">
      <c r="B278553">
        <v>3643.765903307888</v>
      </c>
      <c r="D278553">
        <v>26.5</v>
      </c>
    </row>
    <row r="278554" spans="2:4" x14ac:dyDescent="0.25">
      <c r="B278554">
        <v>0</v>
      </c>
    </row>
    <row r="278555" spans="2:4" x14ac:dyDescent="0.25">
      <c r="B278555">
        <v>0</v>
      </c>
    </row>
    <row r="278556" spans="2:4" x14ac:dyDescent="0.25">
      <c r="B278556">
        <v>0</v>
      </c>
    </row>
    <row r="278557" spans="2:4" x14ac:dyDescent="0.25">
      <c r="B278557">
        <v>0</v>
      </c>
    </row>
    <row r="278558" spans="2:4" x14ac:dyDescent="0.25">
      <c r="B278558">
        <v>230.76923076923077</v>
      </c>
    </row>
    <row r="278559" spans="2:4" x14ac:dyDescent="0.25">
      <c r="B278559">
        <v>329.4930875576037</v>
      </c>
    </row>
    <row r="278560" spans="2:4" x14ac:dyDescent="0.25">
      <c r="B278560">
        <v>196.34703196347033</v>
      </c>
    </row>
    <row r="278561" spans="2:2" x14ac:dyDescent="0.25">
      <c r="B278561">
        <v>355.76923076923077</v>
      </c>
    </row>
    <row r="278562" spans="2:2" x14ac:dyDescent="0.25">
      <c r="B278562">
        <v>290.86538461538464</v>
      </c>
    </row>
    <row r="278563" spans="2:2" x14ac:dyDescent="0.25">
      <c r="B278563">
        <v>156.56953734906097</v>
      </c>
    </row>
    <row r="278564" spans="2:2" x14ac:dyDescent="0.25">
      <c r="B278564">
        <v>831.02292900655425</v>
      </c>
    </row>
    <row r="278565" spans="2:2" x14ac:dyDescent="0.25">
      <c r="B278565">
        <v>91.5329602963741</v>
      </c>
    </row>
    <row r="278566" spans="2:2" x14ac:dyDescent="0.25">
      <c r="B278566">
        <v>175.83963425356075</v>
      </c>
    </row>
    <row r="278567" spans="2:2" x14ac:dyDescent="0.25">
      <c r="B278567">
        <v>158.9782994621234</v>
      </c>
    </row>
    <row r="278568" spans="2:2" x14ac:dyDescent="0.25">
      <c r="B278568">
        <v>520.29261642149481</v>
      </c>
    </row>
    <row r="278569" spans="2:2" x14ac:dyDescent="0.25">
      <c r="B278569">
        <v>209.56230383643543</v>
      </c>
    </row>
    <row r="278570" spans="2:2" x14ac:dyDescent="0.25">
      <c r="B278570">
        <v>0</v>
      </c>
    </row>
    <row r="278571" spans="2:2" x14ac:dyDescent="0.25">
      <c r="B278571">
        <v>105.50458715596331</v>
      </c>
    </row>
    <row r="278572" spans="2:2" x14ac:dyDescent="0.25">
      <c r="B278572">
        <v>0</v>
      </c>
    </row>
    <row r="278573" spans="2:2" x14ac:dyDescent="0.25">
      <c r="B278573">
        <v>0</v>
      </c>
    </row>
    <row r="278574" spans="2:2" x14ac:dyDescent="0.25">
      <c r="B278574">
        <v>0</v>
      </c>
    </row>
    <row r="278575" spans="2:2" x14ac:dyDescent="0.25">
      <c r="B278575">
        <v>0</v>
      </c>
    </row>
    <row r="278576" spans="2:2" x14ac:dyDescent="0.25">
      <c r="B278576">
        <v>0</v>
      </c>
    </row>
    <row r="278577" spans="2:2" x14ac:dyDescent="0.25">
      <c r="B278577">
        <v>0</v>
      </c>
    </row>
    <row r="278578" spans="2:2" x14ac:dyDescent="0.25">
      <c r="B278578">
        <v>0</v>
      </c>
    </row>
    <row r="278579" spans="2:2" x14ac:dyDescent="0.25">
      <c r="B278579">
        <v>48.735205384079833</v>
      </c>
    </row>
    <row r="278580" spans="2:2" x14ac:dyDescent="0.25">
      <c r="B278580">
        <v>36.705666437256255</v>
      </c>
    </row>
    <row r="278581" spans="2:2" x14ac:dyDescent="0.25">
      <c r="B278581">
        <v>121.43372754319331</v>
      </c>
    </row>
    <row r="278582" spans="2:2" x14ac:dyDescent="0.25">
      <c r="B278582">
        <v>60</v>
      </c>
    </row>
    <row r="278583" spans="2:2" x14ac:dyDescent="0.25">
      <c r="B278583">
        <v>21.977055953584458</v>
      </c>
    </row>
    <row r="278584" spans="2:2" x14ac:dyDescent="0.25">
      <c r="B278584">
        <v>63.828850640489499</v>
      </c>
    </row>
    <row r="278585" spans="2:2" x14ac:dyDescent="0.25">
      <c r="B278585">
        <v>71.1111111111111</v>
      </c>
    </row>
    <row r="294913" spans="2:4" x14ac:dyDescent="0.25">
      <c r="B294913" t="s">
        <v>13</v>
      </c>
      <c r="D294913" t="s">
        <v>43</v>
      </c>
    </row>
    <row r="294914" spans="2:4" x14ac:dyDescent="0.25">
      <c r="B294914">
        <v>0</v>
      </c>
    </row>
    <row r="294915" spans="2:4" x14ac:dyDescent="0.25">
      <c r="B294915">
        <v>0</v>
      </c>
    </row>
    <row r="294916" spans="2:4" x14ac:dyDescent="0.25">
      <c r="B294916">
        <v>0</v>
      </c>
    </row>
    <row r="294917" spans="2:4" x14ac:dyDescent="0.25">
      <c r="B294917">
        <v>0</v>
      </c>
    </row>
    <row r="294918" spans="2:4" x14ac:dyDescent="0.25">
      <c r="B294918">
        <v>0</v>
      </c>
    </row>
    <row r="294919" spans="2:4" x14ac:dyDescent="0.25">
      <c r="B294919">
        <v>0</v>
      </c>
    </row>
    <row r="294920" spans="2:4" x14ac:dyDescent="0.25">
      <c r="B294920">
        <v>0</v>
      </c>
    </row>
    <row r="294921" spans="2:4" x14ac:dyDescent="0.25">
      <c r="B294921">
        <v>0</v>
      </c>
    </row>
    <row r="294922" spans="2:4" x14ac:dyDescent="0.25">
      <c r="B294922">
        <v>0</v>
      </c>
    </row>
    <row r="294923" spans="2:4" x14ac:dyDescent="0.25">
      <c r="B294923">
        <v>0</v>
      </c>
    </row>
    <row r="294924" spans="2:4" x14ac:dyDescent="0.25">
      <c r="B294924">
        <v>0</v>
      </c>
    </row>
    <row r="294925" spans="2:4" x14ac:dyDescent="0.25">
      <c r="B294925">
        <v>0</v>
      </c>
    </row>
    <row r="294926" spans="2:4" x14ac:dyDescent="0.25">
      <c r="B294926">
        <v>0</v>
      </c>
    </row>
    <row r="294927" spans="2:4" x14ac:dyDescent="0.25">
      <c r="B294927">
        <v>0</v>
      </c>
    </row>
    <row r="294928" spans="2:4" x14ac:dyDescent="0.25">
      <c r="B294928">
        <v>0</v>
      </c>
      <c r="D294928">
        <v>26.3</v>
      </c>
    </row>
    <row r="294929" spans="2:4" x14ac:dyDescent="0.25">
      <c r="B294929">
        <v>0</v>
      </c>
    </row>
    <row r="294930" spans="2:4" x14ac:dyDescent="0.25">
      <c r="B294930">
        <v>98.331215761976352</v>
      </c>
      <c r="D294930">
        <v>26.3</v>
      </c>
    </row>
    <row r="294931" spans="2:4" x14ac:dyDescent="0.25">
      <c r="B294931">
        <v>0</v>
      </c>
    </row>
    <row r="294932" spans="2:4" x14ac:dyDescent="0.25">
      <c r="B294932">
        <v>63.131313131313128</v>
      </c>
      <c r="D294932">
        <v>26.7</v>
      </c>
    </row>
    <row r="294933" spans="2:4" x14ac:dyDescent="0.25">
      <c r="B294933">
        <v>0</v>
      </c>
    </row>
    <row r="294934" spans="2:4" x14ac:dyDescent="0.25">
      <c r="B294934">
        <v>94.292803970223318</v>
      </c>
      <c r="D294934">
        <v>27.22</v>
      </c>
    </row>
    <row r="294935" spans="2:4" x14ac:dyDescent="0.25">
      <c r="B294935">
        <v>0</v>
      </c>
    </row>
    <row r="294936" spans="2:4" x14ac:dyDescent="0.25">
      <c r="B294936">
        <v>0</v>
      </c>
    </row>
    <row r="294937" spans="2:4" x14ac:dyDescent="0.25">
      <c r="B294937">
        <v>3643.765903307888</v>
      </c>
      <c r="D294937">
        <v>26.5</v>
      </c>
    </row>
    <row r="294938" spans="2:4" x14ac:dyDescent="0.25">
      <c r="B294938">
        <v>0</v>
      </c>
    </row>
    <row r="294939" spans="2:4" x14ac:dyDescent="0.25">
      <c r="B294939">
        <v>0</v>
      </c>
    </row>
    <row r="294940" spans="2:4" x14ac:dyDescent="0.25">
      <c r="B294940">
        <v>0</v>
      </c>
    </row>
    <row r="294941" spans="2:4" x14ac:dyDescent="0.25">
      <c r="B294941">
        <v>0</v>
      </c>
    </row>
    <row r="294942" spans="2:4" x14ac:dyDescent="0.25">
      <c r="B294942">
        <v>230.76923076923077</v>
      </c>
    </row>
    <row r="294943" spans="2:4" x14ac:dyDescent="0.25">
      <c r="B294943">
        <v>329.4930875576037</v>
      </c>
    </row>
    <row r="294944" spans="2:4" x14ac:dyDescent="0.25">
      <c r="B294944">
        <v>196.34703196347033</v>
      </c>
    </row>
    <row r="294945" spans="2:2" x14ac:dyDescent="0.25">
      <c r="B294945">
        <v>355.76923076923077</v>
      </c>
    </row>
    <row r="294946" spans="2:2" x14ac:dyDescent="0.25">
      <c r="B294946">
        <v>290.86538461538464</v>
      </c>
    </row>
    <row r="294947" spans="2:2" x14ac:dyDescent="0.25">
      <c r="B294947">
        <v>156.56953734906097</v>
      </c>
    </row>
    <row r="294948" spans="2:2" x14ac:dyDescent="0.25">
      <c r="B294948">
        <v>831.02292900655425</v>
      </c>
    </row>
    <row r="294949" spans="2:2" x14ac:dyDescent="0.25">
      <c r="B294949">
        <v>91.5329602963741</v>
      </c>
    </row>
    <row r="294950" spans="2:2" x14ac:dyDescent="0.25">
      <c r="B294950">
        <v>175.83963425356075</v>
      </c>
    </row>
    <row r="294951" spans="2:2" x14ac:dyDescent="0.25">
      <c r="B294951">
        <v>158.9782994621234</v>
      </c>
    </row>
    <row r="294952" spans="2:2" x14ac:dyDescent="0.25">
      <c r="B294952">
        <v>520.29261642149481</v>
      </c>
    </row>
    <row r="294953" spans="2:2" x14ac:dyDescent="0.25">
      <c r="B294953">
        <v>209.56230383643543</v>
      </c>
    </row>
    <row r="294954" spans="2:2" x14ac:dyDescent="0.25">
      <c r="B294954">
        <v>0</v>
      </c>
    </row>
    <row r="294955" spans="2:2" x14ac:dyDescent="0.25">
      <c r="B294955">
        <v>105.50458715596331</v>
      </c>
    </row>
    <row r="294956" spans="2:2" x14ac:dyDescent="0.25">
      <c r="B294956">
        <v>0</v>
      </c>
    </row>
    <row r="294957" spans="2:2" x14ac:dyDescent="0.25">
      <c r="B294957">
        <v>0</v>
      </c>
    </row>
    <row r="294958" spans="2:2" x14ac:dyDescent="0.25">
      <c r="B294958">
        <v>0</v>
      </c>
    </row>
    <row r="294959" spans="2:2" x14ac:dyDescent="0.25">
      <c r="B294959">
        <v>0</v>
      </c>
    </row>
    <row r="294960" spans="2:2" x14ac:dyDescent="0.25">
      <c r="B294960">
        <v>0</v>
      </c>
    </row>
    <row r="294961" spans="2:2" x14ac:dyDescent="0.25">
      <c r="B294961">
        <v>0</v>
      </c>
    </row>
    <row r="294962" spans="2:2" x14ac:dyDescent="0.25">
      <c r="B294962">
        <v>0</v>
      </c>
    </row>
    <row r="294963" spans="2:2" x14ac:dyDescent="0.25">
      <c r="B294963">
        <v>48.735205384079833</v>
      </c>
    </row>
    <row r="294964" spans="2:2" x14ac:dyDescent="0.25">
      <c r="B294964">
        <v>36.705666437256255</v>
      </c>
    </row>
    <row r="294965" spans="2:2" x14ac:dyDescent="0.25">
      <c r="B294965">
        <v>121.43372754319331</v>
      </c>
    </row>
    <row r="294966" spans="2:2" x14ac:dyDescent="0.25">
      <c r="B294966">
        <v>60</v>
      </c>
    </row>
    <row r="294967" spans="2:2" x14ac:dyDescent="0.25">
      <c r="B294967">
        <v>21.977055953584458</v>
      </c>
    </row>
    <row r="294968" spans="2:2" x14ac:dyDescent="0.25">
      <c r="B294968">
        <v>63.828850640489499</v>
      </c>
    </row>
    <row r="294969" spans="2:2" x14ac:dyDescent="0.25">
      <c r="B294969">
        <v>71.1111111111111</v>
      </c>
    </row>
    <row r="311297" spans="2:4" x14ac:dyDescent="0.25">
      <c r="B311297" t="s">
        <v>13</v>
      </c>
      <c r="D311297" t="s">
        <v>43</v>
      </c>
    </row>
    <row r="311298" spans="2:4" x14ac:dyDescent="0.25">
      <c r="B311298">
        <v>0</v>
      </c>
    </row>
    <row r="311299" spans="2:4" x14ac:dyDescent="0.25">
      <c r="B311299">
        <v>0</v>
      </c>
    </row>
    <row r="311300" spans="2:4" x14ac:dyDescent="0.25">
      <c r="B311300">
        <v>0</v>
      </c>
    </row>
    <row r="311301" spans="2:4" x14ac:dyDescent="0.25">
      <c r="B311301">
        <v>0</v>
      </c>
    </row>
    <row r="311302" spans="2:4" x14ac:dyDescent="0.25">
      <c r="B311302">
        <v>0</v>
      </c>
    </row>
    <row r="311303" spans="2:4" x14ac:dyDescent="0.25">
      <c r="B311303">
        <v>0</v>
      </c>
    </row>
    <row r="311304" spans="2:4" x14ac:dyDescent="0.25">
      <c r="B311304">
        <v>0</v>
      </c>
    </row>
    <row r="311305" spans="2:4" x14ac:dyDescent="0.25">
      <c r="B311305">
        <v>0</v>
      </c>
    </row>
    <row r="311306" spans="2:4" x14ac:dyDescent="0.25">
      <c r="B311306">
        <v>0</v>
      </c>
    </row>
    <row r="311307" spans="2:4" x14ac:dyDescent="0.25">
      <c r="B311307">
        <v>0</v>
      </c>
    </row>
    <row r="311308" spans="2:4" x14ac:dyDescent="0.25">
      <c r="B311308">
        <v>0</v>
      </c>
    </row>
    <row r="311309" spans="2:4" x14ac:dyDescent="0.25">
      <c r="B311309">
        <v>0</v>
      </c>
    </row>
    <row r="311310" spans="2:4" x14ac:dyDescent="0.25">
      <c r="B311310">
        <v>0</v>
      </c>
    </row>
    <row r="311311" spans="2:4" x14ac:dyDescent="0.25">
      <c r="B311311">
        <v>0</v>
      </c>
    </row>
    <row r="311312" spans="2:4" x14ac:dyDescent="0.25">
      <c r="B311312">
        <v>0</v>
      </c>
      <c r="D311312">
        <v>26.3</v>
      </c>
    </row>
    <row r="311313" spans="2:4" x14ac:dyDescent="0.25">
      <c r="B311313">
        <v>0</v>
      </c>
    </row>
    <row r="311314" spans="2:4" x14ac:dyDescent="0.25">
      <c r="B311314">
        <v>98.331215761976352</v>
      </c>
      <c r="D311314">
        <v>26.3</v>
      </c>
    </row>
    <row r="311315" spans="2:4" x14ac:dyDescent="0.25">
      <c r="B311315">
        <v>0</v>
      </c>
    </row>
    <row r="311316" spans="2:4" x14ac:dyDescent="0.25">
      <c r="B311316">
        <v>63.131313131313128</v>
      </c>
      <c r="D311316">
        <v>26.7</v>
      </c>
    </row>
    <row r="311317" spans="2:4" x14ac:dyDescent="0.25">
      <c r="B311317">
        <v>0</v>
      </c>
    </row>
    <row r="311318" spans="2:4" x14ac:dyDescent="0.25">
      <c r="B311318">
        <v>94.292803970223318</v>
      </c>
      <c r="D311318">
        <v>27.22</v>
      </c>
    </row>
    <row r="311319" spans="2:4" x14ac:dyDescent="0.25">
      <c r="B311319">
        <v>0</v>
      </c>
    </row>
    <row r="311320" spans="2:4" x14ac:dyDescent="0.25">
      <c r="B311320">
        <v>0</v>
      </c>
    </row>
    <row r="311321" spans="2:4" x14ac:dyDescent="0.25">
      <c r="B311321">
        <v>3643.765903307888</v>
      </c>
      <c r="D311321">
        <v>26.5</v>
      </c>
    </row>
    <row r="311322" spans="2:4" x14ac:dyDescent="0.25">
      <c r="B311322">
        <v>0</v>
      </c>
    </row>
    <row r="311323" spans="2:4" x14ac:dyDescent="0.25">
      <c r="B311323">
        <v>0</v>
      </c>
    </row>
    <row r="311324" spans="2:4" x14ac:dyDescent="0.25">
      <c r="B311324">
        <v>0</v>
      </c>
    </row>
    <row r="311325" spans="2:4" x14ac:dyDescent="0.25">
      <c r="B311325">
        <v>0</v>
      </c>
    </row>
    <row r="311326" spans="2:4" x14ac:dyDescent="0.25">
      <c r="B311326">
        <v>230.76923076923077</v>
      </c>
    </row>
    <row r="311327" spans="2:4" x14ac:dyDescent="0.25">
      <c r="B311327">
        <v>329.4930875576037</v>
      </c>
    </row>
    <row r="311328" spans="2:4" x14ac:dyDescent="0.25">
      <c r="B311328">
        <v>196.34703196347033</v>
      </c>
    </row>
    <row r="311329" spans="2:2" x14ac:dyDescent="0.25">
      <c r="B311329">
        <v>355.76923076923077</v>
      </c>
    </row>
    <row r="311330" spans="2:2" x14ac:dyDescent="0.25">
      <c r="B311330">
        <v>290.86538461538464</v>
      </c>
    </row>
    <row r="311331" spans="2:2" x14ac:dyDescent="0.25">
      <c r="B311331">
        <v>156.56953734906097</v>
      </c>
    </row>
    <row r="311332" spans="2:2" x14ac:dyDescent="0.25">
      <c r="B311332">
        <v>831.02292900655425</v>
      </c>
    </row>
    <row r="311333" spans="2:2" x14ac:dyDescent="0.25">
      <c r="B311333">
        <v>91.5329602963741</v>
      </c>
    </row>
    <row r="311334" spans="2:2" x14ac:dyDescent="0.25">
      <c r="B311334">
        <v>175.83963425356075</v>
      </c>
    </row>
    <row r="311335" spans="2:2" x14ac:dyDescent="0.25">
      <c r="B311335">
        <v>158.9782994621234</v>
      </c>
    </row>
    <row r="311336" spans="2:2" x14ac:dyDescent="0.25">
      <c r="B311336">
        <v>520.29261642149481</v>
      </c>
    </row>
    <row r="311337" spans="2:2" x14ac:dyDescent="0.25">
      <c r="B311337">
        <v>209.56230383643543</v>
      </c>
    </row>
    <row r="311338" spans="2:2" x14ac:dyDescent="0.25">
      <c r="B311338">
        <v>0</v>
      </c>
    </row>
    <row r="311339" spans="2:2" x14ac:dyDescent="0.25">
      <c r="B311339">
        <v>105.50458715596331</v>
      </c>
    </row>
    <row r="311340" spans="2:2" x14ac:dyDescent="0.25">
      <c r="B311340">
        <v>0</v>
      </c>
    </row>
    <row r="311341" spans="2:2" x14ac:dyDescent="0.25">
      <c r="B311341">
        <v>0</v>
      </c>
    </row>
    <row r="311342" spans="2:2" x14ac:dyDescent="0.25">
      <c r="B311342">
        <v>0</v>
      </c>
    </row>
    <row r="311343" spans="2:2" x14ac:dyDescent="0.25">
      <c r="B311343">
        <v>0</v>
      </c>
    </row>
    <row r="311344" spans="2:2" x14ac:dyDescent="0.25">
      <c r="B311344">
        <v>0</v>
      </c>
    </row>
    <row r="311345" spans="2:2" x14ac:dyDescent="0.25">
      <c r="B311345">
        <v>0</v>
      </c>
    </row>
    <row r="311346" spans="2:2" x14ac:dyDescent="0.25">
      <c r="B311346">
        <v>0</v>
      </c>
    </row>
    <row r="311347" spans="2:2" x14ac:dyDescent="0.25">
      <c r="B311347">
        <v>48.735205384079833</v>
      </c>
    </row>
    <row r="311348" spans="2:2" x14ac:dyDescent="0.25">
      <c r="B311348">
        <v>36.705666437256255</v>
      </c>
    </row>
    <row r="311349" spans="2:2" x14ac:dyDescent="0.25">
      <c r="B311349">
        <v>121.43372754319331</v>
      </c>
    </row>
    <row r="311350" spans="2:2" x14ac:dyDescent="0.25">
      <c r="B311350">
        <v>60</v>
      </c>
    </row>
    <row r="311351" spans="2:2" x14ac:dyDescent="0.25">
      <c r="B311351">
        <v>21.977055953584458</v>
      </c>
    </row>
    <row r="311352" spans="2:2" x14ac:dyDescent="0.25">
      <c r="B311352">
        <v>63.828850640489499</v>
      </c>
    </row>
    <row r="311353" spans="2:2" x14ac:dyDescent="0.25">
      <c r="B311353">
        <v>71.1111111111111</v>
      </c>
    </row>
    <row r="327681" spans="2:4" x14ac:dyDescent="0.25">
      <c r="B327681" t="s">
        <v>13</v>
      </c>
      <c r="D327681" t="s">
        <v>43</v>
      </c>
    </row>
    <row r="327682" spans="2:4" x14ac:dyDescent="0.25">
      <c r="B327682">
        <v>0</v>
      </c>
    </row>
    <row r="327683" spans="2:4" x14ac:dyDescent="0.25">
      <c r="B327683">
        <v>0</v>
      </c>
    </row>
    <row r="327684" spans="2:4" x14ac:dyDescent="0.25">
      <c r="B327684">
        <v>0</v>
      </c>
    </row>
    <row r="327685" spans="2:4" x14ac:dyDescent="0.25">
      <c r="B327685">
        <v>0</v>
      </c>
    </row>
    <row r="327686" spans="2:4" x14ac:dyDescent="0.25">
      <c r="B327686">
        <v>0</v>
      </c>
    </row>
    <row r="327687" spans="2:4" x14ac:dyDescent="0.25">
      <c r="B327687">
        <v>0</v>
      </c>
    </row>
    <row r="327688" spans="2:4" x14ac:dyDescent="0.25">
      <c r="B327688">
        <v>0</v>
      </c>
    </row>
    <row r="327689" spans="2:4" x14ac:dyDescent="0.25">
      <c r="B327689">
        <v>0</v>
      </c>
    </row>
    <row r="327690" spans="2:4" x14ac:dyDescent="0.25">
      <c r="B327690">
        <v>0</v>
      </c>
    </row>
    <row r="327691" spans="2:4" x14ac:dyDescent="0.25">
      <c r="B327691">
        <v>0</v>
      </c>
    </row>
    <row r="327692" spans="2:4" x14ac:dyDescent="0.25">
      <c r="B327692">
        <v>0</v>
      </c>
    </row>
    <row r="327693" spans="2:4" x14ac:dyDescent="0.25">
      <c r="B327693">
        <v>0</v>
      </c>
    </row>
    <row r="327694" spans="2:4" x14ac:dyDescent="0.25">
      <c r="B327694">
        <v>0</v>
      </c>
    </row>
    <row r="327695" spans="2:4" x14ac:dyDescent="0.25">
      <c r="B327695">
        <v>0</v>
      </c>
    </row>
    <row r="327696" spans="2:4" x14ac:dyDescent="0.25">
      <c r="B327696">
        <v>0</v>
      </c>
      <c r="D327696">
        <v>26.3</v>
      </c>
    </row>
    <row r="327697" spans="2:4" x14ac:dyDescent="0.25">
      <c r="B327697">
        <v>0</v>
      </c>
    </row>
    <row r="327698" spans="2:4" x14ac:dyDescent="0.25">
      <c r="B327698">
        <v>98.331215761976352</v>
      </c>
      <c r="D327698">
        <v>26.3</v>
      </c>
    </row>
    <row r="327699" spans="2:4" x14ac:dyDescent="0.25">
      <c r="B327699">
        <v>0</v>
      </c>
    </row>
    <row r="327700" spans="2:4" x14ac:dyDescent="0.25">
      <c r="B327700">
        <v>63.131313131313128</v>
      </c>
      <c r="D327700">
        <v>26.7</v>
      </c>
    </row>
    <row r="327701" spans="2:4" x14ac:dyDescent="0.25">
      <c r="B327701">
        <v>0</v>
      </c>
    </row>
    <row r="327702" spans="2:4" x14ac:dyDescent="0.25">
      <c r="B327702">
        <v>94.292803970223318</v>
      </c>
      <c r="D327702">
        <v>27.22</v>
      </c>
    </row>
    <row r="327703" spans="2:4" x14ac:dyDescent="0.25">
      <c r="B327703">
        <v>0</v>
      </c>
    </row>
    <row r="327704" spans="2:4" x14ac:dyDescent="0.25">
      <c r="B327704">
        <v>0</v>
      </c>
    </row>
    <row r="327705" spans="2:4" x14ac:dyDescent="0.25">
      <c r="B327705">
        <v>3643.765903307888</v>
      </c>
      <c r="D327705">
        <v>26.5</v>
      </c>
    </row>
    <row r="327706" spans="2:4" x14ac:dyDescent="0.25">
      <c r="B327706">
        <v>0</v>
      </c>
    </row>
    <row r="327707" spans="2:4" x14ac:dyDescent="0.25">
      <c r="B327707">
        <v>0</v>
      </c>
    </row>
    <row r="327708" spans="2:4" x14ac:dyDescent="0.25">
      <c r="B327708">
        <v>0</v>
      </c>
    </row>
    <row r="327709" spans="2:4" x14ac:dyDescent="0.25">
      <c r="B327709">
        <v>0</v>
      </c>
    </row>
    <row r="327710" spans="2:4" x14ac:dyDescent="0.25">
      <c r="B327710">
        <v>230.76923076923077</v>
      </c>
    </row>
    <row r="327711" spans="2:4" x14ac:dyDescent="0.25">
      <c r="B327711">
        <v>329.4930875576037</v>
      </c>
    </row>
    <row r="327712" spans="2:4" x14ac:dyDescent="0.25">
      <c r="B327712">
        <v>196.34703196347033</v>
      </c>
    </row>
    <row r="327713" spans="2:2" x14ac:dyDescent="0.25">
      <c r="B327713">
        <v>355.76923076923077</v>
      </c>
    </row>
    <row r="327714" spans="2:2" x14ac:dyDescent="0.25">
      <c r="B327714">
        <v>290.86538461538464</v>
      </c>
    </row>
    <row r="327715" spans="2:2" x14ac:dyDescent="0.25">
      <c r="B327715">
        <v>156.56953734906097</v>
      </c>
    </row>
    <row r="327716" spans="2:2" x14ac:dyDescent="0.25">
      <c r="B327716">
        <v>831.02292900655425</v>
      </c>
    </row>
    <row r="327717" spans="2:2" x14ac:dyDescent="0.25">
      <c r="B327717">
        <v>91.5329602963741</v>
      </c>
    </row>
    <row r="327718" spans="2:2" x14ac:dyDescent="0.25">
      <c r="B327718">
        <v>175.83963425356075</v>
      </c>
    </row>
    <row r="327719" spans="2:2" x14ac:dyDescent="0.25">
      <c r="B327719">
        <v>158.9782994621234</v>
      </c>
    </row>
    <row r="327720" spans="2:2" x14ac:dyDescent="0.25">
      <c r="B327720">
        <v>520.29261642149481</v>
      </c>
    </row>
    <row r="327721" spans="2:2" x14ac:dyDescent="0.25">
      <c r="B327721">
        <v>209.56230383643543</v>
      </c>
    </row>
    <row r="327722" spans="2:2" x14ac:dyDescent="0.25">
      <c r="B327722">
        <v>0</v>
      </c>
    </row>
    <row r="327723" spans="2:2" x14ac:dyDescent="0.25">
      <c r="B327723">
        <v>105.50458715596331</v>
      </c>
    </row>
    <row r="327724" spans="2:2" x14ac:dyDescent="0.25">
      <c r="B327724">
        <v>0</v>
      </c>
    </row>
    <row r="327725" spans="2:2" x14ac:dyDescent="0.25">
      <c r="B327725">
        <v>0</v>
      </c>
    </row>
    <row r="327726" spans="2:2" x14ac:dyDescent="0.25">
      <c r="B327726">
        <v>0</v>
      </c>
    </row>
    <row r="327727" spans="2:2" x14ac:dyDescent="0.25">
      <c r="B327727">
        <v>0</v>
      </c>
    </row>
    <row r="327728" spans="2:2" x14ac:dyDescent="0.25">
      <c r="B327728">
        <v>0</v>
      </c>
    </row>
    <row r="327729" spans="2:2" x14ac:dyDescent="0.25">
      <c r="B327729">
        <v>0</v>
      </c>
    </row>
    <row r="327730" spans="2:2" x14ac:dyDescent="0.25">
      <c r="B327730">
        <v>0</v>
      </c>
    </row>
    <row r="327731" spans="2:2" x14ac:dyDescent="0.25">
      <c r="B327731">
        <v>48.735205384079833</v>
      </c>
    </row>
    <row r="327732" spans="2:2" x14ac:dyDescent="0.25">
      <c r="B327732">
        <v>36.705666437256255</v>
      </c>
    </row>
    <row r="327733" spans="2:2" x14ac:dyDescent="0.25">
      <c r="B327733">
        <v>121.43372754319331</v>
      </c>
    </row>
    <row r="327734" spans="2:2" x14ac:dyDescent="0.25">
      <c r="B327734">
        <v>60</v>
      </c>
    </row>
    <row r="327735" spans="2:2" x14ac:dyDescent="0.25">
      <c r="B327735">
        <v>21.977055953584458</v>
      </c>
    </row>
    <row r="327736" spans="2:2" x14ac:dyDescent="0.25">
      <c r="B327736">
        <v>63.828850640489499</v>
      </c>
    </row>
    <row r="327737" spans="2:2" x14ac:dyDescent="0.25">
      <c r="B327737">
        <v>71.1111111111111</v>
      </c>
    </row>
    <row r="344065" spans="2:4" x14ac:dyDescent="0.25">
      <c r="B344065" t="s">
        <v>13</v>
      </c>
      <c r="D344065" t="s">
        <v>43</v>
      </c>
    </row>
    <row r="344066" spans="2:4" x14ac:dyDescent="0.25">
      <c r="B344066">
        <v>0</v>
      </c>
    </row>
    <row r="344067" spans="2:4" x14ac:dyDescent="0.25">
      <c r="B344067">
        <v>0</v>
      </c>
    </row>
    <row r="344068" spans="2:4" x14ac:dyDescent="0.25">
      <c r="B344068">
        <v>0</v>
      </c>
    </row>
    <row r="344069" spans="2:4" x14ac:dyDescent="0.25">
      <c r="B344069">
        <v>0</v>
      </c>
    </row>
    <row r="344070" spans="2:4" x14ac:dyDescent="0.25">
      <c r="B344070">
        <v>0</v>
      </c>
    </row>
    <row r="344071" spans="2:4" x14ac:dyDescent="0.25">
      <c r="B344071">
        <v>0</v>
      </c>
    </row>
    <row r="344072" spans="2:4" x14ac:dyDescent="0.25">
      <c r="B344072">
        <v>0</v>
      </c>
    </row>
    <row r="344073" spans="2:4" x14ac:dyDescent="0.25">
      <c r="B344073">
        <v>0</v>
      </c>
    </row>
    <row r="344074" spans="2:4" x14ac:dyDescent="0.25">
      <c r="B344074">
        <v>0</v>
      </c>
    </row>
    <row r="344075" spans="2:4" x14ac:dyDescent="0.25">
      <c r="B344075">
        <v>0</v>
      </c>
    </row>
    <row r="344076" spans="2:4" x14ac:dyDescent="0.25">
      <c r="B344076">
        <v>0</v>
      </c>
    </row>
    <row r="344077" spans="2:4" x14ac:dyDescent="0.25">
      <c r="B344077">
        <v>0</v>
      </c>
    </row>
    <row r="344078" spans="2:4" x14ac:dyDescent="0.25">
      <c r="B344078">
        <v>0</v>
      </c>
    </row>
    <row r="344079" spans="2:4" x14ac:dyDescent="0.25">
      <c r="B344079">
        <v>0</v>
      </c>
    </row>
    <row r="344080" spans="2:4" x14ac:dyDescent="0.25">
      <c r="B344080">
        <v>0</v>
      </c>
      <c r="D344080">
        <v>26.3</v>
      </c>
    </row>
    <row r="344081" spans="2:4" x14ac:dyDescent="0.25">
      <c r="B344081">
        <v>0</v>
      </c>
    </row>
    <row r="344082" spans="2:4" x14ac:dyDescent="0.25">
      <c r="B344082">
        <v>98.331215761976352</v>
      </c>
      <c r="D344082">
        <v>26.3</v>
      </c>
    </row>
    <row r="344083" spans="2:4" x14ac:dyDescent="0.25">
      <c r="B344083">
        <v>0</v>
      </c>
    </row>
    <row r="344084" spans="2:4" x14ac:dyDescent="0.25">
      <c r="B344084">
        <v>63.131313131313128</v>
      </c>
      <c r="D344084">
        <v>26.7</v>
      </c>
    </row>
    <row r="344085" spans="2:4" x14ac:dyDescent="0.25">
      <c r="B344085">
        <v>0</v>
      </c>
    </row>
    <row r="344086" spans="2:4" x14ac:dyDescent="0.25">
      <c r="B344086">
        <v>94.292803970223318</v>
      </c>
      <c r="D344086">
        <v>27.22</v>
      </c>
    </row>
    <row r="344087" spans="2:4" x14ac:dyDescent="0.25">
      <c r="B344087">
        <v>0</v>
      </c>
    </row>
    <row r="344088" spans="2:4" x14ac:dyDescent="0.25">
      <c r="B344088">
        <v>0</v>
      </c>
    </row>
    <row r="344089" spans="2:4" x14ac:dyDescent="0.25">
      <c r="B344089">
        <v>3643.765903307888</v>
      </c>
      <c r="D344089">
        <v>26.5</v>
      </c>
    </row>
    <row r="344090" spans="2:4" x14ac:dyDescent="0.25">
      <c r="B344090">
        <v>0</v>
      </c>
    </row>
    <row r="344091" spans="2:4" x14ac:dyDescent="0.25">
      <c r="B344091">
        <v>0</v>
      </c>
    </row>
    <row r="344092" spans="2:4" x14ac:dyDescent="0.25">
      <c r="B344092">
        <v>0</v>
      </c>
    </row>
    <row r="344093" spans="2:4" x14ac:dyDescent="0.25">
      <c r="B344093">
        <v>0</v>
      </c>
    </row>
    <row r="344094" spans="2:4" x14ac:dyDescent="0.25">
      <c r="B344094">
        <v>230.76923076923077</v>
      </c>
    </row>
    <row r="344095" spans="2:4" x14ac:dyDescent="0.25">
      <c r="B344095">
        <v>329.4930875576037</v>
      </c>
    </row>
    <row r="344096" spans="2:4" x14ac:dyDescent="0.25">
      <c r="B344096">
        <v>196.34703196347033</v>
      </c>
    </row>
    <row r="344097" spans="2:2" x14ac:dyDescent="0.25">
      <c r="B344097">
        <v>355.76923076923077</v>
      </c>
    </row>
    <row r="344098" spans="2:2" x14ac:dyDescent="0.25">
      <c r="B344098">
        <v>290.86538461538464</v>
      </c>
    </row>
    <row r="344099" spans="2:2" x14ac:dyDescent="0.25">
      <c r="B344099">
        <v>156.56953734906097</v>
      </c>
    </row>
    <row r="344100" spans="2:2" x14ac:dyDescent="0.25">
      <c r="B344100">
        <v>831.02292900655425</v>
      </c>
    </row>
    <row r="344101" spans="2:2" x14ac:dyDescent="0.25">
      <c r="B344101">
        <v>91.5329602963741</v>
      </c>
    </row>
    <row r="344102" spans="2:2" x14ac:dyDescent="0.25">
      <c r="B344102">
        <v>175.83963425356075</v>
      </c>
    </row>
    <row r="344103" spans="2:2" x14ac:dyDescent="0.25">
      <c r="B344103">
        <v>158.9782994621234</v>
      </c>
    </row>
    <row r="344104" spans="2:2" x14ac:dyDescent="0.25">
      <c r="B344104">
        <v>520.29261642149481</v>
      </c>
    </row>
    <row r="344105" spans="2:2" x14ac:dyDescent="0.25">
      <c r="B344105">
        <v>209.56230383643543</v>
      </c>
    </row>
    <row r="344106" spans="2:2" x14ac:dyDescent="0.25">
      <c r="B344106">
        <v>0</v>
      </c>
    </row>
    <row r="344107" spans="2:2" x14ac:dyDescent="0.25">
      <c r="B344107">
        <v>105.50458715596331</v>
      </c>
    </row>
    <row r="344108" spans="2:2" x14ac:dyDescent="0.25">
      <c r="B344108">
        <v>0</v>
      </c>
    </row>
    <row r="344109" spans="2:2" x14ac:dyDescent="0.25">
      <c r="B344109">
        <v>0</v>
      </c>
    </row>
    <row r="344110" spans="2:2" x14ac:dyDescent="0.25">
      <c r="B344110">
        <v>0</v>
      </c>
    </row>
    <row r="344111" spans="2:2" x14ac:dyDescent="0.25">
      <c r="B344111">
        <v>0</v>
      </c>
    </row>
    <row r="344112" spans="2:2" x14ac:dyDescent="0.25">
      <c r="B344112">
        <v>0</v>
      </c>
    </row>
    <row r="344113" spans="2:2" x14ac:dyDescent="0.25">
      <c r="B344113">
        <v>0</v>
      </c>
    </row>
    <row r="344114" spans="2:2" x14ac:dyDescent="0.25">
      <c r="B344114">
        <v>0</v>
      </c>
    </row>
    <row r="344115" spans="2:2" x14ac:dyDescent="0.25">
      <c r="B344115">
        <v>48.735205384079833</v>
      </c>
    </row>
    <row r="344116" spans="2:2" x14ac:dyDescent="0.25">
      <c r="B344116">
        <v>36.705666437256255</v>
      </c>
    </row>
    <row r="344117" spans="2:2" x14ac:dyDescent="0.25">
      <c r="B344117">
        <v>121.43372754319331</v>
      </c>
    </row>
    <row r="344118" spans="2:2" x14ac:dyDescent="0.25">
      <c r="B344118">
        <v>60</v>
      </c>
    </row>
    <row r="344119" spans="2:2" x14ac:dyDescent="0.25">
      <c r="B344119">
        <v>21.977055953584458</v>
      </c>
    </row>
    <row r="344120" spans="2:2" x14ac:dyDescent="0.25">
      <c r="B344120">
        <v>63.828850640489499</v>
      </c>
    </row>
    <row r="344121" spans="2:2" x14ac:dyDescent="0.25">
      <c r="B344121">
        <v>71.1111111111111</v>
      </c>
    </row>
    <row r="360449" spans="2:4" x14ac:dyDescent="0.25">
      <c r="B360449" t="s">
        <v>13</v>
      </c>
      <c r="D360449" t="s">
        <v>43</v>
      </c>
    </row>
    <row r="360450" spans="2:4" x14ac:dyDescent="0.25">
      <c r="B360450">
        <v>0</v>
      </c>
    </row>
    <row r="360451" spans="2:4" x14ac:dyDescent="0.25">
      <c r="B360451">
        <v>0</v>
      </c>
    </row>
    <row r="360452" spans="2:4" x14ac:dyDescent="0.25">
      <c r="B360452">
        <v>0</v>
      </c>
    </row>
    <row r="360453" spans="2:4" x14ac:dyDescent="0.25">
      <c r="B360453">
        <v>0</v>
      </c>
    </row>
    <row r="360454" spans="2:4" x14ac:dyDescent="0.25">
      <c r="B360454">
        <v>0</v>
      </c>
    </row>
    <row r="360455" spans="2:4" x14ac:dyDescent="0.25">
      <c r="B360455">
        <v>0</v>
      </c>
    </row>
    <row r="360456" spans="2:4" x14ac:dyDescent="0.25">
      <c r="B360456">
        <v>0</v>
      </c>
    </row>
    <row r="360457" spans="2:4" x14ac:dyDescent="0.25">
      <c r="B360457">
        <v>0</v>
      </c>
    </row>
    <row r="360458" spans="2:4" x14ac:dyDescent="0.25">
      <c r="B360458">
        <v>0</v>
      </c>
    </row>
    <row r="360459" spans="2:4" x14ac:dyDescent="0.25">
      <c r="B360459">
        <v>0</v>
      </c>
    </row>
    <row r="360460" spans="2:4" x14ac:dyDescent="0.25">
      <c r="B360460">
        <v>0</v>
      </c>
    </row>
    <row r="360461" spans="2:4" x14ac:dyDescent="0.25">
      <c r="B360461">
        <v>0</v>
      </c>
    </row>
    <row r="360462" spans="2:4" x14ac:dyDescent="0.25">
      <c r="B360462">
        <v>0</v>
      </c>
    </row>
    <row r="360463" spans="2:4" x14ac:dyDescent="0.25">
      <c r="B360463">
        <v>0</v>
      </c>
    </row>
    <row r="360464" spans="2:4" x14ac:dyDescent="0.25">
      <c r="B360464">
        <v>0</v>
      </c>
      <c r="D360464">
        <v>26.3</v>
      </c>
    </row>
    <row r="360465" spans="2:4" x14ac:dyDescent="0.25">
      <c r="B360465">
        <v>0</v>
      </c>
    </row>
    <row r="360466" spans="2:4" x14ac:dyDescent="0.25">
      <c r="B360466">
        <v>98.331215761976352</v>
      </c>
      <c r="D360466">
        <v>26.3</v>
      </c>
    </row>
    <row r="360467" spans="2:4" x14ac:dyDescent="0.25">
      <c r="B360467">
        <v>0</v>
      </c>
    </row>
    <row r="360468" spans="2:4" x14ac:dyDescent="0.25">
      <c r="B360468">
        <v>63.131313131313128</v>
      </c>
      <c r="D360468">
        <v>26.7</v>
      </c>
    </row>
    <row r="360469" spans="2:4" x14ac:dyDescent="0.25">
      <c r="B360469">
        <v>0</v>
      </c>
    </row>
    <row r="360470" spans="2:4" x14ac:dyDescent="0.25">
      <c r="B360470">
        <v>94.292803970223318</v>
      </c>
      <c r="D360470">
        <v>27.22</v>
      </c>
    </row>
    <row r="360471" spans="2:4" x14ac:dyDescent="0.25">
      <c r="B360471">
        <v>0</v>
      </c>
    </row>
    <row r="360472" spans="2:4" x14ac:dyDescent="0.25">
      <c r="B360472">
        <v>0</v>
      </c>
    </row>
    <row r="360473" spans="2:4" x14ac:dyDescent="0.25">
      <c r="B360473">
        <v>3643.765903307888</v>
      </c>
      <c r="D360473">
        <v>26.5</v>
      </c>
    </row>
    <row r="360474" spans="2:4" x14ac:dyDescent="0.25">
      <c r="B360474">
        <v>0</v>
      </c>
    </row>
    <row r="360475" spans="2:4" x14ac:dyDescent="0.25">
      <c r="B360475">
        <v>0</v>
      </c>
    </row>
    <row r="360476" spans="2:4" x14ac:dyDescent="0.25">
      <c r="B360476">
        <v>0</v>
      </c>
    </row>
    <row r="360477" spans="2:4" x14ac:dyDescent="0.25">
      <c r="B360477">
        <v>0</v>
      </c>
    </row>
    <row r="360478" spans="2:4" x14ac:dyDescent="0.25">
      <c r="B360478">
        <v>230.76923076923077</v>
      </c>
    </row>
    <row r="360479" spans="2:4" x14ac:dyDescent="0.25">
      <c r="B360479">
        <v>329.4930875576037</v>
      </c>
    </row>
    <row r="360480" spans="2:4" x14ac:dyDescent="0.25">
      <c r="B360480">
        <v>196.34703196347033</v>
      </c>
    </row>
    <row r="360481" spans="2:2" x14ac:dyDescent="0.25">
      <c r="B360481">
        <v>355.76923076923077</v>
      </c>
    </row>
    <row r="360482" spans="2:2" x14ac:dyDescent="0.25">
      <c r="B360482">
        <v>290.86538461538464</v>
      </c>
    </row>
    <row r="360483" spans="2:2" x14ac:dyDescent="0.25">
      <c r="B360483">
        <v>156.56953734906097</v>
      </c>
    </row>
    <row r="360484" spans="2:2" x14ac:dyDescent="0.25">
      <c r="B360484">
        <v>831.02292900655425</v>
      </c>
    </row>
    <row r="360485" spans="2:2" x14ac:dyDescent="0.25">
      <c r="B360485">
        <v>91.5329602963741</v>
      </c>
    </row>
    <row r="360486" spans="2:2" x14ac:dyDescent="0.25">
      <c r="B360486">
        <v>175.83963425356075</v>
      </c>
    </row>
    <row r="360487" spans="2:2" x14ac:dyDescent="0.25">
      <c r="B360487">
        <v>158.9782994621234</v>
      </c>
    </row>
    <row r="360488" spans="2:2" x14ac:dyDescent="0.25">
      <c r="B360488">
        <v>520.29261642149481</v>
      </c>
    </row>
    <row r="360489" spans="2:2" x14ac:dyDescent="0.25">
      <c r="B360489">
        <v>209.56230383643543</v>
      </c>
    </row>
    <row r="360490" spans="2:2" x14ac:dyDescent="0.25">
      <c r="B360490">
        <v>0</v>
      </c>
    </row>
    <row r="360491" spans="2:2" x14ac:dyDescent="0.25">
      <c r="B360491">
        <v>105.50458715596331</v>
      </c>
    </row>
    <row r="360492" spans="2:2" x14ac:dyDescent="0.25">
      <c r="B360492">
        <v>0</v>
      </c>
    </row>
    <row r="360493" spans="2:2" x14ac:dyDescent="0.25">
      <c r="B360493">
        <v>0</v>
      </c>
    </row>
    <row r="360494" spans="2:2" x14ac:dyDescent="0.25">
      <c r="B360494">
        <v>0</v>
      </c>
    </row>
    <row r="360495" spans="2:2" x14ac:dyDescent="0.25">
      <c r="B360495">
        <v>0</v>
      </c>
    </row>
    <row r="360496" spans="2:2" x14ac:dyDescent="0.25">
      <c r="B360496">
        <v>0</v>
      </c>
    </row>
    <row r="360497" spans="2:2" x14ac:dyDescent="0.25">
      <c r="B360497">
        <v>0</v>
      </c>
    </row>
    <row r="360498" spans="2:2" x14ac:dyDescent="0.25">
      <c r="B360498">
        <v>0</v>
      </c>
    </row>
    <row r="360499" spans="2:2" x14ac:dyDescent="0.25">
      <c r="B360499">
        <v>48.735205384079833</v>
      </c>
    </row>
    <row r="360500" spans="2:2" x14ac:dyDescent="0.25">
      <c r="B360500">
        <v>36.705666437256255</v>
      </c>
    </row>
    <row r="360501" spans="2:2" x14ac:dyDescent="0.25">
      <c r="B360501">
        <v>121.43372754319331</v>
      </c>
    </row>
    <row r="360502" spans="2:2" x14ac:dyDescent="0.25">
      <c r="B360502">
        <v>60</v>
      </c>
    </row>
    <row r="360503" spans="2:2" x14ac:dyDescent="0.25">
      <c r="B360503">
        <v>21.977055953584458</v>
      </c>
    </row>
    <row r="360504" spans="2:2" x14ac:dyDescent="0.25">
      <c r="B360504">
        <v>63.828850640489499</v>
      </c>
    </row>
    <row r="360505" spans="2:2" x14ac:dyDescent="0.25">
      <c r="B360505">
        <v>71.1111111111111</v>
      </c>
    </row>
    <row r="376833" spans="2:4" x14ac:dyDescent="0.25">
      <c r="B376833" t="s">
        <v>13</v>
      </c>
      <c r="D376833" t="s">
        <v>43</v>
      </c>
    </row>
    <row r="376834" spans="2:4" x14ac:dyDescent="0.25">
      <c r="B376834">
        <v>0</v>
      </c>
    </row>
    <row r="376835" spans="2:4" x14ac:dyDescent="0.25">
      <c r="B376835">
        <v>0</v>
      </c>
    </row>
    <row r="376836" spans="2:4" x14ac:dyDescent="0.25">
      <c r="B376836">
        <v>0</v>
      </c>
    </row>
    <row r="376837" spans="2:4" x14ac:dyDescent="0.25">
      <c r="B376837">
        <v>0</v>
      </c>
    </row>
    <row r="376838" spans="2:4" x14ac:dyDescent="0.25">
      <c r="B376838">
        <v>0</v>
      </c>
    </row>
    <row r="376839" spans="2:4" x14ac:dyDescent="0.25">
      <c r="B376839">
        <v>0</v>
      </c>
    </row>
    <row r="376840" spans="2:4" x14ac:dyDescent="0.25">
      <c r="B376840">
        <v>0</v>
      </c>
    </row>
    <row r="376841" spans="2:4" x14ac:dyDescent="0.25">
      <c r="B376841">
        <v>0</v>
      </c>
    </row>
    <row r="376842" spans="2:4" x14ac:dyDescent="0.25">
      <c r="B376842">
        <v>0</v>
      </c>
    </row>
    <row r="376843" spans="2:4" x14ac:dyDescent="0.25">
      <c r="B376843">
        <v>0</v>
      </c>
    </row>
    <row r="376844" spans="2:4" x14ac:dyDescent="0.25">
      <c r="B376844">
        <v>0</v>
      </c>
    </row>
    <row r="376845" spans="2:4" x14ac:dyDescent="0.25">
      <c r="B376845">
        <v>0</v>
      </c>
    </row>
    <row r="376846" spans="2:4" x14ac:dyDescent="0.25">
      <c r="B376846">
        <v>0</v>
      </c>
    </row>
    <row r="376847" spans="2:4" x14ac:dyDescent="0.25">
      <c r="B376847">
        <v>0</v>
      </c>
    </row>
    <row r="376848" spans="2:4" x14ac:dyDescent="0.25">
      <c r="B376848">
        <v>0</v>
      </c>
      <c r="D376848">
        <v>26.3</v>
      </c>
    </row>
    <row r="376849" spans="2:4" x14ac:dyDescent="0.25">
      <c r="B376849">
        <v>0</v>
      </c>
    </row>
    <row r="376850" spans="2:4" x14ac:dyDescent="0.25">
      <c r="B376850">
        <v>98.331215761976352</v>
      </c>
      <c r="D376850">
        <v>26.3</v>
      </c>
    </row>
    <row r="376851" spans="2:4" x14ac:dyDescent="0.25">
      <c r="B376851">
        <v>0</v>
      </c>
    </row>
    <row r="376852" spans="2:4" x14ac:dyDescent="0.25">
      <c r="B376852">
        <v>63.131313131313128</v>
      </c>
      <c r="D376852">
        <v>26.7</v>
      </c>
    </row>
    <row r="376853" spans="2:4" x14ac:dyDescent="0.25">
      <c r="B376853">
        <v>0</v>
      </c>
    </row>
    <row r="376854" spans="2:4" x14ac:dyDescent="0.25">
      <c r="B376854">
        <v>94.292803970223318</v>
      </c>
      <c r="D376854">
        <v>27.22</v>
      </c>
    </row>
    <row r="376855" spans="2:4" x14ac:dyDescent="0.25">
      <c r="B376855">
        <v>0</v>
      </c>
    </row>
    <row r="376856" spans="2:4" x14ac:dyDescent="0.25">
      <c r="B376856">
        <v>0</v>
      </c>
    </row>
    <row r="376857" spans="2:4" x14ac:dyDescent="0.25">
      <c r="B376857">
        <v>3643.765903307888</v>
      </c>
      <c r="D376857">
        <v>26.5</v>
      </c>
    </row>
    <row r="376858" spans="2:4" x14ac:dyDescent="0.25">
      <c r="B376858">
        <v>0</v>
      </c>
    </row>
    <row r="376859" spans="2:4" x14ac:dyDescent="0.25">
      <c r="B376859">
        <v>0</v>
      </c>
    </row>
    <row r="376860" spans="2:4" x14ac:dyDescent="0.25">
      <c r="B376860">
        <v>0</v>
      </c>
    </row>
    <row r="376861" spans="2:4" x14ac:dyDescent="0.25">
      <c r="B376861">
        <v>0</v>
      </c>
    </row>
    <row r="376862" spans="2:4" x14ac:dyDescent="0.25">
      <c r="B376862">
        <v>230.76923076923077</v>
      </c>
    </row>
    <row r="376863" spans="2:4" x14ac:dyDescent="0.25">
      <c r="B376863">
        <v>329.4930875576037</v>
      </c>
    </row>
    <row r="376864" spans="2:4" x14ac:dyDescent="0.25">
      <c r="B376864">
        <v>196.34703196347033</v>
      </c>
    </row>
    <row r="376865" spans="2:2" x14ac:dyDescent="0.25">
      <c r="B376865">
        <v>355.76923076923077</v>
      </c>
    </row>
    <row r="376866" spans="2:2" x14ac:dyDescent="0.25">
      <c r="B376866">
        <v>290.86538461538464</v>
      </c>
    </row>
    <row r="376867" spans="2:2" x14ac:dyDescent="0.25">
      <c r="B376867">
        <v>156.56953734906097</v>
      </c>
    </row>
    <row r="376868" spans="2:2" x14ac:dyDescent="0.25">
      <c r="B376868">
        <v>831.02292900655425</v>
      </c>
    </row>
    <row r="376869" spans="2:2" x14ac:dyDescent="0.25">
      <c r="B376869">
        <v>91.5329602963741</v>
      </c>
    </row>
    <row r="376870" spans="2:2" x14ac:dyDescent="0.25">
      <c r="B376870">
        <v>175.83963425356075</v>
      </c>
    </row>
    <row r="376871" spans="2:2" x14ac:dyDescent="0.25">
      <c r="B376871">
        <v>158.9782994621234</v>
      </c>
    </row>
    <row r="376872" spans="2:2" x14ac:dyDescent="0.25">
      <c r="B376872">
        <v>520.29261642149481</v>
      </c>
    </row>
    <row r="376873" spans="2:2" x14ac:dyDescent="0.25">
      <c r="B376873">
        <v>209.56230383643543</v>
      </c>
    </row>
    <row r="376874" spans="2:2" x14ac:dyDescent="0.25">
      <c r="B376874">
        <v>0</v>
      </c>
    </row>
    <row r="376875" spans="2:2" x14ac:dyDescent="0.25">
      <c r="B376875">
        <v>105.50458715596331</v>
      </c>
    </row>
    <row r="376876" spans="2:2" x14ac:dyDescent="0.25">
      <c r="B376876">
        <v>0</v>
      </c>
    </row>
    <row r="376877" spans="2:2" x14ac:dyDescent="0.25">
      <c r="B376877">
        <v>0</v>
      </c>
    </row>
    <row r="376878" spans="2:2" x14ac:dyDescent="0.25">
      <c r="B376878">
        <v>0</v>
      </c>
    </row>
    <row r="376879" spans="2:2" x14ac:dyDescent="0.25">
      <c r="B376879">
        <v>0</v>
      </c>
    </row>
    <row r="376880" spans="2:2" x14ac:dyDescent="0.25">
      <c r="B376880">
        <v>0</v>
      </c>
    </row>
    <row r="376881" spans="2:2" x14ac:dyDescent="0.25">
      <c r="B376881">
        <v>0</v>
      </c>
    </row>
    <row r="376882" spans="2:2" x14ac:dyDescent="0.25">
      <c r="B376882">
        <v>0</v>
      </c>
    </row>
    <row r="376883" spans="2:2" x14ac:dyDescent="0.25">
      <c r="B376883">
        <v>48.735205384079833</v>
      </c>
    </row>
    <row r="376884" spans="2:2" x14ac:dyDescent="0.25">
      <c r="B376884">
        <v>36.705666437256255</v>
      </c>
    </row>
    <row r="376885" spans="2:2" x14ac:dyDescent="0.25">
      <c r="B376885">
        <v>121.43372754319331</v>
      </c>
    </row>
    <row r="376886" spans="2:2" x14ac:dyDescent="0.25">
      <c r="B376886">
        <v>60</v>
      </c>
    </row>
    <row r="376887" spans="2:2" x14ac:dyDescent="0.25">
      <c r="B376887">
        <v>21.977055953584458</v>
      </c>
    </row>
    <row r="376888" spans="2:2" x14ac:dyDescent="0.25">
      <c r="B376888">
        <v>63.828850640489499</v>
      </c>
    </row>
    <row r="376889" spans="2:2" x14ac:dyDescent="0.25">
      <c r="B376889">
        <v>71.1111111111111</v>
      </c>
    </row>
    <row r="393217" spans="2:4" x14ac:dyDescent="0.25">
      <c r="B393217" t="s">
        <v>13</v>
      </c>
      <c r="D393217" t="s">
        <v>43</v>
      </c>
    </row>
    <row r="393218" spans="2:4" x14ac:dyDescent="0.25">
      <c r="B393218">
        <v>0</v>
      </c>
    </row>
    <row r="393219" spans="2:4" x14ac:dyDescent="0.25">
      <c r="B393219">
        <v>0</v>
      </c>
    </row>
    <row r="393220" spans="2:4" x14ac:dyDescent="0.25">
      <c r="B393220">
        <v>0</v>
      </c>
    </row>
    <row r="393221" spans="2:4" x14ac:dyDescent="0.25">
      <c r="B393221">
        <v>0</v>
      </c>
    </row>
    <row r="393222" spans="2:4" x14ac:dyDescent="0.25">
      <c r="B393222">
        <v>0</v>
      </c>
    </row>
    <row r="393223" spans="2:4" x14ac:dyDescent="0.25">
      <c r="B393223">
        <v>0</v>
      </c>
    </row>
    <row r="393224" spans="2:4" x14ac:dyDescent="0.25">
      <c r="B393224">
        <v>0</v>
      </c>
    </row>
    <row r="393225" spans="2:4" x14ac:dyDescent="0.25">
      <c r="B393225">
        <v>0</v>
      </c>
    </row>
    <row r="393226" spans="2:4" x14ac:dyDescent="0.25">
      <c r="B393226">
        <v>0</v>
      </c>
    </row>
    <row r="393227" spans="2:4" x14ac:dyDescent="0.25">
      <c r="B393227">
        <v>0</v>
      </c>
    </row>
    <row r="393228" spans="2:4" x14ac:dyDescent="0.25">
      <c r="B393228">
        <v>0</v>
      </c>
    </row>
    <row r="393229" spans="2:4" x14ac:dyDescent="0.25">
      <c r="B393229">
        <v>0</v>
      </c>
    </row>
    <row r="393230" spans="2:4" x14ac:dyDescent="0.25">
      <c r="B393230">
        <v>0</v>
      </c>
    </row>
    <row r="393231" spans="2:4" x14ac:dyDescent="0.25">
      <c r="B393231">
        <v>0</v>
      </c>
    </row>
    <row r="393232" spans="2:4" x14ac:dyDescent="0.25">
      <c r="B393232">
        <v>0</v>
      </c>
      <c r="D393232">
        <v>26.3</v>
      </c>
    </row>
    <row r="393233" spans="2:4" x14ac:dyDescent="0.25">
      <c r="B393233">
        <v>0</v>
      </c>
    </row>
    <row r="393234" spans="2:4" x14ac:dyDescent="0.25">
      <c r="B393234">
        <v>98.331215761976352</v>
      </c>
      <c r="D393234">
        <v>26.3</v>
      </c>
    </row>
    <row r="393235" spans="2:4" x14ac:dyDescent="0.25">
      <c r="B393235">
        <v>0</v>
      </c>
    </row>
    <row r="393236" spans="2:4" x14ac:dyDescent="0.25">
      <c r="B393236">
        <v>63.131313131313128</v>
      </c>
      <c r="D393236">
        <v>26.7</v>
      </c>
    </row>
    <row r="393237" spans="2:4" x14ac:dyDescent="0.25">
      <c r="B393237">
        <v>0</v>
      </c>
    </row>
    <row r="393238" spans="2:4" x14ac:dyDescent="0.25">
      <c r="B393238">
        <v>94.292803970223318</v>
      </c>
      <c r="D393238">
        <v>27.22</v>
      </c>
    </row>
    <row r="393239" spans="2:4" x14ac:dyDescent="0.25">
      <c r="B393239">
        <v>0</v>
      </c>
    </row>
    <row r="393240" spans="2:4" x14ac:dyDescent="0.25">
      <c r="B393240">
        <v>0</v>
      </c>
    </row>
    <row r="393241" spans="2:4" x14ac:dyDescent="0.25">
      <c r="B393241">
        <v>3643.765903307888</v>
      </c>
      <c r="D393241">
        <v>26.5</v>
      </c>
    </row>
    <row r="393242" spans="2:4" x14ac:dyDescent="0.25">
      <c r="B393242">
        <v>0</v>
      </c>
    </row>
    <row r="393243" spans="2:4" x14ac:dyDescent="0.25">
      <c r="B393243">
        <v>0</v>
      </c>
    </row>
    <row r="393244" spans="2:4" x14ac:dyDescent="0.25">
      <c r="B393244">
        <v>0</v>
      </c>
    </row>
    <row r="393245" spans="2:4" x14ac:dyDescent="0.25">
      <c r="B393245">
        <v>0</v>
      </c>
    </row>
    <row r="393246" spans="2:4" x14ac:dyDescent="0.25">
      <c r="B393246">
        <v>230.76923076923077</v>
      </c>
    </row>
    <row r="393247" spans="2:4" x14ac:dyDescent="0.25">
      <c r="B393247">
        <v>329.4930875576037</v>
      </c>
    </row>
    <row r="393248" spans="2:4" x14ac:dyDescent="0.25">
      <c r="B393248">
        <v>196.34703196347033</v>
      </c>
    </row>
    <row r="393249" spans="2:2" x14ac:dyDescent="0.25">
      <c r="B393249">
        <v>355.76923076923077</v>
      </c>
    </row>
    <row r="393250" spans="2:2" x14ac:dyDescent="0.25">
      <c r="B393250">
        <v>290.86538461538464</v>
      </c>
    </row>
    <row r="393251" spans="2:2" x14ac:dyDescent="0.25">
      <c r="B393251">
        <v>156.56953734906097</v>
      </c>
    </row>
    <row r="393252" spans="2:2" x14ac:dyDescent="0.25">
      <c r="B393252">
        <v>831.02292900655425</v>
      </c>
    </row>
    <row r="393253" spans="2:2" x14ac:dyDescent="0.25">
      <c r="B393253">
        <v>91.5329602963741</v>
      </c>
    </row>
    <row r="393254" spans="2:2" x14ac:dyDescent="0.25">
      <c r="B393254">
        <v>175.83963425356075</v>
      </c>
    </row>
    <row r="393255" spans="2:2" x14ac:dyDescent="0.25">
      <c r="B393255">
        <v>158.9782994621234</v>
      </c>
    </row>
    <row r="393256" spans="2:2" x14ac:dyDescent="0.25">
      <c r="B393256">
        <v>520.29261642149481</v>
      </c>
    </row>
    <row r="393257" spans="2:2" x14ac:dyDescent="0.25">
      <c r="B393257">
        <v>209.56230383643543</v>
      </c>
    </row>
    <row r="393258" spans="2:2" x14ac:dyDescent="0.25">
      <c r="B393258">
        <v>0</v>
      </c>
    </row>
    <row r="393259" spans="2:2" x14ac:dyDescent="0.25">
      <c r="B393259">
        <v>105.50458715596331</v>
      </c>
    </row>
    <row r="393260" spans="2:2" x14ac:dyDescent="0.25">
      <c r="B393260">
        <v>0</v>
      </c>
    </row>
    <row r="393261" spans="2:2" x14ac:dyDescent="0.25">
      <c r="B393261">
        <v>0</v>
      </c>
    </row>
    <row r="393262" spans="2:2" x14ac:dyDescent="0.25">
      <c r="B393262">
        <v>0</v>
      </c>
    </row>
    <row r="393263" spans="2:2" x14ac:dyDescent="0.25">
      <c r="B393263">
        <v>0</v>
      </c>
    </row>
    <row r="393264" spans="2:2" x14ac:dyDescent="0.25">
      <c r="B393264">
        <v>0</v>
      </c>
    </row>
    <row r="393265" spans="2:2" x14ac:dyDescent="0.25">
      <c r="B393265">
        <v>0</v>
      </c>
    </row>
    <row r="393266" spans="2:2" x14ac:dyDescent="0.25">
      <c r="B393266">
        <v>0</v>
      </c>
    </row>
    <row r="393267" spans="2:2" x14ac:dyDescent="0.25">
      <c r="B393267">
        <v>48.735205384079833</v>
      </c>
    </row>
    <row r="393268" spans="2:2" x14ac:dyDescent="0.25">
      <c r="B393268">
        <v>36.705666437256255</v>
      </c>
    </row>
    <row r="393269" spans="2:2" x14ac:dyDescent="0.25">
      <c r="B393269">
        <v>121.43372754319331</v>
      </c>
    </row>
    <row r="393270" spans="2:2" x14ac:dyDescent="0.25">
      <c r="B393270">
        <v>60</v>
      </c>
    </row>
    <row r="393271" spans="2:2" x14ac:dyDescent="0.25">
      <c r="B393271">
        <v>21.977055953584458</v>
      </c>
    </row>
    <row r="393272" spans="2:2" x14ac:dyDescent="0.25">
      <c r="B393272">
        <v>63.828850640489499</v>
      </c>
    </row>
    <row r="393273" spans="2:2" x14ac:dyDescent="0.25">
      <c r="B393273">
        <v>71.1111111111111</v>
      </c>
    </row>
    <row r="409601" spans="2:4" x14ac:dyDescent="0.25">
      <c r="B409601" t="s">
        <v>13</v>
      </c>
      <c r="D409601" t="s">
        <v>43</v>
      </c>
    </row>
    <row r="409602" spans="2:4" x14ac:dyDescent="0.25">
      <c r="B409602">
        <v>0</v>
      </c>
    </row>
    <row r="409603" spans="2:4" x14ac:dyDescent="0.25">
      <c r="B409603">
        <v>0</v>
      </c>
    </row>
    <row r="409604" spans="2:4" x14ac:dyDescent="0.25">
      <c r="B409604">
        <v>0</v>
      </c>
    </row>
    <row r="409605" spans="2:4" x14ac:dyDescent="0.25">
      <c r="B409605">
        <v>0</v>
      </c>
    </row>
    <row r="409606" spans="2:4" x14ac:dyDescent="0.25">
      <c r="B409606">
        <v>0</v>
      </c>
    </row>
    <row r="409607" spans="2:4" x14ac:dyDescent="0.25">
      <c r="B409607">
        <v>0</v>
      </c>
    </row>
    <row r="409608" spans="2:4" x14ac:dyDescent="0.25">
      <c r="B409608">
        <v>0</v>
      </c>
    </row>
    <row r="409609" spans="2:4" x14ac:dyDescent="0.25">
      <c r="B409609">
        <v>0</v>
      </c>
    </row>
    <row r="409610" spans="2:4" x14ac:dyDescent="0.25">
      <c r="B409610">
        <v>0</v>
      </c>
    </row>
    <row r="409611" spans="2:4" x14ac:dyDescent="0.25">
      <c r="B409611">
        <v>0</v>
      </c>
    </row>
    <row r="409612" spans="2:4" x14ac:dyDescent="0.25">
      <c r="B409612">
        <v>0</v>
      </c>
    </row>
    <row r="409613" spans="2:4" x14ac:dyDescent="0.25">
      <c r="B409613">
        <v>0</v>
      </c>
    </row>
    <row r="409614" spans="2:4" x14ac:dyDescent="0.25">
      <c r="B409614">
        <v>0</v>
      </c>
    </row>
    <row r="409615" spans="2:4" x14ac:dyDescent="0.25">
      <c r="B409615">
        <v>0</v>
      </c>
    </row>
    <row r="409616" spans="2:4" x14ac:dyDescent="0.25">
      <c r="B409616">
        <v>0</v>
      </c>
      <c r="D409616">
        <v>26.3</v>
      </c>
    </row>
    <row r="409617" spans="2:4" x14ac:dyDescent="0.25">
      <c r="B409617">
        <v>0</v>
      </c>
    </row>
    <row r="409618" spans="2:4" x14ac:dyDescent="0.25">
      <c r="B409618">
        <v>98.331215761976352</v>
      </c>
      <c r="D409618">
        <v>26.3</v>
      </c>
    </row>
    <row r="409619" spans="2:4" x14ac:dyDescent="0.25">
      <c r="B409619">
        <v>0</v>
      </c>
    </row>
    <row r="409620" spans="2:4" x14ac:dyDescent="0.25">
      <c r="B409620">
        <v>63.131313131313128</v>
      </c>
      <c r="D409620">
        <v>26.7</v>
      </c>
    </row>
    <row r="409621" spans="2:4" x14ac:dyDescent="0.25">
      <c r="B409621">
        <v>0</v>
      </c>
    </row>
    <row r="409622" spans="2:4" x14ac:dyDescent="0.25">
      <c r="B409622">
        <v>94.292803970223318</v>
      </c>
      <c r="D409622">
        <v>27.22</v>
      </c>
    </row>
    <row r="409623" spans="2:4" x14ac:dyDescent="0.25">
      <c r="B409623">
        <v>0</v>
      </c>
    </row>
    <row r="409624" spans="2:4" x14ac:dyDescent="0.25">
      <c r="B409624">
        <v>0</v>
      </c>
    </row>
    <row r="409625" spans="2:4" x14ac:dyDescent="0.25">
      <c r="B409625">
        <v>3643.765903307888</v>
      </c>
      <c r="D409625">
        <v>26.5</v>
      </c>
    </row>
    <row r="409626" spans="2:4" x14ac:dyDescent="0.25">
      <c r="B409626">
        <v>0</v>
      </c>
    </row>
    <row r="409627" spans="2:4" x14ac:dyDescent="0.25">
      <c r="B409627">
        <v>0</v>
      </c>
    </row>
    <row r="409628" spans="2:4" x14ac:dyDescent="0.25">
      <c r="B409628">
        <v>0</v>
      </c>
    </row>
    <row r="409629" spans="2:4" x14ac:dyDescent="0.25">
      <c r="B409629">
        <v>0</v>
      </c>
    </row>
    <row r="409630" spans="2:4" x14ac:dyDescent="0.25">
      <c r="B409630">
        <v>230.76923076923077</v>
      </c>
    </row>
    <row r="409631" spans="2:4" x14ac:dyDescent="0.25">
      <c r="B409631">
        <v>329.4930875576037</v>
      </c>
    </row>
    <row r="409632" spans="2:4" x14ac:dyDescent="0.25">
      <c r="B409632">
        <v>196.34703196347033</v>
      </c>
    </row>
    <row r="409633" spans="2:2" x14ac:dyDescent="0.25">
      <c r="B409633">
        <v>355.76923076923077</v>
      </c>
    </row>
    <row r="409634" spans="2:2" x14ac:dyDescent="0.25">
      <c r="B409634">
        <v>290.86538461538464</v>
      </c>
    </row>
    <row r="409635" spans="2:2" x14ac:dyDescent="0.25">
      <c r="B409635">
        <v>156.56953734906097</v>
      </c>
    </row>
    <row r="409636" spans="2:2" x14ac:dyDescent="0.25">
      <c r="B409636">
        <v>831.02292900655425</v>
      </c>
    </row>
    <row r="409637" spans="2:2" x14ac:dyDescent="0.25">
      <c r="B409637">
        <v>91.5329602963741</v>
      </c>
    </row>
    <row r="409638" spans="2:2" x14ac:dyDescent="0.25">
      <c r="B409638">
        <v>175.83963425356075</v>
      </c>
    </row>
    <row r="409639" spans="2:2" x14ac:dyDescent="0.25">
      <c r="B409639">
        <v>158.9782994621234</v>
      </c>
    </row>
    <row r="409640" spans="2:2" x14ac:dyDescent="0.25">
      <c r="B409640">
        <v>520.29261642149481</v>
      </c>
    </row>
    <row r="409641" spans="2:2" x14ac:dyDescent="0.25">
      <c r="B409641">
        <v>209.56230383643543</v>
      </c>
    </row>
    <row r="409642" spans="2:2" x14ac:dyDescent="0.25">
      <c r="B409642">
        <v>0</v>
      </c>
    </row>
    <row r="409643" spans="2:2" x14ac:dyDescent="0.25">
      <c r="B409643">
        <v>105.50458715596331</v>
      </c>
    </row>
    <row r="409644" spans="2:2" x14ac:dyDescent="0.25">
      <c r="B409644">
        <v>0</v>
      </c>
    </row>
    <row r="409645" spans="2:2" x14ac:dyDescent="0.25">
      <c r="B409645">
        <v>0</v>
      </c>
    </row>
    <row r="409646" spans="2:2" x14ac:dyDescent="0.25">
      <c r="B409646">
        <v>0</v>
      </c>
    </row>
    <row r="409647" spans="2:2" x14ac:dyDescent="0.25">
      <c r="B409647">
        <v>0</v>
      </c>
    </row>
    <row r="409648" spans="2:2" x14ac:dyDescent="0.25">
      <c r="B409648">
        <v>0</v>
      </c>
    </row>
    <row r="409649" spans="2:2" x14ac:dyDescent="0.25">
      <c r="B409649">
        <v>0</v>
      </c>
    </row>
    <row r="409650" spans="2:2" x14ac:dyDescent="0.25">
      <c r="B409650">
        <v>0</v>
      </c>
    </row>
    <row r="409651" spans="2:2" x14ac:dyDescent="0.25">
      <c r="B409651">
        <v>48.735205384079833</v>
      </c>
    </row>
    <row r="409652" spans="2:2" x14ac:dyDescent="0.25">
      <c r="B409652">
        <v>36.705666437256255</v>
      </c>
    </row>
    <row r="409653" spans="2:2" x14ac:dyDescent="0.25">
      <c r="B409653">
        <v>121.43372754319331</v>
      </c>
    </row>
    <row r="409654" spans="2:2" x14ac:dyDescent="0.25">
      <c r="B409654">
        <v>60</v>
      </c>
    </row>
    <row r="409655" spans="2:2" x14ac:dyDescent="0.25">
      <c r="B409655">
        <v>21.977055953584458</v>
      </c>
    </row>
    <row r="409656" spans="2:2" x14ac:dyDescent="0.25">
      <c r="B409656">
        <v>63.828850640489499</v>
      </c>
    </row>
    <row r="409657" spans="2:2" x14ac:dyDescent="0.25">
      <c r="B409657">
        <v>71.1111111111111</v>
      </c>
    </row>
    <row r="425985" spans="2:4" x14ac:dyDescent="0.25">
      <c r="B425985" t="s">
        <v>13</v>
      </c>
      <c r="D425985" t="s">
        <v>43</v>
      </c>
    </row>
    <row r="425986" spans="2:4" x14ac:dyDescent="0.25">
      <c r="B425986">
        <v>0</v>
      </c>
    </row>
    <row r="425987" spans="2:4" x14ac:dyDescent="0.25">
      <c r="B425987">
        <v>0</v>
      </c>
    </row>
    <row r="425988" spans="2:4" x14ac:dyDescent="0.25">
      <c r="B425988">
        <v>0</v>
      </c>
    </row>
    <row r="425989" spans="2:4" x14ac:dyDescent="0.25">
      <c r="B425989">
        <v>0</v>
      </c>
    </row>
    <row r="425990" spans="2:4" x14ac:dyDescent="0.25">
      <c r="B425990">
        <v>0</v>
      </c>
    </row>
    <row r="425991" spans="2:4" x14ac:dyDescent="0.25">
      <c r="B425991">
        <v>0</v>
      </c>
    </row>
    <row r="425992" spans="2:4" x14ac:dyDescent="0.25">
      <c r="B425992">
        <v>0</v>
      </c>
    </row>
    <row r="425993" spans="2:4" x14ac:dyDescent="0.25">
      <c r="B425993">
        <v>0</v>
      </c>
    </row>
    <row r="425994" spans="2:4" x14ac:dyDescent="0.25">
      <c r="B425994">
        <v>0</v>
      </c>
    </row>
    <row r="425995" spans="2:4" x14ac:dyDescent="0.25">
      <c r="B425995">
        <v>0</v>
      </c>
    </row>
    <row r="425996" spans="2:4" x14ac:dyDescent="0.25">
      <c r="B425996">
        <v>0</v>
      </c>
    </row>
    <row r="425997" spans="2:4" x14ac:dyDescent="0.25">
      <c r="B425997">
        <v>0</v>
      </c>
    </row>
    <row r="425998" spans="2:4" x14ac:dyDescent="0.25">
      <c r="B425998">
        <v>0</v>
      </c>
    </row>
    <row r="425999" spans="2:4" x14ac:dyDescent="0.25">
      <c r="B425999">
        <v>0</v>
      </c>
    </row>
    <row r="426000" spans="2:4" x14ac:dyDescent="0.25">
      <c r="B426000">
        <v>0</v>
      </c>
      <c r="D426000">
        <v>26.3</v>
      </c>
    </row>
    <row r="426001" spans="2:4" x14ac:dyDescent="0.25">
      <c r="B426001">
        <v>0</v>
      </c>
    </row>
    <row r="426002" spans="2:4" x14ac:dyDescent="0.25">
      <c r="B426002">
        <v>98.331215761976352</v>
      </c>
      <c r="D426002">
        <v>26.3</v>
      </c>
    </row>
    <row r="426003" spans="2:4" x14ac:dyDescent="0.25">
      <c r="B426003">
        <v>0</v>
      </c>
    </row>
    <row r="426004" spans="2:4" x14ac:dyDescent="0.25">
      <c r="B426004">
        <v>63.131313131313128</v>
      </c>
      <c r="D426004">
        <v>26.7</v>
      </c>
    </row>
    <row r="426005" spans="2:4" x14ac:dyDescent="0.25">
      <c r="B426005">
        <v>0</v>
      </c>
    </row>
    <row r="426006" spans="2:4" x14ac:dyDescent="0.25">
      <c r="B426006">
        <v>94.292803970223318</v>
      </c>
      <c r="D426006">
        <v>27.22</v>
      </c>
    </row>
    <row r="426007" spans="2:4" x14ac:dyDescent="0.25">
      <c r="B426007">
        <v>0</v>
      </c>
    </row>
    <row r="426008" spans="2:4" x14ac:dyDescent="0.25">
      <c r="B426008">
        <v>0</v>
      </c>
    </row>
    <row r="426009" spans="2:4" x14ac:dyDescent="0.25">
      <c r="B426009">
        <v>3643.765903307888</v>
      </c>
      <c r="D426009">
        <v>26.5</v>
      </c>
    </row>
    <row r="426010" spans="2:4" x14ac:dyDescent="0.25">
      <c r="B426010">
        <v>0</v>
      </c>
    </row>
    <row r="426011" spans="2:4" x14ac:dyDescent="0.25">
      <c r="B426011">
        <v>0</v>
      </c>
    </row>
    <row r="426012" spans="2:4" x14ac:dyDescent="0.25">
      <c r="B426012">
        <v>0</v>
      </c>
    </row>
    <row r="426013" spans="2:4" x14ac:dyDescent="0.25">
      <c r="B426013">
        <v>0</v>
      </c>
    </row>
    <row r="426014" spans="2:4" x14ac:dyDescent="0.25">
      <c r="B426014">
        <v>230.76923076923077</v>
      </c>
    </row>
    <row r="426015" spans="2:4" x14ac:dyDescent="0.25">
      <c r="B426015">
        <v>329.4930875576037</v>
      </c>
    </row>
    <row r="426016" spans="2:4" x14ac:dyDescent="0.25">
      <c r="B426016">
        <v>196.34703196347033</v>
      </c>
    </row>
    <row r="426017" spans="2:2" x14ac:dyDescent="0.25">
      <c r="B426017">
        <v>355.76923076923077</v>
      </c>
    </row>
    <row r="426018" spans="2:2" x14ac:dyDescent="0.25">
      <c r="B426018">
        <v>290.86538461538464</v>
      </c>
    </row>
    <row r="426019" spans="2:2" x14ac:dyDescent="0.25">
      <c r="B426019">
        <v>156.56953734906097</v>
      </c>
    </row>
    <row r="426020" spans="2:2" x14ac:dyDescent="0.25">
      <c r="B426020">
        <v>831.02292900655425</v>
      </c>
    </row>
    <row r="426021" spans="2:2" x14ac:dyDescent="0.25">
      <c r="B426021">
        <v>91.5329602963741</v>
      </c>
    </row>
    <row r="426022" spans="2:2" x14ac:dyDescent="0.25">
      <c r="B426022">
        <v>175.83963425356075</v>
      </c>
    </row>
    <row r="426023" spans="2:2" x14ac:dyDescent="0.25">
      <c r="B426023">
        <v>158.9782994621234</v>
      </c>
    </row>
    <row r="426024" spans="2:2" x14ac:dyDescent="0.25">
      <c r="B426024">
        <v>520.29261642149481</v>
      </c>
    </row>
    <row r="426025" spans="2:2" x14ac:dyDescent="0.25">
      <c r="B426025">
        <v>209.56230383643543</v>
      </c>
    </row>
    <row r="426026" spans="2:2" x14ac:dyDescent="0.25">
      <c r="B426026">
        <v>0</v>
      </c>
    </row>
    <row r="426027" spans="2:2" x14ac:dyDescent="0.25">
      <c r="B426027">
        <v>105.50458715596331</v>
      </c>
    </row>
    <row r="426028" spans="2:2" x14ac:dyDescent="0.25">
      <c r="B426028">
        <v>0</v>
      </c>
    </row>
    <row r="426029" spans="2:2" x14ac:dyDescent="0.25">
      <c r="B426029">
        <v>0</v>
      </c>
    </row>
    <row r="426030" spans="2:2" x14ac:dyDescent="0.25">
      <c r="B426030">
        <v>0</v>
      </c>
    </row>
    <row r="426031" spans="2:2" x14ac:dyDescent="0.25">
      <c r="B426031">
        <v>0</v>
      </c>
    </row>
    <row r="426032" spans="2:2" x14ac:dyDescent="0.25">
      <c r="B426032">
        <v>0</v>
      </c>
    </row>
    <row r="426033" spans="2:2" x14ac:dyDescent="0.25">
      <c r="B426033">
        <v>0</v>
      </c>
    </row>
    <row r="426034" spans="2:2" x14ac:dyDescent="0.25">
      <c r="B426034">
        <v>0</v>
      </c>
    </row>
    <row r="426035" spans="2:2" x14ac:dyDescent="0.25">
      <c r="B426035">
        <v>48.735205384079833</v>
      </c>
    </row>
    <row r="426036" spans="2:2" x14ac:dyDescent="0.25">
      <c r="B426036">
        <v>36.705666437256255</v>
      </c>
    </row>
    <row r="426037" spans="2:2" x14ac:dyDescent="0.25">
      <c r="B426037">
        <v>121.43372754319331</v>
      </c>
    </row>
    <row r="426038" spans="2:2" x14ac:dyDescent="0.25">
      <c r="B426038">
        <v>60</v>
      </c>
    </row>
    <row r="426039" spans="2:2" x14ac:dyDescent="0.25">
      <c r="B426039">
        <v>21.977055953584458</v>
      </c>
    </row>
    <row r="426040" spans="2:2" x14ac:dyDescent="0.25">
      <c r="B426040">
        <v>63.828850640489499</v>
      </c>
    </row>
    <row r="426041" spans="2:2" x14ac:dyDescent="0.25">
      <c r="B426041">
        <v>71.1111111111111</v>
      </c>
    </row>
    <row r="442369" spans="2:4" x14ac:dyDescent="0.25">
      <c r="B442369" t="s">
        <v>13</v>
      </c>
      <c r="D442369" t="s">
        <v>43</v>
      </c>
    </row>
    <row r="442370" spans="2:4" x14ac:dyDescent="0.25">
      <c r="B442370">
        <v>0</v>
      </c>
    </row>
    <row r="442371" spans="2:4" x14ac:dyDescent="0.25">
      <c r="B442371">
        <v>0</v>
      </c>
    </row>
    <row r="442372" spans="2:4" x14ac:dyDescent="0.25">
      <c r="B442372">
        <v>0</v>
      </c>
    </row>
    <row r="442373" spans="2:4" x14ac:dyDescent="0.25">
      <c r="B442373">
        <v>0</v>
      </c>
    </row>
    <row r="442374" spans="2:4" x14ac:dyDescent="0.25">
      <c r="B442374">
        <v>0</v>
      </c>
    </row>
    <row r="442375" spans="2:4" x14ac:dyDescent="0.25">
      <c r="B442375">
        <v>0</v>
      </c>
    </row>
    <row r="442376" spans="2:4" x14ac:dyDescent="0.25">
      <c r="B442376">
        <v>0</v>
      </c>
    </row>
    <row r="442377" spans="2:4" x14ac:dyDescent="0.25">
      <c r="B442377">
        <v>0</v>
      </c>
    </row>
    <row r="442378" spans="2:4" x14ac:dyDescent="0.25">
      <c r="B442378">
        <v>0</v>
      </c>
    </row>
    <row r="442379" spans="2:4" x14ac:dyDescent="0.25">
      <c r="B442379">
        <v>0</v>
      </c>
    </row>
    <row r="442380" spans="2:4" x14ac:dyDescent="0.25">
      <c r="B442380">
        <v>0</v>
      </c>
    </row>
    <row r="442381" spans="2:4" x14ac:dyDescent="0.25">
      <c r="B442381">
        <v>0</v>
      </c>
    </row>
    <row r="442382" spans="2:4" x14ac:dyDescent="0.25">
      <c r="B442382">
        <v>0</v>
      </c>
    </row>
    <row r="442383" spans="2:4" x14ac:dyDescent="0.25">
      <c r="B442383">
        <v>0</v>
      </c>
    </row>
    <row r="442384" spans="2:4" x14ac:dyDescent="0.25">
      <c r="B442384">
        <v>0</v>
      </c>
      <c r="D442384">
        <v>26.3</v>
      </c>
    </row>
    <row r="442385" spans="2:4" x14ac:dyDescent="0.25">
      <c r="B442385">
        <v>0</v>
      </c>
    </row>
    <row r="442386" spans="2:4" x14ac:dyDescent="0.25">
      <c r="B442386">
        <v>98.331215761976352</v>
      </c>
      <c r="D442386">
        <v>26.3</v>
      </c>
    </row>
    <row r="442387" spans="2:4" x14ac:dyDescent="0.25">
      <c r="B442387">
        <v>0</v>
      </c>
    </row>
    <row r="442388" spans="2:4" x14ac:dyDescent="0.25">
      <c r="B442388">
        <v>63.131313131313128</v>
      </c>
      <c r="D442388">
        <v>26.7</v>
      </c>
    </row>
    <row r="442389" spans="2:4" x14ac:dyDescent="0.25">
      <c r="B442389">
        <v>0</v>
      </c>
    </row>
    <row r="442390" spans="2:4" x14ac:dyDescent="0.25">
      <c r="B442390">
        <v>94.292803970223318</v>
      </c>
      <c r="D442390">
        <v>27.22</v>
      </c>
    </row>
    <row r="442391" spans="2:4" x14ac:dyDescent="0.25">
      <c r="B442391">
        <v>0</v>
      </c>
    </row>
    <row r="442392" spans="2:4" x14ac:dyDescent="0.25">
      <c r="B442392">
        <v>0</v>
      </c>
    </row>
    <row r="442393" spans="2:4" x14ac:dyDescent="0.25">
      <c r="B442393">
        <v>3643.765903307888</v>
      </c>
      <c r="D442393">
        <v>26.5</v>
      </c>
    </row>
    <row r="442394" spans="2:4" x14ac:dyDescent="0.25">
      <c r="B442394">
        <v>0</v>
      </c>
    </row>
    <row r="442395" spans="2:4" x14ac:dyDescent="0.25">
      <c r="B442395">
        <v>0</v>
      </c>
    </row>
    <row r="442396" spans="2:4" x14ac:dyDescent="0.25">
      <c r="B442396">
        <v>0</v>
      </c>
    </row>
    <row r="442397" spans="2:4" x14ac:dyDescent="0.25">
      <c r="B442397">
        <v>0</v>
      </c>
    </row>
    <row r="442398" spans="2:4" x14ac:dyDescent="0.25">
      <c r="B442398">
        <v>230.76923076923077</v>
      </c>
    </row>
    <row r="442399" spans="2:4" x14ac:dyDescent="0.25">
      <c r="B442399">
        <v>329.4930875576037</v>
      </c>
    </row>
    <row r="442400" spans="2:4" x14ac:dyDescent="0.25">
      <c r="B442400">
        <v>196.34703196347033</v>
      </c>
    </row>
    <row r="442401" spans="2:2" x14ac:dyDescent="0.25">
      <c r="B442401">
        <v>355.76923076923077</v>
      </c>
    </row>
    <row r="442402" spans="2:2" x14ac:dyDescent="0.25">
      <c r="B442402">
        <v>290.86538461538464</v>
      </c>
    </row>
    <row r="442403" spans="2:2" x14ac:dyDescent="0.25">
      <c r="B442403">
        <v>156.56953734906097</v>
      </c>
    </row>
    <row r="442404" spans="2:2" x14ac:dyDescent="0.25">
      <c r="B442404">
        <v>831.02292900655425</v>
      </c>
    </row>
    <row r="442405" spans="2:2" x14ac:dyDescent="0.25">
      <c r="B442405">
        <v>91.5329602963741</v>
      </c>
    </row>
    <row r="442406" spans="2:2" x14ac:dyDescent="0.25">
      <c r="B442406">
        <v>175.83963425356075</v>
      </c>
    </row>
    <row r="442407" spans="2:2" x14ac:dyDescent="0.25">
      <c r="B442407">
        <v>158.9782994621234</v>
      </c>
    </row>
    <row r="442408" spans="2:2" x14ac:dyDescent="0.25">
      <c r="B442408">
        <v>520.29261642149481</v>
      </c>
    </row>
    <row r="442409" spans="2:2" x14ac:dyDescent="0.25">
      <c r="B442409">
        <v>209.56230383643543</v>
      </c>
    </row>
    <row r="442410" spans="2:2" x14ac:dyDescent="0.25">
      <c r="B442410">
        <v>0</v>
      </c>
    </row>
    <row r="442411" spans="2:2" x14ac:dyDescent="0.25">
      <c r="B442411">
        <v>105.50458715596331</v>
      </c>
    </row>
    <row r="442412" spans="2:2" x14ac:dyDescent="0.25">
      <c r="B442412">
        <v>0</v>
      </c>
    </row>
    <row r="442413" spans="2:2" x14ac:dyDescent="0.25">
      <c r="B442413">
        <v>0</v>
      </c>
    </row>
    <row r="442414" spans="2:2" x14ac:dyDescent="0.25">
      <c r="B442414">
        <v>0</v>
      </c>
    </row>
    <row r="442415" spans="2:2" x14ac:dyDescent="0.25">
      <c r="B442415">
        <v>0</v>
      </c>
    </row>
    <row r="442416" spans="2:2" x14ac:dyDescent="0.25">
      <c r="B442416">
        <v>0</v>
      </c>
    </row>
    <row r="442417" spans="2:2" x14ac:dyDescent="0.25">
      <c r="B442417">
        <v>0</v>
      </c>
    </row>
    <row r="442418" spans="2:2" x14ac:dyDescent="0.25">
      <c r="B442418">
        <v>0</v>
      </c>
    </row>
    <row r="442419" spans="2:2" x14ac:dyDescent="0.25">
      <c r="B442419">
        <v>48.735205384079833</v>
      </c>
    </row>
    <row r="442420" spans="2:2" x14ac:dyDescent="0.25">
      <c r="B442420">
        <v>36.705666437256255</v>
      </c>
    </row>
    <row r="442421" spans="2:2" x14ac:dyDescent="0.25">
      <c r="B442421">
        <v>121.43372754319331</v>
      </c>
    </row>
    <row r="442422" spans="2:2" x14ac:dyDescent="0.25">
      <c r="B442422">
        <v>60</v>
      </c>
    </row>
    <row r="442423" spans="2:2" x14ac:dyDescent="0.25">
      <c r="B442423">
        <v>21.977055953584458</v>
      </c>
    </row>
    <row r="442424" spans="2:2" x14ac:dyDescent="0.25">
      <c r="B442424">
        <v>63.828850640489499</v>
      </c>
    </row>
    <row r="442425" spans="2:2" x14ac:dyDescent="0.25">
      <c r="B442425">
        <v>71.1111111111111</v>
      </c>
    </row>
    <row r="458753" spans="2:4" x14ac:dyDescent="0.25">
      <c r="B458753" t="s">
        <v>13</v>
      </c>
      <c r="D458753" t="s">
        <v>43</v>
      </c>
    </row>
    <row r="458754" spans="2:4" x14ac:dyDescent="0.25">
      <c r="B458754">
        <v>0</v>
      </c>
    </row>
    <row r="458755" spans="2:4" x14ac:dyDescent="0.25">
      <c r="B458755">
        <v>0</v>
      </c>
    </row>
    <row r="458756" spans="2:4" x14ac:dyDescent="0.25">
      <c r="B458756">
        <v>0</v>
      </c>
    </row>
    <row r="458757" spans="2:4" x14ac:dyDescent="0.25">
      <c r="B458757">
        <v>0</v>
      </c>
    </row>
    <row r="458758" spans="2:4" x14ac:dyDescent="0.25">
      <c r="B458758">
        <v>0</v>
      </c>
    </row>
    <row r="458759" spans="2:4" x14ac:dyDescent="0.25">
      <c r="B458759">
        <v>0</v>
      </c>
    </row>
    <row r="458760" spans="2:4" x14ac:dyDescent="0.25">
      <c r="B458760">
        <v>0</v>
      </c>
    </row>
    <row r="458761" spans="2:4" x14ac:dyDescent="0.25">
      <c r="B458761">
        <v>0</v>
      </c>
    </row>
    <row r="458762" spans="2:4" x14ac:dyDescent="0.25">
      <c r="B458762">
        <v>0</v>
      </c>
    </row>
    <row r="458763" spans="2:4" x14ac:dyDescent="0.25">
      <c r="B458763">
        <v>0</v>
      </c>
    </row>
    <row r="458764" spans="2:4" x14ac:dyDescent="0.25">
      <c r="B458764">
        <v>0</v>
      </c>
    </row>
    <row r="458765" spans="2:4" x14ac:dyDescent="0.25">
      <c r="B458765">
        <v>0</v>
      </c>
    </row>
    <row r="458766" spans="2:4" x14ac:dyDescent="0.25">
      <c r="B458766">
        <v>0</v>
      </c>
    </row>
    <row r="458767" spans="2:4" x14ac:dyDescent="0.25">
      <c r="B458767">
        <v>0</v>
      </c>
    </row>
    <row r="458768" spans="2:4" x14ac:dyDescent="0.25">
      <c r="B458768">
        <v>0</v>
      </c>
      <c r="D458768">
        <v>26.3</v>
      </c>
    </row>
    <row r="458769" spans="2:4" x14ac:dyDescent="0.25">
      <c r="B458769">
        <v>0</v>
      </c>
    </row>
    <row r="458770" spans="2:4" x14ac:dyDescent="0.25">
      <c r="B458770">
        <v>98.331215761976352</v>
      </c>
      <c r="D458770">
        <v>26.3</v>
      </c>
    </row>
    <row r="458771" spans="2:4" x14ac:dyDescent="0.25">
      <c r="B458771">
        <v>0</v>
      </c>
    </row>
    <row r="458772" spans="2:4" x14ac:dyDescent="0.25">
      <c r="B458772">
        <v>63.131313131313128</v>
      </c>
      <c r="D458772">
        <v>26.7</v>
      </c>
    </row>
    <row r="458773" spans="2:4" x14ac:dyDescent="0.25">
      <c r="B458773">
        <v>0</v>
      </c>
    </row>
    <row r="458774" spans="2:4" x14ac:dyDescent="0.25">
      <c r="B458774">
        <v>94.292803970223318</v>
      </c>
      <c r="D458774">
        <v>27.22</v>
      </c>
    </row>
    <row r="458775" spans="2:4" x14ac:dyDescent="0.25">
      <c r="B458775">
        <v>0</v>
      </c>
    </row>
    <row r="458776" spans="2:4" x14ac:dyDescent="0.25">
      <c r="B458776">
        <v>0</v>
      </c>
    </row>
    <row r="458777" spans="2:4" x14ac:dyDescent="0.25">
      <c r="B458777">
        <v>3643.765903307888</v>
      </c>
      <c r="D458777">
        <v>26.5</v>
      </c>
    </row>
    <row r="458778" spans="2:4" x14ac:dyDescent="0.25">
      <c r="B458778">
        <v>0</v>
      </c>
    </row>
    <row r="458779" spans="2:4" x14ac:dyDescent="0.25">
      <c r="B458779">
        <v>0</v>
      </c>
    </row>
    <row r="458780" spans="2:4" x14ac:dyDescent="0.25">
      <c r="B458780">
        <v>0</v>
      </c>
    </row>
    <row r="458781" spans="2:4" x14ac:dyDescent="0.25">
      <c r="B458781">
        <v>0</v>
      </c>
    </row>
    <row r="458782" spans="2:4" x14ac:dyDescent="0.25">
      <c r="B458782">
        <v>230.76923076923077</v>
      </c>
    </row>
    <row r="458783" spans="2:4" x14ac:dyDescent="0.25">
      <c r="B458783">
        <v>329.4930875576037</v>
      </c>
    </row>
    <row r="458784" spans="2:4" x14ac:dyDescent="0.25">
      <c r="B458784">
        <v>196.34703196347033</v>
      </c>
    </row>
    <row r="458785" spans="2:2" x14ac:dyDescent="0.25">
      <c r="B458785">
        <v>355.76923076923077</v>
      </c>
    </row>
    <row r="458786" spans="2:2" x14ac:dyDescent="0.25">
      <c r="B458786">
        <v>290.86538461538464</v>
      </c>
    </row>
    <row r="458787" spans="2:2" x14ac:dyDescent="0.25">
      <c r="B458787">
        <v>156.56953734906097</v>
      </c>
    </row>
    <row r="458788" spans="2:2" x14ac:dyDescent="0.25">
      <c r="B458788">
        <v>831.02292900655425</v>
      </c>
    </row>
    <row r="458789" spans="2:2" x14ac:dyDescent="0.25">
      <c r="B458789">
        <v>91.5329602963741</v>
      </c>
    </row>
    <row r="458790" spans="2:2" x14ac:dyDescent="0.25">
      <c r="B458790">
        <v>175.83963425356075</v>
      </c>
    </row>
    <row r="458791" spans="2:2" x14ac:dyDescent="0.25">
      <c r="B458791">
        <v>158.9782994621234</v>
      </c>
    </row>
    <row r="458792" spans="2:2" x14ac:dyDescent="0.25">
      <c r="B458792">
        <v>520.29261642149481</v>
      </c>
    </row>
    <row r="458793" spans="2:2" x14ac:dyDescent="0.25">
      <c r="B458793">
        <v>209.56230383643543</v>
      </c>
    </row>
    <row r="458794" spans="2:2" x14ac:dyDescent="0.25">
      <c r="B458794">
        <v>0</v>
      </c>
    </row>
    <row r="458795" spans="2:2" x14ac:dyDescent="0.25">
      <c r="B458795">
        <v>105.50458715596331</v>
      </c>
    </row>
    <row r="458796" spans="2:2" x14ac:dyDescent="0.25">
      <c r="B458796">
        <v>0</v>
      </c>
    </row>
    <row r="458797" spans="2:2" x14ac:dyDescent="0.25">
      <c r="B458797">
        <v>0</v>
      </c>
    </row>
    <row r="458798" spans="2:2" x14ac:dyDescent="0.25">
      <c r="B458798">
        <v>0</v>
      </c>
    </row>
    <row r="458799" spans="2:2" x14ac:dyDescent="0.25">
      <c r="B458799">
        <v>0</v>
      </c>
    </row>
    <row r="458800" spans="2:2" x14ac:dyDescent="0.25">
      <c r="B458800">
        <v>0</v>
      </c>
    </row>
    <row r="458801" spans="2:2" x14ac:dyDescent="0.25">
      <c r="B458801">
        <v>0</v>
      </c>
    </row>
    <row r="458802" spans="2:2" x14ac:dyDescent="0.25">
      <c r="B458802">
        <v>0</v>
      </c>
    </row>
    <row r="458803" spans="2:2" x14ac:dyDescent="0.25">
      <c r="B458803">
        <v>48.735205384079833</v>
      </c>
    </row>
    <row r="458804" spans="2:2" x14ac:dyDescent="0.25">
      <c r="B458804">
        <v>36.705666437256255</v>
      </c>
    </row>
    <row r="458805" spans="2:2" x14ac:dyDescent="0.25">
      <c r="B458805">
        <v>121.43372754319331</v>
      </c>
    </row>
    <row r="458806" spans="2:2" x14ac:dyDescent="0.25">
      <c r="B458806">
        <v>60</v>
      </c>
    </row>
    <row r="458807" spans="2:2" x14ac:dyDescent="0.25">
      <c r="B458807">
        <v>21.977055953584458</v>
      </c>
    </row>
    <row r="458808" spans="2:2" x14ac:dyDescent="0.25">
      <c r="B458808">
        <v>63.828850640489499</v>
      </c>
    </row>
    <row r="458809" spans="2:2" x14ac:dyDescent="0.25">
      <c r="B458809">
        <v>71.1111111111111</v>
      </c>
    </row>
    <row r="475137" spans="2:4" x14ac:dyDescent="0.25">
      <c r="B475137" t="s">
        <v>13</v>
      </c>
      <c r="D475137" t="s">
        <v>43</v>
      </c>
    </row>
    <row r="475138" spans="2:4" x14ac:dyDescent="0.25">
      <c r="B475138">
        <v>0</v>
      </c>
    </row>
    <row r="475139" spans="2:4" x14ac:dyDescent="0.25">
      <c r="B475139">
        <v>0</v>
      </c>
    </row>
    <row r="475140" spans="2:4" x14ac:dyDescent="0.25">
      <c r="B475140">
        <v>0</v>
      </c>
    </row>
    <row r="475141" spans="2:4" x14ac:dyDescent="0.25">
      <c r="B475141">
        <v>0</v>
      </c>
    </row>
    <row r="475142" spans="2:4" x14ac:dyDescent="0.25">
      <c r="B475142">
        <v>0</v>
      </c>
    </row>
    <row r="475143" spans="2:4" x14ac:dyDescent="0.25">
      <c r="B475143">
        <v>0</v>
      </c>
    </row>
    <row r="475144" spans="2:4" x14ac:dyDescent="0.25">
      <c r="B475144">
        <v>0</v>
      </c>
    </row>
    <row r="475145" spans="2:4" x14ac:dyDescent="0.25">
      <c r="B475145">
        <v>0</v>
      </c>
    </row>
    <row r="475146" spans="2:4" x14ac:dyDescent="0.25">
      <c r="B475146">
        <v>0</v>
      </c>
    </row>
    <row r="475147" spans="2:4" x14ac:dyDescent="0.25">
      <c r="B475147">
        <v>0</v>
      </c>
    </row>
    <row r="475148" spans="2:4" x14ac:dyDescent="0.25">
      <c r="B475148">
        <v>0</v>
      </c>
    </row>
    <row r="475149" spans="2:4" x14ac:dyDescent="0.25">
      <c r="B475149">
        <v>0</v>
      </c>
    </row>
    <row r="475150" spans="2:4" x14ac:dyDescent="0.25">
      <c r="B475150">
        <v>0</v>
      </c>
    </row>
    <row r="475151" spans="2:4" x14ac:dyDescent="0.25">
      <c r="B475151">
        <v>0</v>
      </c>
    </row>
    <row r="475152" spans="2:4" x14ac:dyDescent="0.25">
      <c r="B475152">
        <v>0</v>
      </c>
      <c r="D475152">
        <v>26.3</v>
      </c>
    </row>
    <row r="475153" spans="2:4" x14ac:dyDescent="0.25">
      <c r="B475153">
        <v>0</v>
      </c>
    </row>
    <row r="475154" spans="2:4" x14ac:dyDescent="0.25">
      <c r="B475154">
        <v>98.331215761976352</v>
      </c>
      <c r="D475154">
        <v>26.3</v>
      </c>
    </row>
    <row r="475155" spans="2:4" x14ac:dyDescent="0.25">
      <c r="B475155">
        <v>0</v>
      </c>
    </row>
    <row r="475156" spans="2:4" x14ac:dyDescent="0.25">
      <c r="B475156">
        <v>63.131313131313128</v>
      </c>
      <c r="D475156">
        <v>26.7</v>
      </c>
    </row>
    <row r="475157" spans="2:4" x14ac:dyDescent="0.25">
      <c r="B475157">
        <v>0</v>
      </c>
    </row>
    <row r="475158" spans="2:4" x14ac:dyDescent="0.25">
      <c r="B475158">
        <v>94.292803970223318</v>
      </c>
      <c r="D475158">
        <v>27.22</v>
      </c>
    </row>
    <row r="475159" spans="2:4" x14ac:dyDescent="0.25">
      <c r="B475159">
        <v>0</v>
      </c>
    </row>
    <row r="475160" spans="2:4" x14ac:dyDescent="0.25">
      <c r="B475160">
        <v>0</v>
      </c>
    </row>
    <row r="475161" spans="2:4" x14ac:dyDescent="0.25">
      <c r="B475161">
        <v>3643.765903307888</v>
      </c>
      <c r="D475161">
        <v>26.5</v>
      </c>
    </row>
    <row r="475162" spans="2:4" x14ac:dyDescent="0.25">
      <c r="B475162">
        <v>0</v>
      </c>
    </row>
    <row r="475163" spans="2:4" x14ac:dyDescent="0.25">
      <c r="B475163">
        <v>0</v>
      </c>
    </row>
    <row r="475164" spans="2:4" x14ac:dyDescent="0.25">
      <c r="B475164">
        <v>0</v>
      </c>
    </row>
    <row r="475165" spans="2:4" x14ac:dyDescent="0.25">
      <c r="B475165">
        <v>0</v>
      </c>
    </row>
    <row r="475166" spans="2:4" x14ac:dyDescent="0.25">
      <c r="B475166">
        <v>230.76923076923077</v>
      </c>
    </row>
    <row r="475167" spans="2:4" x14ac:dyDescent="0.25">
      <c r="B475167">
        <v>329.4930875576037</v>
      </c>
    </row>
    <row r="475168" spans="2:4" x14ac:dyDescent="0.25">
      <c r="B475168">
        <v>196.34703196347033</v>
      </c>
    </row>
    <row r="475169" spans="2:2" x14ac:dyDescent="0.25">
      <c r="B475169">
        <v>355.76923076923077</v>
      </c>
    </row>
    <row r="475170" spans="2:2" x14ac:dyDescent="0.25">
      <c r="B475170">
        <v>290.86538461538464</v>
      </c>
    </row>
    <row r="475171" spans="2:2" x14ac:dyDescent="0.25">
      <c r="B475171">
        <v>156.56953734906097</v>
      </c>
    </row>
    <row r="475172" spans="2:2" x14ac:dyDescent="0.25">
      <c r="B475172">
        <v>831.02292900655425</v>
      </c>
    </row>
    <row r="475173" spans="2:2" x14ac:dyDescent="0.25">
      <c r="B475173">
        <v>91.5329602963741</v>
      </c>
    </row>
    <row r="475174" spans="2:2" x14ac:dyDescent="0.25">
      <c r="B475174">
        <v>175.83963425356075</v>
      </c>
    </row>
    <row r="475175" spans="2:2" x14ac:dyDescent="0.25">
      <c r="B475175">
        <v>158.9782994621234</v>
      </c>
    </row>
    <row r="475176" spans="2:2" x14ac:dyDescent="0.25">
      <c r="B475176">
        <v>520.29261642149481</v>
      </c>
    </row>
    <row r="475177" spans="2:2" x14ac:dyDescent="0.25">
      <c r="B475177">
        <v>209.56230383643543</v>
      </c>
    </row>
    <row r="475178" spans="2:2" x14ac:dyDescent="0.25">
      <c r="B475178">
        <v>0</v>
      </c>
    </row>
    <row r="475179" spans="2:2" x14ac:dyDescent="0.25">
      <c r="B475179">
        <v>105.50458715596331</v>
      </c>
    </row>
    <row r="475180" spans="2:2" x14ac:dyDescent="0.25">
      <c r="B475180">
        <v>0</v>
      </c>
    </row>
    <row r="475181" spans="2:2" x14ac:dyDescent="0.25">
      <c r="B475181">
        <v>0</v>
      </c>
    </row>
    <row r="475182" spans="2:2" x14ac:dyDescent="0.25">
      <c r="B475182">
        <v>0</v>
      </c>
    </row>
    <row r="475183" spans="2:2" x14ac:dyDescent="0.25">
      <c r="B475183">
        <v>0</v>
      </c>
    </row>
    <row r="475184" spans="2:2" x14ac:dyDescent="0.25">
      <c r="B475184">
        <v>0</v>
      </c>
    </row>
    <row r="475185" spans="2:2" x14ac:dyDescent="0.25">
      <c r="B475185">
        <v>0</v>
      </c>
    </row>
    <row r="475186" spans="2:2" x14ac:dyDescent="0.25">
      <c r="B475186">
        <v>0</v>
      </c>
    </row>
    <row r="475187" spans="2:2" x14ac:dyDescent="0.25">
      <c r="B475187">
        <v>48.735205384079833</v>
      </c>
    </row>
    <row r="475188" spans="2:2" x14ac:dyDescent="0.25">
      <c r="B475188">
        <v>36.705666437256255</v>
      </c>
    </row>
    <row r="475189" spans="2:2" x14ac:dyDescent="0.25">
      <c r="B475189">
        <v>121.43372754319331</v>
      </c>
    </row>
    <row r="475190" spans="2:2" x14ac:dyDescent="0.25">
      <c r="B475190">
        <v>60</v>
      </c>
    </row>
    <row r="475191" spans="2:2" x14ac:dyDescent="0.25">
      <c r="B475191">
        <v>21.977055953584458</v>
      </c>
    </row>
    <row r="475192" spans="2:2" x14ac:dyDescent="0.25">
      <c r="B475192">
        <v>63.828850640489499</v>
      </c>
    </row>
    <row r="475193" spans="2:2" x14ac:dyDescent="0.25">
      <c r="B475193">
        <v>71.1111111111111</v>
      </c>
    </row>
    <row r="491521" spans="2:4" x14ac:dyDescent="0.25">
      <c r="B491521" t="s">
        <v>13</v>
      </c>
      <c r="D491521" t="s">
        <v>43</v>
      </c>
    </row>
    <row r="491522" spans="2:4" x14ac:dyDescent="0.25">
      <c r="B491522">
        <v>0</v>
      </c>
    </row>
    <row r="491523" spans="2:4" x14ac:dyDescent="0.25">
      <c r="B491523">
        <v>0</v>
      </c>
    </row>
    <row r="491524" spans="2:4" x14ac:dyDescent="0.25">
      <c r="B491524">
        <v>0</v>
      </c>
    </row>
    <row r="491525" spans="2:4" x14ac:dyDescent="0.25">
      <c r="B491525">
        <v>0</v>
      </c>
    </row>
    <row r="491526" spans="2:4" x14ac:dyDescent="0.25">
      <c r="B491526">
        <v>0</v>
      </c>
    </row>
    <row r="491527" spans="2:4" x14ac:dyDescent="0.25">
      <c r="B491527">
        <v>0</v>
      </c>
    </row>
    <row r="491528" spans="2:4" x14ac:dyDescent="0.25">
      <c r="B491528">
        <v>0</v>
      </c>
    </row>
    <row r="491529" spans="2:4" x14ac:dyDescent="0.25">
      <c r="B491529">
        <v>0</v>
      </c>
    </row>
    <row r="491530" spans="2:4" x14ac:dyDescent="0.25">
      <c r="B491530">
        <v>0</v>
      </c>
    </row>
    <row r="491531" spans="2:4" x14ac:dyDescent="0.25">
      <c r="B491531">
        <v>0</v>
      </c>
    </row>
    <row r="491532" spans="2:4" x14ac:dyDescent="0.25">
      <c r="B491532">
        <v>0</v>
      </c>
    </row>
    <row r="491533" spans="2:4" x14ac:dyDescent="0.25">
      <c r="B491533">
        <v>0</v>
      </c>
    </row>
    <row r="491534" spans="2:4" x14ac:dyDescent="0.25">
      <c r="B491534">
        <v>0</v>
      </c>
    </row>
    <row r="491535" spans="2:4" x14ac:dyDescent="0.25">
      <c r="B491535">
        <v>0</v>
      </c>
    </row>
    <row r="491536" spans="2:4" x14ac:dyDescent="0.25">
      <c r="B491536">
        <v>0</v>
      </c>
      <c r="D491536">
        <v>26.3</v>
      </c>
    </row>
    <row r="491537" spans="2:4" x14ac:dyDescent="0.25">
      <c r="B491537">
        <v>0</v>
      </c>
    </row>
    <row r="491538" spans="2:4" x14ac:dyDescent="0.25">
      <c r="B491538">
        <v>98.331215761976352</v>
      </c>
      <c r="D491538">
        <v>26.3</v>
      </c>
    </row>
    <row r="491539" spans="2:4" x14ac:dyDescent="0.25">
      <c r="B491539">
        <v>0</v>
      </c>
    </row>
    <row r="491540" spans="2:4" x14ac:dyDescent="0.25">
      <c r="B491540">
        <v>63.131313131313128</v>
      </c>
      <c r="D491540">
        <v>26.7</v>
      </c>
    </row>
    <row r="491541" spans="2:4" x14ac:dyDescent="0.25">
      <c r="B491541">
        <v>0</v>
      </c>
    </row>
    <row r="491542" spans="2:4" x14ac:dyDescent="0.25">
      <c r="B491542">
        <v>94.292803970223318</v>
      </c>
      <c r="D491542">
        <v>27.22</v>
      </c>
    </row>
    <row r="491543" spans="2:4" x14ac:dyDescent="0.25">
      <c r="B491543">
        <v>0</v>
      </c>
    </row>
    <row r="491544" spans="2:4" x14ac:dyDescent="0.25">
      <c r="B491544">
        <v>0</v>
      </c>
    </row>
    <row r="491545" spans="2:4" x14ac:dyDescent="0.25">
      <c r="B491545">
        <v>3643.765903307888</v>
      </c>
      <c r="D491545">
        <v>26.5</v>
      </c>
    </row>
    <row r="491546" spans="2:4" x14ac:dyDescent="0.25">
      <c r="B491546">
        <v>0</v>
      </c>
    </row>
    <row r="491547" spans="2:4" x14ac:dyDescent="0.25">
      <c r="B491547">
        <v>0</v>
      </c>
    </row>
    <row r="491548" spans="2:4" x14ac:dyDescent="0.25">
      <c r="B491548">
        <v>0</v>
      </c>
    </row>
    <row r="491549" spans="2:4" x14ac:dyDescent="0.25">
      <c r="B491549">
        <v>0</v>
      </c>
    </row>
    <row r="491550" spans="2:4" x14ac:dyDescent="0.25">
      <c r="B491550">
        <v>230.76923076923077</v>
      </c>
    </row>
    <row r="491551" spans="2:4" x14ac:dyDescent="0.25">
      <c r="B491551">
        <v>329.4930875576037</v>
      </c>
    </row>
    <row r="491552" spans="2:4" x14ac:dyDescent="0.25">
      <c r="B491552">
        <v>196.34703196347033</v>
      </c>
    </row>
    <row r="491553" spans="2:2" x14ac:dyDescent="0.25">
      <c r="B491553">
        <v>355.76923076923077</v>
      </c>
    </row>
    <row r="491554" spans="2:2" x14ac:dyDescent="0.25">
      <c r="B491554">
        <v>290.86538461538464</v>
      </c>
    </row>
    <row r="491555" spans="2:2" x14ac:dyDescent="0.25">
      <c r="B491555">
        <v>156.56953734906097</v>
      </c>
    </row>
    <row r="491556" spans="2:2" x14ac:dyDescent="0.25">
      <c r="B491556">
        <v>831.02292900655425</v>
      </c>
    </row>
    <row r="491557" spans="2:2" x14ac:dyDescent="0.25">
      <c r="B491557">
        <v>91.5329602963741</v>
      </c>
    </row>
    <row r="491558" spans="2:2" x14ac:dyDescent="0.25">
      <c r="B491558">
        <v>175.83963425356075</v>
      </c>
    </row>
    <row r="491559" spans="2:2" x14ac:dyDescent="0.25">
      <c r="B491559">
        <v>158.9782994621234</v>
      </c>
    </row>
    <row r="491560" spans="2:2" x14ac:dyDescent="0.25">
      <c r="B491560">
        <v>520.29261642149481</v>
      </c>
    </row>
    <row r="491561" spans="2:2" x14ac:dyDescent="0.25">
      <c r="B491561">
        <v>209.56230383643543</v>
      </c>
    </row>
    <row r="491562" spans="2:2" x14ac:dyDescent="0.25">
      <c r="B491562">
        <v>0</v>
      </c>
    </row>
    <row r="491563" spans="2:2" x14ac:dyDescent="0.25">
      <c r="B491563">
        <v>105.50458715596331</v>
      </c>
    </row>
    <row r="491564" spans="2:2" x14ac:dyDescent="0.25">
      <c r="B491564">
        <v>0</v>
      </c>
    </row>
    <row r="491565" spans="2:2" x14ac:dyDescent="0.25">
      <c r="B491565">
        <v>0</v>
      </c>
    </row>
    <row r="491566" spans="2:2" x14ac:dyDescent="0.25">
      <c r="B491566">
        <v>0</v>
      </c>
    </row>
    <row r="491567" spans="2:2" x14ac:dyDescent="0.25">
      <c r="B491567">
        <v>0</v>
      </c>
    </row>
    <row r="491568" spans="2:2" x14ac:dyDescent="0.25">
      <c r="B491568">
        <v>0</v>
      </c>
    </row>
    <row r="491569" spans="2:2" x14ac:dyDescent="0.25">
      <c r="B491569">
        <v>0</v>
      </c>
    </row>
    <row r="491570" spans="2:2" x14ac:dyDescent="0.25">
      <c r="B491570">
        <v>0</v>
      </c>
    </row>
    <row r="491571" spans="2:2" x14ac:dyDescent="0.25">
      <c r="B491571">
        <v>48.735205384079833</v>
      </c>
    </row>
    <row r="491572" spans="2:2" x14ac:dyDescent="0.25">
      <c r="B491572">
        <v>36.705666437256255</v>
      </c>
    </row>
    <row r="491573" spans="2:2" x14ac:dyDescent="0.25">
      <c r="B491573">
        <v>121.43372754319331</v>
      </c>
    </row>
    <row r="491574" spans="2:2" x14ac:dyDescent="0.25">
      <c r="B491574">
        <v>60</v>
      </c>
    </row>
    <row r="491575" spans="2:2" x14ac:dyDescent="0.25">
      <c r="B491575">
        <v>21.977055953584458</v>
      </c>
    </row>
    <row r="491576" spans="2:2" x14ac:dyDescent="0.25">
      <c r="B491576">
        <v>63.828850640489499</v>
      </c>
    </row>
    <row r="491577" spans="2:2" x14ac:dyDescent="0.25">
      <c r="B491577">
        <v>71.1111111111111</v>
      </c>
    </row>
    <row r="507905" spans="2:4" x14ac:dyDescent="0.25">
      <c r="B507905" t="s">
        <v>13</v>
      </c>
      <c r="D507905" t="s">
        <v>43</v>
      </c>
    </row>
    <row r="507906" spans="2:4" x14ac:dyDescent="0.25">
      <c r="B507906">
        <v>0</v>
      </c>
    </row>
    <row r="507907" spans="2:4" x14ac:dyDescent="0.25">
      <c r="B507907">
        <v>0</v>
      </c>
    </row>
    <row r="507908" spans="2:4" x14ac:dyDescent="0.25">
      <c r="B507908">
        <v>0</v>
      </c>
    </row>
    <row r="507909" spans="2:4" x14ac:dyDescent="0.25">
      <c r="B507909">
        <v>0</v>
      </c>
    </row>
    <row r="507910" spans="2:4" x14ac:dyDescent="0.25">
      <c r="B507910">
        <v>0</v>
      </c>
    </row>
    <row r="507911" spans="2:4" x14ac:dyDescent="0.25">
      <c r="B507911">
        <v>0</v>
      </c>
    </row>
    <row r="507912" spans="2:4" x14ac:dyDescent="0.25">
      <c r="B507912">
        <v>0</v>
      </c>
    </row>
    <row r="507913" spans="2:4" x14ac:dyDescent="0.25">
      <c r="B507913">
        <v>0</v>
      </c>
    </row>
    <row r="507914" spans="2:4" x14ac:dyDescent="0.25">
      <c r="B507914">
        <v>0</v>
      </c>
    </row>
    <row r="507915" spans="2:4" x14ac:dyDescent="0.25">
      <c r="B507915">
        <v>0</v>
      </c>
    </row>
    <row r="507916" spans="2:4" x14ac:dyDescent="0.25">
      <c r="B507916">
        <v>0</v>
      </c>
    </row>
    <row r="507917" spans="2:4" x14ac:dyDescent="0.25">
      <c r="B507917">
        <v>0</v>
      </c>
    </row>
    <row r="507918" spans="2:4" x14ac:dyDescent="0.25">
      <c r="B507918">
        <v>0</v>
      </c>
    </row>
    <row r="507919" spans="2:4" x14ac:dyDescent="0.25">
      <c r="B507919">
        <v>0</v>
      </c>
    </row>
    <row r="507920" spans="2:4" x14ac:dyDescent="0.25">
      <c r="B507920">
        <v>0</v>
      </c>
      <c r="D507920">
        <v>26.3</v>
      </c>
    </row>
    <row r="507921" spans="2:4" x14ac:dyDescent="0.25">
      <c r="B507921">
        <v>0</v>
      </c>
    </row>
    <row r="507922" spans="2:4" x14ac:dyDescent="0.25">
      <c r="B507922">
        <v>98.331215761976352</v>
      </c>
      <c r="D507922">
        <v>26.3</v>
      </c>
    </row>
    <row r="507923" spans="2:4" x14ac:dyDescent="0.25">
      <c r="B507923">
        <v>0</v>
      </c>
    </row>
    <row r="507924" spans="2:4" x14ac:dyDescent="0.25">
      <c r="B507924">
        <v>63.131313131313128</v>
      </c>
      <c r="D507924">
        <v>26.7</v>
      </c>
    </row>
    <row r="507925" spans="2:4" x14ac:dyDescent="0.25">
      <c r="B507925">
        <v>0</v>
      </c>
    </row>
    <row r="507926" spans="2:4" x14ac:dyDescent="0.25">
      <c r="B507926">
        <v>94.292803970223318</v>
      </c>
      <c r="D507926">
        <v>27.22</v>
      </c>
    </row>
    <row r="507927" spans="2:4" x14ac:dyDescent="0.25">
      <c r="B507927">
        <v>0</v>
      </c>
    </row>
    <row r="507928" spans="2:4" x14ac:dyDescent="0.25">
      <c r="B507928">
        <v>0</v>
      </c>
    </row>
    <row r="507929" spans="2:4" x14ac:dyDescent="0.25">
      <c r="B507929">
        <v>3643.765903307888</v>
      </c>
      <c r="D507929">
        <v>26.5</v>
      </c>
    </row>
    <row r="507930" spans="2:4" x14ac:dyDescent="0.25">
      <c r="B507930">
        <v>0</v>
      </c>
    </row>
    <row r="507931" spans="2:4" x14ac:dyDescent="0.25">
      <c r="B507931">
        <v>0</v>
      </c>
    </row>
    <row r="507932" spans="2:4" x14ac:dyDescent="0.25">
      <c r="B507932">
        <v>0</v>
      </c>
    </row>
    <row r="507933" spans="2:4" x14ac:dyDescent="0.25">
      <c r="B507933">
        <v>0</v>
      </c>
    </row>
    <row r="507934" spans="2:4" x14ac:dyDescent="0.25">
      <c r="B507934">
        <v>230.76923076923077</v>
      </c>
    </row>
    <row r="507935" spans="2:4" x14ac:dyDescent="0.25">
      <c r="B507935">
        <v>329.4930875576037</v>
      </c>
    </row>
    <row r="507936" spans="2:4" x14ac:dyDescent="0.25">
      <c r="B507936">
        <v>196.34703196347033</v>
      </c>
    </row>
    <row r="507937" spans="2:2" x14ac:dyDescent="0.25">
      <c r="B507937">
        <v>355.76923076923077</v>
      </c>
    </row>
    <row r="507938" spans="2:2" x14ac:dyDescent="0.25">
      <c r="B507938">
        <v>290.86538461538464</v>
      </c>
    </row>
    <row r="507939" spans="2:2" x14ac:dyDescent="0.25">
      <c r="B507939">
        <v>156.56953734906097</v>
      </c>
    </row>
    <row r="507940" spans="2:2" x14ac:dyDescent="0.25">
      <c r="B507940">
        <v>831.02292900655425</v>
      </c>
    </row>
    <row r="507941" spans="2:2" x14ac:dyDescent="0.25">
      <c r="B507941">
        <v>91.5329602963741</v>
      </c>
    </row>
    <row r="507942" spans="2:2" x14ac:dyDescent="0.25">
      <c r="B507942">
        <v>175.83963425356075</v>
      </c>
    </row>
    <row r="507943" spans="2:2" x14ac:dyDescent="0.25">
      <c r="B507943">
        <v>158.9782994621234</v>
      </c>
    </row>
    <row r="507944" spans="2:2" x14ac:dyDescent="0.25">
      <c r="B507944">
        <v>520.29261642149481</v>
      </c>
    </row>
    <row r="507945" spans="2:2" x14ac:dyDescent="0.25">
      <c r="B507945">
        <v>209.56230383643543</v>
      </c>
    </row>
    <row r="507946" spans="2:2" x14ac:dyDescent="0.25">
      <c r="B507946">
        <v>0</v>
      </c>
    </row>
    <row r="507947" spans="2:2" x14ac:dyDescent="0.25">
      <c r="B507947">
        <v>105.50458715596331</v>
      </c>
    </row>
    <row r="507948" spans="2:2" x14ac:dyDescent="0.25">
      <c r="B507948">
        <v>0</v>
      </c>
    </row>
    <row r="507949" spans="2:2" x14ac:dyDescent="0.25">
      <c r="B507949">
        <v>0</v>
      </c>
    </row>
    <row r="507950" spans="2:2" x14ac:dyDescent="0.25">
      <c r="B507950">
        <v>0</v>
      </c>
    </row>
    <row r="507951" spans="2:2" x14ac:dyDescent="0.25">
      <c r="B507951">
        <v>0</v>
      </c>
    </row>
    <row r="507952" spans="2:2" x14ac:dyDescent="0.25">
      <c r="B507952">
        <v>0</v>
      </c>
    </row>
    <row r="507953" spans="2:2" x14ac:dyDescent="0.25">
      <c r="B507953">
        <v>0</v>
      </c>
    </row>
    <row r="507954" spans="2:2" x14ac:dyDescent="0.25">
      <c r="B507954">
        <v>0</v>
      </c>
    </row>
    <row r="507955" spans="2:2" x14ac:dyDescent="0.25">
      <c r="B507955">
        <v>48.735205384079833</v>
      </c>
    </row>
    <row r="507956" spans="2:2" x14ac:dyDescent="0.25">
      <c r="B507956">
        <v>36.705666437256255</v>
      </c>
    </row>
    <row r="507957" spans="2:2" x14ac:dyDescent="0.25">
      <c r="B507957">
        <v>121.43372754319331</v>
      </c>
    </row>
    <row r="507958" spans="2:2" x14ac:dyDescent="0.25">
      <c r="B507958">
        <v>60</v>
      </c>
    </row>
    <row r="507959" spans="2:2" x14ac:dyDescent="0.25">
      <c r="B507959">
        <v>21.977055953584458</v>
      </c>
    </row>
    <row r="507960" spans="2:2" x14ac:dyDescent="0.25">
      <c r="B507960">
        <v>63.828850640489499</v>
      </c>
    </row>
    <row r="507961" spans="2:2" x14ac:dyDescent="0.25">
      <c r="B507961">
        <v>71.1111111111111</v>
      </c>
    </row>
    <row r="524289" spans="2:4" x14ac:dyDescent="0.25">
      <c r="B524289" t="s">
        <v>13</v>
      </c>
      <c r="D524289" t="s">
        <v>43</v>
      </c>
    </row>
    <row r="524290" spans="2:4" x14ac:dyDescent="0.25">
      <c r="B524290">
        <v>0</v>
      </c>
    </row>
    <row r="524291" spans="2:4" x14ac:dyDescent="0.25">
      <c r="B524291">
        <v>0</v>
      </c>
    </row>
    <row r="524292" spans="2:4" x14ac:dyDescent="0.25">
      <c r="B524292">
        <v>0</v>
      </c>
    </row>
    <row r="524293" spans="2:4" x14ac:dyDescent="0.25">
      <c r="B524293">
        <v>0</v>
      </c>
    </row>
    <row r="524294" spans="2:4" x14ac:dyDescent="0.25">
      <c r="B524294">
        <v>0</v>
      </c>
    </row>
    <row r="524295" spans="2:4" x14ac:dyDescent="0.25">
      <c r="B524295">
        <v>0</v>
      </c>
    </row>
    <row r="524296" spans="2:4" x14ac:dyDescent="0.25">
      <c r="B524296">
        <v>0</v>
      </c>
    </row>
    <row r="524297" spans="2:4" x14ac:dyDescent="0.25">
      <c r="B524297">
        <v>0</v>
      </c>
    </row>
    <row r="524298" spans="2:4" x14ac:dyDescent="0.25">
      <c r="B524298">
        <v>0</v>
      </c>
    </row>
    <row r="524299" spans="2:4" x14ac:dyDescent="0.25">
      <c r="B524299">
        <v>0</v>
      </c>
    </row>
    <row r="524300" spans="2:4" x14ac:dyDescent="0.25">
      <c r="B524300">
        <v>0</v>
      </c>
    </row>
    <row r="524301" spans="2:4" x14ac:dyDescent="0.25">
      <c r="B524301">
        <v>0</v>
      </c>
    </row>
    <row r="524302" spans="2:4" x14ac:dyDescent="0.25">
      <c r="B524302">
        <v>0</v>
      </c>
    </row>
    <row r="524303" spans="2:4" x14ac:dyDescent="0.25">
      <c r="B524303">
        <v>0</v>
      </c>
    </row>
    <row r="524304" spans="2:4" x14ac:dyDescent="0.25">
      <c r="B524304">
        <v>0</v>
      </c>
      <c r="D524304">
        <v>26.3</v>
      </c>
    </row>
    <row r="524305" spans="2:4" x14ac:dyDescent="0.25">
      <c r="B524305">
        <v>0</v>
      </c>
    </row>
    <row r="524306" spans="2:4" x14ac:dyDescent="0.25">
      <c r="B524306">
        <v>98.331215761976352</v>
      </c>
      <c r="D524306">
        <v>26.3</v>
      </c>
    </row>
    <row r="524307" spans="2:4" x14ac:dyDescent="0.25">
      <c r="B524307">
        <v>0</v>
      </c>
    </row>
    <row r="524308" spans="2:4" x14ac:dyDescent="0.25">
      <c r="B524308">
        <v>63.131313131313128</v>
      </c>
      <c r="D524308">
        <v>26.7</v>
      </c>
    </row>
    <row r="524309" spans="2:4" x14ac:dyDescent="0.25">
      <c r="B524309">
        <v>0</v>
      </c>
    </row>
    <row r="524310" spans="2:4" x14ac:dyDescent="0.25">
      <c r="B524310">
        <v>94.292803970223318</v>
      </c>
      <c r="D524310">
        <v>27.22</v>
      </c>
    </row>
    <row r="524311" spans="2:4" x14ac:dyDescent="0.25">
      <c r="B524311">
        <v>0</v>
      </c>
    </row>
    <row r="524312" spans="2:4" x14ac:dyDescent="0.25">
      <c r="B524312">
        <v>0</v>
      </c>
    </row>
    <row r="524313" spans="2:4" x14ac:dyDescent="0.25">
      <c r="B524313">
        <v>3643.765903307888</v>
      </c>
      <c r="D524313">
        <v>26.5</v>
      </c>
    </row>
    <row r="524314" spans="2:4" x14ac:dyDescent="0.25">
      <c r="B524314">
        <v>0</v>
      </c>
    </row>
    <row r="524315" spans="2:4" x14ac:dyDescent="0.25">
      <c r="B524315">
        <v>0</v>
      </c>
    </row>
    <row r="524316" spans="2:4" x14ac:dyDescent="0.25">
      <c r="B524316">
        <v>0</v>
      </c>
    </row>
    <row r="524317" spans="2:4" x14ac:dyDescent="0.25">
      <c r="B524317">
        <v>0</v>
      </c>
    </row>
    <row r="524318" spans="2:4" x14ac:dyDescent="0.25">
      <c r="B524318">
        <v>230.76923076923077</v>
      </c>
    </row>
    <row r="524319" spans="2:4" x14ac:dyDescent="0.25">
      <c r="B524319">
        <v>329.4930875576037</v>
      </c>
    </row>
    <row r="524320" spans="2:4" x14ac:dyDescent="0.25">
      <c r="B524320">
        <v>196.34703196347033</v>
      </c>
    </row>
    <row r="524321" spans="2:2" x14ac:dyDescent="0.25">
      <c r="B524321">
        <v>355.76923076923077</v>
      </c>
    </row>
    <row r="524322" spans="2:2" x14ac:dyDescent="0.25">
      <c r="B524322">
        <v>290.86538461538464</v>
      </c>
    </row>
    <row r="524323" spans="2:2" x14ac:dyDescent="0.25">
      <c r="B524323">
        <v>156.56953734906097</v>
      </c>
    </row>
    <row r="524324" spans="2:2" x14ac:dyDescent="0.25">
      <c r="B524324">
        <v>831.02292900655425</v>
      </c>
    </row>
    <row r="524325" spans="2:2" x14ac:dyDescent="0.25">
      <c r="B524325">
        <v>91.5329602963741</v>
      </c>
    </row>
    <row r="524326" spans="2:2" x14ac:dyDescent="0.25">
      <c r="B524326">
        <v>175.83963425356075</v>
      </c>
    </row>
    <row r="524327" spans="2:2" x14ac:dyDescent="0.25">
      <c r="B524327">
        <v>158.9782994621234</v>
      </c>
    </row>
    <row r="524328" spans="2:2" x14ac:dyDescent="0.25">
      <c r="B524328">
        <v>520.29261642149481</v>
      </c>
    </row>
    <row r="524329" spans="2:2" x14ac:dyDescent="0.25">
      <c r="B524329">
        <v>209.56230383643543</v>
      </c>
    </row>
    <row r="524330" spans="2:2" x14ac:dyDescent="0.25">
      <c r="B524330">
        <v>0</v>
      </c>
    </row>
    <row r="524331" spans="2:2" x14ac:dyDescent="0.25">
      <c r="B524331">
        <v>105.50458715596331</v>
      </c>
    </row>
    <row r="524332" spans="2:2" x14ac:dyDescent="0.25">
      <c r="B524332">
        <v>0</v>
      </c>
    </row>
    <row r="524333" spans="2:2" x14ac:dyDescent="0.25">
      <c r="B524333">
        <v>0</v>
      </c>
    </row>
    <row r="524334" spans="2:2" x14ac:dyDescent="0.25">
      <c r="B524334">
        <v>0</v>
      </c>
    </row>
    <row r="524335" spans="2:2" x14ac:dyDescent="0.25">
      <c r="B524335">
        <v>0</v>
      </c>
    </row>
    <row r="524336" spans="2:2" x14ac:dyDescent="0.25">
      <c r="B524336">
        <v>0</v>
      </c>
    </row>
    <row r="524337" spans="2:2" x14ac:dyDescent="0.25">
      <c r="B524337">
        <v>0</v>
      </c>
    </row>
    <row r="524338" spans="2:2" x14ac:dyDescent="0.25">
      <c r="B524338">
        <v>0</v>
      </c>
    </row>
    <row r="524339" spans="2:2" x14ac:dyDescent="0.25">
      <c r="B524339">
        <v>48.735205384079833</v>
      </c>
    </row>
    <row r="524340" spans="2:2" x14ac:dyDescent="0.25">
      <c r="B524340">
        <v>36.705666437256255</v>
      </c>
    </row>
    <row r="524341" spans="2:2" x14ac:dyDescent="0.25">
      <c r="B524341">
        <v>121.43372754319331</v>
      </c>
    </row>
    <row r="524342" spans="2:2" x14ac:dyDescent="0.25">
      <c r="B524342">
        <v>60</v>
      </c>
    </row>
    <row r="524343" spans="2:2" x14ac:dyDescent="0.25">
      <c r="B524343">
        <v>21.977055953584458</v>
      </c>
    </row>
    <row r="524344" spans="2:2" x14ac:dyDescent="0.25">
      <c r="B524344">
        <v>63.828850640489499</v>
      </c>
    </row>
    <row r="524345" spans="2:2" x14ac:dyDescent="0.25">
      <c r="B524345">
        <v>71.1111111111111</v>
      </c>
    </row>
    <row r="540673" spans="2:4" x14ac:dyDescent="0.25">
      <c r="B540673" t="s">
        <v>13</v>
      </c>
      <c r="D540673" t="s">
        <v>43</v>
      </c>
    </row>
    <row r="540674" spans="2:4" x14ac:dyDescent="0.25">
      <c r="B540674">
        <v>0</v>
      </c>
    </row>
    <row r="540675" spans="2:4" x14ac:dyDescent="0.25">
      <c r="B540675">
        <v>0</v>
      </c>
    </row>
    <row r="540676" spans="2:4" x14ac:dyDescent="0.25">
      <c r="B540676">
        <v>0</v>
      </c>
    </row>
    <row r="540677" spans="2:4" x14ac:dyDescent="0.25">
      <c r="B540677">
        <v>0</v>
      </c>
    </row>
    <row r="540678" spans="2:4" x14ac:dyDescent="0.25">
      <c r="B540678">
        <v>0</v>
      </c>
    </row>
    <row r="540679" spans="2:4" x14ac:dyDescent="0.25">
      <c r="B540679">
        <v>0</v>
      </c>
    </row>
    <row r="540680" spans="2:4" x14ac:dyDescent="0.25">
      <c r="B540680">
        <v>0</v>
      </c>
    </row>
    <row r="540681" spans="2:4" x14ac:dyDescent="0.25">
      <c r="B540681">
        <v>0</v>
      </c>
    </row>
    <row r="540682" spans="2:4" x14ac:dyDescent="0.25">
      <c r="B540682">
        <v>0</v>
      </c>
    </row>
    <row r="540683" spans="2:4" x14ac:dyDescent="0.25">
      <c r="B540683">
        <v>0</v>
      </c>
    </row>
    <row r="540684" spans="2:4" x14ac:dyDescent="0.25">
      <c r="B540684">
        <v>0</v>
      </c>
    </row>
    <row r="540685" spans="2:4" x14ac:dyDescent="0.25">
      <c r="B540685">
        <v>0</v>
      </c>
    </row>
    <row r="540686" spans="2:4" x14ac:dyDescent="0.25">
      <c r="B540686">
        <v>0</v>
      </c>
    </row>
    <row r="540687" spans="2:4" x14ac:dyDescent="0.25">
      <c r="B540687">
        <v>0</v>
      </c>
    </row>
    <row r="540688" spans="2:4" x14ac:dyDescent="0.25">
      <c r="B540688">
        <v>0</v>
      </c>
      <c r="D540688">
        <v>26.3</v>
      </c>
    </row>
    <row r="540689" spans="2:4" x14ac:dyDescent="0.25">
      <c r="B540689">
        <v>0</v>
      </c>
    </row>
    <row r="540690" spans="2:4" x14ac:dyDescent="0.25">
      <c r="B540690">
        <v>98.331215761976352</v>
      </c>
      <c r="D540690">
        <v>26.3</v>
      </c>
    </row>
    <row r="540691" spans="2:4" x14ac:dyDescent="0.25">
      <c r="B540691">
        <v>0</v>
      </c>
    </row>
    <row r="540692" spans="2:4" x14ac:dyDescent="0.25">
      <c r="B540692">
        <v>63.131313131313128</v>
      </c>
      <c r="D540692">
        <v>26.7</v>
      </c>
    </row>
    <row r="540693" spans="2:4" x14ac:dyDescent="0.25">
      <c r="B540693">
        <v>0</v>
      </c>
    </row>
    <row r="540694" spans="2:4" x14ac:dyDescent="0.25">
      <c r="B540694">
        <v>94.292803970223318</v>
      </c>
      <c r="D540694">
        <v>27.22</v>
      </c>
    </row>
    <row r="540695" spans="2:4" x14ac:dyDescent="0.25">
      <c r="B540695">
        <v>0</v>
      </c>
    </row>
    <row r="540696" spans="2:4" x14ac:dyDescent="0.25">
      <c r="B540696">
        <v>0</v>
      </c>
    </row>
    <row r="540697" spans="2:4" x14ac:dyDescent="0.25">
      <c r="B540697">
        <v>3643.765903307888</v>
      </c>
      <c r="D540697">
        <v>26.5</v>
      </c>
    </row>
    <row r="540698" spans="2:4" x14ac:dyDescent="0.25">
      <c r="B540698">
        <v>0</v>
      </c>
    </row>
    <row r="540699" spans="2:4" x14ac:dyDescent="0.25">
      <c r="B540699">
        <v>0</v>
      </c>
    </row>
    <row r="540700" spans="2:4" x14ac:dyDescent="0.25">
      <c r="B540700">
        <v>0</v>
      </c>
    </row>
    <row r="540701" spans="2:4" x14ac:dyDescent="0.25">
      <c r="B540701">
        <v>0</v>
      </c>
    </row>
    <row r="540702" spans="2:4" x14ac:dyDescent="0.25">
      <c r="B540702">
        <v>230.76923076923077</v>
      </c>
    </row>
    <row r="540703" spans="2:4" x14ac:dyDescent="0.25">
      <c r="B540703">
        <v>329.4930875576037</v>
      </c>
    </row>
    <row r="540704" spans="2:4" x14ac:dyDescent="0.25">
      <c r="B540704">
        <v>196.34703196347033</v>
      </c>
    </row>
    <row r="540705" spans="2:2" x14ac:dyDescent="0.25">
      <c r="B540705">
        <v>355.76923076923077</v>
      </c>
    </row>
    <row r="540706" spans="2:2" x14ac:dyDescent="0.25">
      <c r="B540706">
        <v>290.86538461538464</v>
      </c>
    </row>
    <row r="540707" spans="2:2" x14ac:dyDescent="0.25">
      <c r="B540707">
        <v>156.56953734906097</v>
      </c>
    </row>
    <row r="540708" spans="2:2" x14ac:dyDescent="0.25">
      <c r="B540708">
        <v>831.02292900655425</v>
      </c>
    </row>
    <row r="540709" spans="2:2" x14ac:dyDescent="0.25">
      <c r="B540709">
        <v>91.5329602963741</v>
      </c>
    </row>
    <row r="540710" spans="2:2" x14ac:dyDescent="0.25">
      <c r="B540710">
        <v>175.83963425356075</v>
      </c>
    </row>
    <row r="540711" spans="2:2" x14ac:dyDescent="0.25">
      <c r="B540711">
        <v>158.9782994621234</v>
      </c>
    </row>
    <row r="540712" spans="2:2" x14ac:dyDescent="0.25">
      <c r="B540712">
        <v>520.29261642149481</v>
      </c>
    </row>
    <row r="540713" spans="2:2" x14ac:dyDescent="0.25">
      <c r="B540713">
        <v>209.56230383643543</v>
      </c>
    </row>
    <row r="540714" spans="2:2" x14ac:dyDescent="0.25">
      <c r="B540714">
        <v>0</v>
      </c>
    </row>
    <row r="540715" spans="2:2" x14ac:dyDescent="0.25">
      <c r="B540715">
        <v>105.50458715596331</v>
      </c>
    </row>
    <row r="540716" spans="2:2" x14ac:dyDescent="0.25">
      <c r="B540716">
        <v>0</v>
      </c>
    </row>
    <row r="540717" spans="2:2" x14ac:dyDescent="0.25">
      <c r="B540717">
        <v>0</v>
      </c>
    </row>
    <row r="540718" spans="2:2" x14ac:dyDescent="0.25">
      <c r="B540718">
        <v>0</v>
      </c>
    </row>
    <row r="540719" spans="2:2" x14ac:dyDescent="0.25">
      <c r="B540719">
        <v>0</v>
      </c>
    </row>
    <row r="540720" spans="2:2" x14ac:dyDescent="0.25">
      <c r="B540720">
        <v>0</v>
      </c>
    </row>
    <row r="540721" spans="2:2" x14ac:dyDescent="0.25">
      <c r="B540721">
        <v>0</v>
      </c>
    </row>
    <row r="540722" spans="2:2" x14ac:dyDescent="0.25">
      <c r="B540722">
        <v>0</v>
      </c>
    </row>
    <row r="540723" spans="2:2" x14ac:dyDescent="0.25">
      <c r="B540723">
        <v>48.735205384079833</v>
      </c>
    </row>
    <row r="540724" spans="2:2" x14ac:dyDescent="0.25">
      <c r="B540724">
        <v>36.705666437256255</v>
      </c>
    </row>
    <row r="540725" spans="2:2" x14ac:dyDescent="0.25">
      <c r="B540725">
        <v>121.43372754319331</v>
      </c>
    </row>
    <row r="540726" spans="2:2" x14ac:dyDescent="0.25">
      <c r="B540726">
        <v>60</v>
      </c>
    </row>
    <row r="540727" spans="2:2" x14ac:dyDescent="0.25">
      <c r="B540727">
        <v>21.977055953584458</v>
      </c>
    </row>
    <row r="540728" spans="2:2" x14ac:dyDescent="0.25">
      <c r="B540728">
        <v>63.828850640489499</v>
      </c>
    </row>
    <row r="540729" spans="2:2" x14ac:dyDescent="0.25">
      <c r="B540729">
        <v>71.1111111111111</v>
      </c>
    </row>
    <row r="557057" spans="2:4" x14ac:dyDescent="0.25">
      <c r="B557057" t="s">
        <v>13</v>
      </c>
      <c r="D557057" t="s">
        <v>43</v>
      </c>
    </row>
    <row r="557058" spans="2:4" x14ac:dyDescent="0.25">
      <c r="B557058">
        <v>0</v>
      </c>
    </row>
    <row r="557059" spans="2:4" x14ac:dyDescent="0.25">
      <c r="B557059">
        <v>0</v>
      </c>
    </row>
    <row r="557060" spans="2:4" x14ac:dyDescent="0.25">
      <c r="B557060">
        <v>0</v>
      </c>
    </row>
    <row r="557061" spans="2:4" x14ac:dyDescent="0.25">
      <c r="B557061">
        <v>0</v>
      </c>
    </row>
    <row r="557062" spans="2:4" x14ac:dyDescent="0.25">
      <c r="B557062">
        <v>0</v>
      </c>
    </row>
    <row r="557063" spans="2:4" x14ac:dyDescent="0.25">
      <c r="B557063">
        <v>0</v>
      </c>
    </row>
    <row r="557064" spans="2:4" x14ac:dyDescent="0.25">
      <c r="B557064">
        <v>0</v>
      </c>
    </row>
    <row r="557065" spans="2:4" x14ac:dyDescent="0.25">
      <c r="B557065">
        <v>0</v>
      </c>
    </row>
    <row r="557066" spans="2:4" x14ac:dyDescent="0.25">
      <c r="B557066">
        <v>0</v>
      </c>
    </row>
    <row r="557067" spans="2:4" x14ac:dyDescent="0.25">
      <c r="B557067">
        <v>0</v>
      </c>
    </row>
    <row r="557068" spans="2:4" x14ac:dyDescent="0.25">
      <c r="B557068">
        <v>0</v>
      </c>
    </row>
    <row r="557069" spans="2:4" x14ac:dyDescent="0.25">
      <c r="B557069">
        <v>0</v>
      </c>
    </row>
    <row r="557070" spans="2:4" x14ac:dyDescent="0.25">
      <c r="B557070">
        <v>0</v>
      </c>
    </row>
    <row r="557071" spans="2:4" x14ac:dyDescent="0.25">
      <c r="B557071">
        <v>0</v>
      </c>
    </row>
    <row r="557072" spans="2:4" x14ac:dyDescent="0.25">
      <c r="B557072">
        <v>0</v>
      </c>
      <c r="D557072">
        <v>26.3</v>
      </c>
    </row>
    <row r="557073" spans="2:4" x14ac:dyDescent="0.25">
      <c r="B557073">
        <v>0</v>
      </c>
    </row>
    <row r="557074" spans="2:4" x14ac:dyDescent="0.25">
      <c r="B557074">
        <v>98.331215761976352</v>
      </c>
      <c r="D557074">
        <v>26.3</v>
      </c>
    </row>
    <row r="557075" spans="2:4" x14ac:dyDescent="0.25">
      <c r="B557075">
        <v>0</v>
      </c>
    </row>
    <row r="557076" spans="2:4" x14ac:dyDescent="0.25">
      <c r="B557076">
        <v>63.131313131313128</v>
      </c>
      <c r="D557076">
        <v>26.7</v>
      </c>
    </row>
    <row r="557077" spans="2:4" x14ac:dyDescent="0.25">
      <c r="B557077">
        <v>0</v>
      </c>
    </row>
    <row r="557078" spans="2:4" x14ac:dyDescent="0.25">
      <c r="B557078">
        <v>94.292803970223318</v>
      </c>
      <c r="D557078">
        <v>27.22</v>
      </c>
    </row>
    <row r="557079" spans="2:4" x14ac:dyDescent="0.25">
      <c r="B557079">
        <v>0</v>
      </c>
    </row>
    <row r="557080" spans="2:4" x14ac:dyDescent="0.25">
      <c r="B557080">
        <v>0</v>
      </c>
    </row>
    <row r="557081" spans="2:4" x14ac:dyDescent="0.25">
      <c r="B557081">
        <v>3643.765903307888</v>
      </c>
      <c r="D557081">
        <v>26.5</v>
      </c>
    </row>
    <row r="557082" spans="2:4" x14ac:dyDescent="0.25">
      <c r="B557082">
        <v>0</v>
      </c>
    </row>
    <row r="557083" spans="2:4" x14ac:dyDescent="0.25">
      <c r="B557083">
        <v>0</v>
      </c>
    </row>
    <row r="557084" spans="2:4" x14ac:dyDescent="0.25">
      <c r="B557084">
        <v>0</v>
      </c>
    </row>
    <row r="557085" spans="2:4" x14ac:dyDescent="0.25">
      <c r="B557085">
        <v>0</v>
      </c>
    </row>
    <row r="557086" spans="2:4" x14ac:dyDescent="0.25">
      <c r="B557086">
        <v>230.76923076923077</v>
      </c>
    </row>
    <row r="557087" spans="2:4" x14ac:dyDescent="0.25">
      <c r="B557087">
        <v>329.4930875576037</v>
      </c>
    </row>
    <row r="557088" spans="2:4" x14ac:dyDescent="0.25">
      <c r="B557088">
        <v>196.34703196347033</v>
      </c>
    </row>
    <row r="557089" spans="2:2" x14ac:dyDescent="0.25">
      <c r="B557089">
        <v>355.76923076923077</v>
      </c>
    </row>
    <row r="557090" spans="2:2" x14ac:dyDescent="0.25">
      <c r="B557090">
        <v>290.86538461538464</v>
      </c>
    </row>
    <row r="557091" spans="2:2" x14ac:dyDescent="0.25">
      <c r="B557091">
        <v>156.56953734906097</v>
      </c>
    </row>
    <row r="557092" spans="2:2" x14ac:dyDescent="0.25">
      <c r="B557092">
        <v>831.02292900655425</v>
      </c>
    </row>
    <row r="557093" spans="2:2" x14ac:dyDescent="0.25">
      <c r="B557093">
        <v>91.5329602963741</v>
      </c>
    </row>
    <row r="557094" spans="2:2" x14ac:dyDescent="0.25">
      <c r="B557094">
        <v>175.83963425356075</v>
      </c>
    </row>
    <row r="557095" spans="2:2" x14ac:dyDescent="0.25">
      <c r="B557095">
        <v>158.9782994621234</v>
      </c>
    </row>
    <row r="557096" spans="2:2" x14ac:dyDescent="0.25">
      <c r="B557096">
        <v>520.29261642149481</v>
      </c>
    </row>
    <row r="557097" spans="2:2" x14ac:dyDescent="0.25">
      <c r="B557097">
        <v>209.56230383643543</v>
      </c>
    </row>
    <row r="557098" spans="2:2" x14ac:dyDescent="0.25">
      <c r="B557098">
        <v>0</v>
      </c>
    </row>
    <row r="557099" spans="2:2" x14ac:dyDescent="0.25">
      <c r="B557099">
        <v>105.50458715596331</v>
      </c>
    </row>
    <row r="557100" spans="2:2" x14ac:dyDescent="0.25">
      <c r="B557100">
        <v>0</v>
      </c>
    </row>
    <row r="557101" spans="2:2" x14ac:dyDescent="0.25">
      <c r="B557101">
        <v>0</v>
      </c>
    </row>
    <row r="557102" spans="2:2" x14ac:dyDescent="0.25">
      <c r="B557102">
        <v>0</v>
      </c>
    </row>
    <row r="557103" spans="2:2" x14ac:dyDescent="0.25">
      <c r="B557103">
        <v>0</v>
      </c>
    </row>
    <row r="557104" spans="2:2" x14ac:dyDescent="0.25">
      <c r="B557104">
        <v>0</v>
      </c>
    </row>
    <row r="557105" spans="2:2" x14ac:dyDescent="0.25">
      <c r="B557105">
        <v>0</v>
      </c>
    </row>
    <row r="557106" spans="2:2" x14ac:dyDescent="0.25">
      <c r="B557106">
        <v>0</v>
      </c>
    </row>
    <row r="557107" spans="2:2" x14ac:dyDescent="0.25">
      <c r="B557107">
        <v>48.735205384079833</v>
      </c>
    </row>
    <row r="557108" spans="2:2" x14ac:dyDescent="0.25">
      <c r="B557108">
        <v>36.705666437256255</v>
      </c>
    </row>
    <row r="557109" spans="2:2" x14ac:dyDescent="0.25">
      <c r="B557109">
        <v>121.43372754319331</v>
      </c>
    </row>
    <row r="557110" spans="2:2" x14ac:dyDescent="0.25">
      <c r="B557110">
        <v>60</v>
      </c>
    </row>
    <row r="557111" spans="2:2" x14ac:dyDescent="0.25">
      <c r="B557111">
        <v>21.977055953584458</v>
      </c>
    </row>
    <row r="557112" spans="2:2" x14ac:dyDescent="0.25">
      <c r="B557112">
        <v>63.828850640489499</v>
      </c>
    </row>
    <row r="557113" spans="2:2" x14ac:dyDescent="0.25">
      <c r="B557113">
        <v>71.1111111111111</v>
      </c>
    </row>
    <row r="573441" spans="2:4" x14ac:dyDescent="0.25">
      <c r="B573441" t="s">
        <v>13</v>
      </c>
      <c r="D573441" t="s">
        <v>43</v>
      </c>
    </row>
    <row r="573442" spans="2:4" x14ac:dyDescent="0.25">
      <c r="B573442">
        <v>0</v>
      </c>
    </row>
    <row r="573443" spans="2:4" x14ac:dyDescent="0.25">
      <c r="B573443">
        <v>0</v>
      </c>
    </row>
    <row r="573444" spans="2:4" x14ac:dyDescent="0.25">
      <c r="B573444">
        <v>0</v>
      </c>
    </row>
    <row r="573445" spans="2:4" x14ac:dyDescent="0.25">
      <c r="B573445">
        <v>0</v>
      </c>
    </row>
    <row r="573446" spans="2:4" x14ac:dyDescent="0.25">
      <c r="B573446">
        <v>0</v>
      </c>
    </row>
    <row r="573447" spans="2:4" x14ac:dyDescent="0.25">
      <c r="B573447">
        <v>0</v>
      </c>
    </row>
    <row r="573448" spans="2:4" x14ac:dyDescent="0.25">
      <c r="B573448">
        <v>0</v>
      </c>
    </row>
    <row r="573449" spans="2:4" x14ac:dyDescent="0.25">
      <c r="B573449">
        <v>0</v>
      </c>
    </row>
    <row r="573450" spans="2:4" x14ac:dyDescent="0.25">
      <c r="B573450">
        <v>0</v>
      </c>
    </row>
    <row r="573451" spans="2:4" x14ac:dyDescent="0.25">
      <c r="B573451">
        <v>0</v>
      </c>
    </row>
    <row r="573452" spans="2:4" x14ac:dyDescent="0.25">
      <c r="B573452">
        <v>0</v>
      </c>
    </row>
    <row r="573453" spans="2:4" x14ac:dyDescent="0.25">
      <c r="B573453">
        <v>0</v>
      </c>
    </row>
    <row r="573454" spans="2:4" x14ac:dyDescent="0.25">
      <c r="B573454">
        <v>0</v>
      </c>
    </row>
    <row r="573455" spans="2:4" x14ac:dyDescent="0.25">
      <c r="B573455">
        <v>0</v>
      </c>
    </row>
    <row r="573456" spans="2:4" x14ac:dyDescent="0.25">
      <c r="B573456">
        <v>0</v>
      </c>
      <c r="D573456">
        <v>26.3</v>
      </c>
    </row>
    <row r="573457" spans="2:4" x14ac:dyDescent="0.25">
      <c r="B573457">
        <v>0</v>
      </c>
    </row>
    <row r="573458" spans="2:4" x14ac:dyDescent="0.25">
      <c r="B573458">
        <v>98.331215761976352</v>
      </c>
      <c r="D573458">
        <v>26.3</v>
      </c>
    </row>
    <row r="573459" spans="2:4" x14ac:dyDescent="0.25">
      <c r="B573459">
        <v>0</v>
      </c>
    </row>
    <row r="573460" spans="2:4" x14ac:dyDescent="0.25">
      <c r="B573460">
        <v>63.131313131313128</v>
      </c>
      <c r="D573460">
        <v>26.7</v>
      </c>
    </row>
    <row r="573461" spans="2:4" x14ac:dyDescent="0.25">
      <c r="B573461">
        <v>0</v>
      </c>
    </row>
    <row r="573462" spans="2:4" x14ac:dyDescent="0.25">
      <c r="B573462">
        <v>94.292803970223318</v>
      </c>
      <c r="D573462">
        <v>27.22</v>
      </c>
    </row>
    <row r="573463" spans="2:4" x14ac:dyDescent="0.25">
      <c r="B573463">
        <v>0</v>
      </c>
    </row>
    <row r="573464" spans="2:4" x14ac:dyDescent="0.25">
      <c r="B573464">
        <v>0</v>
      </c>
    </row>
    <row r="573465" spans="2:4" x14ac:dyDescent="0.25">
      <c r="B573465">
        <v>3643.765903307888</v>
      </c>
      <c r="D573465">
        <v>26.5</v>
      </c>
    </row>
    <row r="573466" spans="2:4" x14ac:dyDescent="0.25">
      <c r="B573466">
        <v>0</v>
      </c>
    </row>
    <row r="573467" spans="2:4" x14ac:dyDescent="0.25">
      <c r="B573467">
        <v>0</v>
      </c>
    </row>
    <row r="573468" spans="2:4" x14ac:dyDescent="0.25">
      <c r="B573468">
        <v>0</v>
      </c>
    </row>
    <row r="573469" spans="2:4" x14ac:dyDescent="0.25">
      <c r="B573469">
        <v>0</v>
      </c>
    </row>
    <row r="573470" spans="2:4" x14ac:dyDescent="0.25">
      <c r="B573470">
        <v>230.76923076923077</v>
      </c>
    </row>
    <row r="573471" spans="2:4" x14ac:dyDescent="0.25">
      <c r="B573471">
        <v>329.4930875576037</v>
      </c>
    </row>
    <row r="573472" spans="2:4" x14ac:dyDescent="0.25">
      <c r="B573472">
        <v>196.34703196347033</v>
      </c>
    </row>
    <row r="573473" spans="2:2" x14ac:dyDescent="0.25">
      <c r="B573473">
        <v>355.76923076923077</v>
      </c>
    </row>
    <row r="573474" spans="2:2" x14ac:dyDescent="0.25">
      <c r="B573474">
        <v>290.86538461538464</v>
      </c>
    </row>
    <row r="573475" spans="2:2" x14ac:dyDescent="0.25">
      <c r="B573475">
        <v>156.56953734906097</v>
      </c>
    </row>
    <row r="573476" spans="2:2" x14ac:dyDescent="0.25">
      <c r="B573476">
        <v>831.02292900655425</v>
      </c>
    </row>
    <row r="573477" spans="2:2" x14ac:dyDescent="0.25">
      <c r="B573477">
        <v>91.5329602963741</v>
      </c>
    </row>
    <row r="573478" spans="2:2" x14ac:dyDescent="0.25">
      <c r="B573478">
        <v>175.83963425356075</v>
      </c>
    </row>
    <row r="573479" spans="2:2" x14ac:dyDescent="0.25">
      <c r="B573479">
        <v>158.9782994621234</v>
      </c>
    </row>
    <row r="573480" spans="2:2" x14ac:dyDescent="0.25">
      <c r="B573480">
        <v>520.29261642149481</v>
      </c>
    </row>
    <row r="573481" spans="2:2" x14ac:dyDescent="0.25">
      <c r="B573481">
        <v>209.56230383643543</v>
      </c>
    </row>
    <row r="573482" spans="2:2" x14ac:dyDescent="0.25">
      <c r="B573482">
        <v>0</v>
      </c>
    </row>
    <row r="573483" spans="2:2" x14ac:dyDescent="0.25">
      <c r="B573483">
        <v>105.50458715596331</v>
      </c>
    </row>
    <row r="573484" spans="2:2" x14ac:dyDescent="0.25">
      <c r="B573484">
        <v>0</v>
      </c>
    </row>
    <row r="573485" spans="2:2" x14ac:dyDescent="0.25">
      <c r="B573485">
        <v>0</v>
      </c>
    </row>
    <row r="573486" spans="2:2" x14ac:dyDescent="0.25">
      <c r="B573486">
        <v>0</v>
      </c>
    </row>
    <row r="573487" spans="2:2" x14ac:dyDescent="0.25">
      <c r="B573487">
        <v>0</v>
      </c>
    </row>
    <row r="573488" spans="2:2" x14ac:dyDescent="0.25">
      <c r="B573488">
        <v>0</v>
      </c>
    </row>
    <row r="573489" spans="2:2" x14ac:dyDescent="0.25">
      <c r="B573489">
        <v>0</v>
      </c>
    </row>
    <row r="573490" spans="2:2" x14ac:dyDescent="0.25">
      <c r="B573490">
        <v>0</v>
      </c>
    </row>
    <row r="573491" spans="2:2" x14ac:dyDescent="0.25">
      <c r="B573491">
        <v>48.735205384079833</v>
      </c>
    </row>
    <row r="573492" spans="2:2" x14ac:dyDescent="0.25">
      <c r="B573492">
        <v>36.705666437256255</v>
      </c>
    </row>
    <row r="573493" spans="2:2" x14ac:dyDescent="0.25">
      <c r="B573493">
        <v>121.43372754319331</v>
      </c>
    </row>
    <row r="573494" spans="2:2" x14ac:dyDescent="0.25">
      <c r="B573494">
        <v>60</v>
      </c>
    </row>
    <row r="573495" spans="2:2" x14ac:dyDescent="0.25">
      <c r="B573495">
        <v>21.977055953584458</v>
      </c>
    </row>
    <row r="573496" spans="2:2" x14ac:dyDescent="0.25">
      <c r="B573496">
        <v>63.828850640489499</v>
      </c>
    </row>
    <row r="573497" spans="2:2" x14ac:dyDescent="0.25">
      <c r="B573497">
        <v>71.1111111111111</v>
      </c>
    </row>
    <row r="589825" spans="2:4" x14ac:dyDescent="0.25">
      <c r="B589825" t="s">
        <v>13</v>
      </c>
      <c r="D589825" t="s">
        <v>43</v>
      </c>
    </row>
    <row r="589826" spans="2:4" x14ac:dyDescent="0.25">
      <c r="B589826">
        <v>0</v>
      </c>
    </row>
    <row r="589827" spans="2:4" x14ac:dyDescent="0.25">
      <c r="B589827">
        <v>0</v>
      </c>
    </row>
    <row r="589828" spans="2:4" x14ac:dyDescent="0.25">
      <c r="B589828">
        <v>0</v>
      </c>
    </row>
    <row r="589829" spans="2:4" x14ac:dyDescent="0.25">
      <c r="B589829">
        <v>0</v>
      </c>
    </row>
    <row r="589830" spans="2:4" x14ac:dyDescent="0.25">
      <c r="B589830">
        <v>0</v>
      </c>
    </row>
    <row r="589831" spans="2:4" x14ac:dyDescent="0.25">
      <c r="B589831">
        <v>0</v>
      </c>
    </row>
    <row r="589832" spans="2:4" x14ac:dyDescent="0.25">
      <c r="B589832">
        <v>0</v>
      </c>
    </row>
    <row r="589833" spans="2:4" x14ac:dyDescent="0.25">
      <c r="B589833">
        <v>0</v>
      </c>
    </row>
    <row r="589834" spans="2:4" x14ac:dyDescent="0.25">
      <c r="B589834">
        <v>0</v>
      </c>
    </row>
    <row r="589835" spans="2:4" x14ac:dyDescent="0.25">
      <c r="B589835">
        <v>0</v>
      </c>
    </row>
    <row r="589836" spans="2:4" x14ac:dyDescent="0.25">
      <c r="B589836">
        <v>0</v>
      </c>
    </row>
    <row r="589837" spans="2:4" x14ac:dyDescent="0.25">
      <c r="B589837">
        <v>0</v>
      </c>
    </row>
    <row r="589838" spans="2:4" x14ac:dyDescent="0.25">
      <c r="B589838">
        <v>0</v>
      </c>
    </row>
    <row r="589839" spans="2:4" x14ac:dyDescent="0.25">
      <c r="B589839">
        <v>0</v>
      </c>
    </row>
    <row r="589840" spans="2:4" x14ac:dyDescent="0.25">
      <c r="B589840">
        <v>0</v>
      </c>
      <c r="D589840">
        <v>26.3</v>
      </c>
    </row>
    <row r="589841" spans="2:4" x14ac:dyDescent="0.25">
      <c r="B589841">
        <v>0</v>
      </c>
    </row>
    <row r="589842" spans="2:4" x14ac:dyDescent="0.25">
      <c r="B589842">
        <v>98.331215761976352</v>
      </c>
      <c r="D589842">
        <v>26.3</v>
      </c>
    </row>
    <row r="589843" spans="2:4" x14ac:dyDescent="0.25">
      <c r="B589843">
        <v>0</v>
      </c>
    </row>
    <row r="589844" spans="2:4" x14ac:dyDescent="0.25">
      <c r="B589844">
        <v>63.131313131313128</v>
      </c>
      <c r="D589844">
        <v>26.7</v>
      </c>
    </row>
    <row r="589845" spans="2:4" x14ac:dyDescent="0.25">
      <c r="B589845">
        <v>0</v>
      </c>
    </row>
    <row r="589846" spans="2:4" x14ac:dyDescent="0.25">
      <c r="B589846">
        <v>94.292803970223318</v>
      </c>
      <c r="D589846">
        <v>27.22</v>
      </c>
    </row>
    <row r="589847" spans="2:4" x14ac:dyDescent="0.25">
      <c r="B589847">
        <v>0</v>
      </c>
    </row>
    <row r="589848" spans="2:4" x14ac:dyDescent="0.25">
      <c r="B589848">
        <v>0</v>
      </c>
    </row>
    <row r="589849" spans="2:4" x14ac:dyDescent="0.25">
      <c r="B589849">
        <v>3643.765903307888</v>
      </c>
      <c r="D589849">
        <v>26.5</v>
      </c>
    </row>
    <row r="589850" spans="2:4" x14ac:dyDescent="0.25">
      <c r="B589850">
        <v>0</v>
      </c>
    </row>
    <row r="589851" spans="2:4" x14ac:dyDescent="0.25">
      <c r="B589851">
        <v>0</v>
      </c>
    </row>
    <row r="589852" spans="2:4" x14ac:dyDescent="0.25">
      <c r="B589852">
        <v>0</v>
      </c>
    </row>
    <row r="589853" spans="2:4" x14ac:dyDescent="0.25">
      <c r="B589853">
        <v>0</v>
      </c>
    </row>
    <row r="589854" spans="2:4" x14ac:dyDescent="0.25">
      <c r="B589854">
        <v>230.76923076923077</v>
      </c>
    </row>
    <row r="589855" spans="2:4" x14ac:dyDescent="0.25">
      <c r="B589855">
        <v>329.4930875576037</v>
      </c>
    </row>
    <row r="589856" spans="2:4" x14ac:dyDescent="0.25">
      <c r="B589856">
        <v>196.34703196347033</v>
      </c>
    </row>
    <row r="589857" spans="2:2" x14ac:dyDescent="0.25">
      <c r="B589857">
        <v>355.76923076923077</v>
      </c>
    </row>
    <row r="589858" spans="2:2" x14ac:dyDescent="0.25">
      <c r="B589858">
        <v>290.86538461538464</v>
      </c>
    </row>
    <row r="589859" spans="2:2" x14ac:dyDescent="0.25">
      <c r="B589859">
        <v>156.56953734906097</v>
      </c>
    </row>
    <row r="589860" spans="2:2" x14ac:dyDescent="0.25">
      <c r="B589860">
        <v>831.02292900655425</v>
      </c>
    </row>
    <row r="589861" spans="2:2" x14ac:dyDescent="0.25">
      <c r="B589861">
        <v>91.5329602963741</v>
      </c>
    </row>
    <row r="589862" spans="2:2" x14ac:dyDescent="0.25">
      <c r="B589862">
        <v>175.83963425356075</v>
      </c>
    </row>
    <row r="589863" spans="2:2" x14ac:dyDescent="0.25">
      <c r="B589863">
        <v>158.9782994621234</v>
      </c>
    </row>
    <row r="589864" spans="2:2" x14ac:dyDescent="0.25">
      <c r="B589864">
        <v>520.29261642149481</v>
      </c>
    </row>
    <row r="589865" spans="2:2" x14ac:dyDescent="0.25">
      <c r="B589865">
        <v>209.56230383643543</v>
      </c>
    </row>
    <row r="589866" spans="2:2" x14ac:dyDescent="0.25">
      <c r="B589866">
        <v>0</v>
      </c>
    </row>
    <row r="589867" spans="2:2" x14ac:dyDescent="0.25">
      <c r="B589867">
        <v>105.50458715596331</v>
      </c>
    </row>
    <row r="589868" spans="2:2" x14ac:dyDescent="0.25">
      <c r="B589868">
        <v>0</v>
      </c>
    </row>
    <row r="589869" spans="2:2" x14ac:dyDescent="0.25">
      <c r="B589869">
        <v>0</v>
      </c>
    </row>
    <row r="589870" spans="2:2" x14ac:dyDescent="0.25">
      <c r="B589870">
        <v>0</v>
      </c>
    </row>
    <row r="589871" spans="2:2" x14ac:dyDescent="0.25">
      <c r="B589871">
        <v>0</v>
      </c>
    </row>
    <row r="589872" spans="2:2" x14ac:dyDescent="0.25">
      <c r="B589872">
        <v>0</v>
      </c>
    </row>
    <row r="589873" spans="2:2" x14ac:dyDescent="0.25">
      <c r="B589873">
        <v>0</v>
      </c>
    </row>
    <row r="589874" spans="2:2" x14ac:dyDescent="0.25">
      <c r="B589874">
        <v>0</v>
      </c>
    </row>
    <row r="589875" spans="2:2" x14ac:dyDescent="0.25">
      <c r="B589875">
        <v>48.735205384079833</v>
      </c>
    </row>
    <row r="589876" spans="2:2" x14ac:dyDescent="0.25">
      <c r="B589876">
        <v>36.705666437256255</v>
      </c>
    </row>
    <row r="589877" spans="2:2" x14ac:dyDescent="0.25">
      <c r="B589877">
        <v>121.43372754319331</v>
      </c>
    </row>
    <row r="589878" spans="2:2" x14ac:dyDescent="0.25">
      <c r="B589878">
        <v>60</v>
      </c>
    </row>
    <row r="589879" spans="2:2" x14ac:dyDescent="0.25">
      <c r="B589879">
        <v>21.977055953584458</v>
      </c>
    </row>
    <row r="589880" spans="2:2" x14ac:dyDescent="0.25">
      <c r="B589880">
        <v>63.828850640489499</v>
      </c>
    </row>
    <row r="589881" spans="2:2" x14ac:dyDescent="0.25">
      <c r="B589881">
        <v>71.1111111111111</v>
      </c>
    </row>
    <row r="606209" spans="2:4" x14ac:dyDescent="0.25">
      <c r="B606209" t="s">
        <v>13</v>
      </c>
      <c r="D606209" t="s">
        <v>43</v>
      </c>
    </row>
    <row r="606210" spans="2:4" x14ac:dyDescent="0.25">
      <c r="B606210">
        <v>0</v>
      </c>
    </row>
    <row r="606211" spans="2:4" x14ac:dyDescent="0.25">
      <c r="B606211">
        <v>0</v>
      </c>
    </row>
    <row r="606212" spans="2:4" x14ac:dyDescent="0.25">
      <c r="B606212">
        <v>0</v>
      </c>
    </row>
    <row r="606213" spans="2:4" x14ac:dyDescent="0.25">
      <c r="B606213">
        <v>0</v>
      </c>
    </row>
    <row r="606214" spans="2:4" x14ac:dyDescent="0.25">
      <c r="B606214">
        <v>0</v>
      </c>
    </row>
    <row r="606215" spans="2:4" x14ac:dyDescent="0.25">
      <c r="B606215">
        <v>0</v>
      </c>
    </row>
    <row r="606216" spans="2:4" x14ac:dyDescent="0.25">
      <c r="B606216">
        <v>0</v>
      </c>
    </row>
    <row r="606217" spans="2:4" x14ac:dyDescent="0.25">
      <c r="B606217">
        <v>0</v>
      </c>
    </row>
    <row r="606218" spans="2:4" x14ac:dyDescent="0.25">
      <c r="B606218">
        <v>0</v>
      </c>
    </row>
    <row r="606219" spans="2:4" x14ac:dyDescent="0.25">
      <c r="B606219">
        <v>0</v>
      </c>
    </row>
    <row r="606220" spans="2:4" x14ac:dyDescent="0.25">
      <c r="B606220">
        <v>0</v>
      </c>
    </row>
    <row r="606221" spans="2:4" x14ac:dyDescent="0.25">
      <c r="B606221">
        <v>0</v>
      </c>
    </row>
    <row r="606222" spans="2:4" x14ac:dyDescent="0.25">
      <c r="B606222">
        <v>0</v>
      </c>
    </row>
    <row r="606223" spans="2:4" x14ac:dyDescent="0.25">
      <c r="B606223">
        <v>0</v>
      </c>
    </row>
    <row r="606224" spans="2:4" x14ac:dyDescent="0.25">
      <c r="B606224">
        <v>0</v>
      </c>
      <c r="D606224">
        <v>26.3</v>
      </c>
    </row>
    <row r="606225" spans="2:4" x14ac:dyDescent="0.25">
      <c r="B606225">
        <v>0</v>
      </c>
    </row>
    <row r="606226" spans="2:4" x14ac:dyDescent="0.25">
      <c r="B606226">
        <v>98.331215761976352</v>
      </c>
      <c r="D606226">
        <v>26.3</v>
      </c>
    </row>
    <row r="606227" spans="2:4" x14ac:dyDescent="0.25">
      <c r="B606227">
        <v>0</v>
      </c>
    </row>
    <row r="606228" spans="2:4" x14ac:dyDescent="0.25">
      <c r="B606228">
        <v>63.131313131313128</v>
      </c>
      <c r="D606228">
        <v>26.7</v>
      </c>
    </row>
    <row r="606229" spans="2:4" x14ac:dyDescent="0.25">
      <c r="B606229">
        <v>0</v>
      </c>
    </row>
    <row r="606230" spans="2:4" x14ac:dyDescent="0.25">
      <c r="B606230">
        <v>94.292803970223318</v>
      </c>
      <c r="D606230">
        <v>27.22</v>
      </c>
    </row>
    <row r="606231" spans="2:4" x14ac:dyDescent="0.25">
      <c r="B606231">
        <v>0</v>
      </c>
    </row>
    <row r="606232" spans="2:4" x14ac:dyDescent="0.25">
      <c r="B606232">
        <v>0</v>
      </c>
    </row>
    <row r="606233" spans="2:4" x14ac:dyDescent="0.25">
      <c r="B606233">
        <v>3643.765903307888</v>
      </c>
      <c r="D606233">
        <v>26.5</v>
      </c>
    </row>
    <row r="606234" spans="2:4" x14ac:dyDescent="0.25">
      <c r="B606234">
        <v>0</v>
      </c>
    </row>
    <row r="606235" spans="2:4" x14ac:dyDescent="0.25">
      <c r="B606235">
        <v>0</v>
      </c>
    </row>
    <row r="606236" spans="2:4" x14ac:dyDescent="0.25">
      <c r="B606236">
        <v>0</v>
      </c>
    </row>
    <row r="606237" spans="2:4" x14ac:dyDescent="0.25">
      <c r="B606237">
        <v>0</v>
      </c>
    </row>
    <row r="606238" spans="2:4" x14ac:dyDescent="0.25">
      <c r="B606238">
        <v>230.76923076923077</v>
      </c>
    </row>
    <row r="606239" spans="2:4" x14ac:dyDescent="0.25">
      <c r="B606239">
        <v>329.4930875576037</v>
      </c>
    </row>
    <row r="606240" spans="2:4" x14ac:dyDescent="0.25">
      <c r="B606240">
        <v>196.34703196347033</v>
      </c>
    </row>
    <row r="606241" spans="2:2" x14ac:dyDescent="0.25">
      <c r="B606241">
        <v>355.76923076923077</v>
      </c>
    </row>
    <row r="606242" spans="2:2" x14ac:dyDescent="0.25">
      <c r="B606242">
        <v>290.86538461538464</v>
      </c>
    </row>
    <row r="606243" spans="2:2" x14ac:dyDescent="0.25">
      <c r="B606243">
        <v>156.56953734906097</v>
      </c>
    </row>
    <row r="606244" spans="2:2" x14ac:dyDescent="0.25">
      <c r="B606244">
        <v>831.02292900655425</v>
      </c>
    </row>
    <row r="606245" spans="2:2" x14ac:dyDescent="0.25">
      <c r="B606245">
        <v>91.5329602963741</v>
      </c>
    </row>
    <row r="606246" spans="2:2" x14ac:dyDescent="0.25">
      <c r="B606246">
        <v>175.83963425356075</v>
      </c>
    </row>
    <row r="606247" spans="2:2" x14ac:dyDescent="0.25">
      <c r="B606247">
        <v>158.9782994621234</v>
      </c>
    </row>
    <row r="606248" spans="2:2" x14ac:dyDescent="0.25">
      <c r="B606248">
        <v>520.29261642149481</v>
      </c>
    </row>
    <row r="606249" spans="2:2" x14ac:dyDescent="0.25">
      <c r="B606249">
        <v>209.56230383643543</v>
      </c>
    </row>
    <row r="606250" spans="2:2" x14ac:dyDescent="0.25">
      <c r="B606250">
        <v>0</v>
      </c>
    </row>
    <row r="606251" spans="2:2" x14ac:dyDescent="0.25">
      <c r="B606251">
        <v>105.50458715596331</v>
      </c>
    </row>
    <row r="606252" spans="2:2" x14ac:dyDescent="0.25">
      <c r="B606252">
        <v>0</v>
      </c>
    </row>
    <row r="606253" spans="2:2" x14ac:dyDescent="0.25">
      <c r="B606253">
        <v>0</v>
      </c>
    </row>
    <row r="606254" spans="2:2" x14ac:dyDescent="0.25">
      <c r="B606254">
        <v>0</v>
      </c>
    </row>
    <row r="606255" spans="2:2" x14ac:dyDescent="0.25">
      <c r="B606255">
        <v>0</v>
      </c>
    </row>
    <row r="606256" spans="2:2" x14ac:dyDescent="0.25">
      <c r="B606256">
        <v>0</v>
      </c>
    </row>
    <row r="606257" spans="2:2" x14ac:dyDescent="0.25">
      <c r="B606257">
        <v>0</v>
      </c>
    </row>
    <row r="606258" spans="2:2" x14ac:dyDescent="0.25">
      <c r="B606258">
        <v>0</v>
      </c>
    </row>
    <row r="606259" spans="2:2" x14ac:dyDescent="0.25">
      <c r="B606259">
        <v>48.735205384079833</v>
      </c>
    </row>
    <row r="606260" spans="2:2" x14ac:dyDescent="0.25">
      <c r="B606260">
        <v>36.705666437256255</v>
      </c>
    </row>
    <row r="606261" spans="2:2" x14ac:dyDescent="0.25">
      <c r="B606261">
        <v>121.43372754319331</v>
      </c>
    </row>
    <row r="606262" spans="2:2" x14ac:dyDescent="0.25">
      <c r="B606262">
        <v>60</v>
      </c>
    </row>
    <row r="606263" spans="2:2" x14ac:dyDescent="0.25">
      <c r="B606263">
        <v>21.977055953584458</v>
      </c>
    </row>
    <row r="606264" spans="2:2" x14ac:dyDescent="0.25">
      <c r="B606264">
        <v>63.828850640489499</v>
      </c>
    </row>
    <row r="606265" spans="2:2" x14ac:dyDescent="0.25">
      <c r="B606265">
        <v>71.1111111111111</v>
      </c>
    </row>
    <row r="622593" spans="2:4" x14ac:dyDescent="0.25">
      <c r="B622593" t="s">
        <v>13</v>
      </c>
      <c r="D622593" t="s">
        <v>43</v>
      </c>
    </row>
    <row r="622594" spans="2:4" x14ac:dyDescent="0.25">
      <c r="B622594">
        <v>0</v>
      </c>
    </row>
    <row r="622595" spans="2:4" x14ac:dyDescent="0.25">
      <c r="B622595">
        <v>0</v>
      </c>
    </row>
    <row r="622596" spans="2:4" x14ac:dyDescent="0.25">
      <c r="B622596">
        <v>0</v>
      </c>
    </row>
    <row r="622597" spans="2:4" x14ac:dyDescent="0.25">
      <c r="B622597">
        <v>0</v>
      </c>
    </row>
    <row r="622598" spans="2:4" x14ac:dyDescent="0.25">
      <c r="B622598">
        <v>0</v>
      </c>
    </row>
    <row r="622599" spans="2:4" x14ac:dyDescent="0.25">
      <c r="B622599">
        <v>0</v>
      </c>
    </row>
    <row r="622600" spans="2:4" x14ac:dyDescent="0.25">
      <c r="B622600">
        <v>0</v>
      </c>
    </row>
    <row r="622601" spans="2:4" x14ac:dyDescent="0.25">
      <c r="B622601">
        <v>0</v>
      </c>
    </row>
    <row r="622602" spans="2:4" x14ac:dyDescent="0.25">
      <c r="B622602">
        <v>0</v>
      </c>
    </row>
    <row r="622603" spans="2:4" x14ac:dyDescent="0.25">
      <c r="B622603">
        <v>0</v>
      </c>
    </row>
    <row r="622604" spans="2:4" x14ac:dyDescent="0.25">
      <c r="B622604">
        <v>0</v>
      </c>
    </row>
    <row r="622605" spans="2:4" x14ac:dyDescent="0.25">
      <c r="B622605">
        <v>0</v>
      </c>
    </row>
    <row r="622606" spans="2:4" x14ac:dyDescent="0.25">
      <c r="B622606">
        <v>0</v>
      </c>
    </row>
    <row r="622607" spans="2:4" x14ac:dyDescent="0.25">
      <c r="B622607">
        <v>0</v>
      </c>
    </row>
    <row r="622608" spans="2:4" x14ac:dyDescent="0.25">
      <c r="B622608">
        <v>0</v>
      </c>
      <c r="D622608">
        <v>26.3</v>
      </c>
    </row>
    <row r="622609" spans="2:4" x14ac:dyDescent="0.25">
      <c r="B622609">
        <v>0</v>
      </c>
    </row>
    <row r="622610" spans="2:4" x14ac:dyDescent="0.25">
      <c r="B622610">
        <v>98.331215761976352</v>
      </c>
      <c r="D622610">
        <v>26.3</v>
      </c>
    </row>
    <row r="622611" spans="2:4" x14ac:dyDescent="0.25">
      <c r="B622611">
        <v>0</v>
      </c>
    </row>
    <row r="622612" spans="2:4" x14ac:dyDescent="0.25">
      <c r="B622612">
        <v>63.131313131313128</v>
      </c>
      <c r="D622612">
        <v>26.7</v>
      </c>
    </row>
    <row r="622613" spans="2:4" x14ac:dyDescent="0.25">
      <c r="B622613">
        <v>0</v>
      </c>
    </row>
    <row r="622614" spans="2:4" x14ac:dyDescent="0.25">
      <c r="B622614">
        <v>94.292803970223318</v>
      </c>
      <c r="D622614">
        <v>27.22</v>
      </c>
    </row>
    <row r="622615" spans="2:4" x14ac:dyDescent="0.25">
      <c r="B622615">
        <v>0</v>
      </c>
    </row>
    <row r="622616" spans="2:4" x14ac:dyDescent="0.25">
      <c r="B622616">
        <v>0</v>
      </c>
    </row>
    <row r="622617" spans="2:4" x14ac:dyDescent="0.25">
      <c r="B622617">
        <v>3643.765903307888</v>
      </c>
      <c r="D622617">
        <v>26.5</v>
      </c>
    </row>
    <row r="622618" spans="2:4" x14ac:dyDescent="0.25">
      <c r="B622618">
        <v>0</v>
      </c>
    </row>
    <row r="622619" spans="2:4" x14ac:dyDescent="0.25">
      <c r="B622619">
        <v>0</v>
      </c>
    </row>
    <row r="622620" spans="2:4" x14ac:dyDescent="0.25">
      <c r="B622620">
        <v>0</v>
      </c>
    </row>
    <row r="622621" spans="2:4" x14ac:dyDescent="0.25">
      <c r="B622621">
        <v>0</v>
      </c>
    </row>
    <row r="622622" spans="2:4" x14ac:dyDescent="0.25">
      <c r="B622622">
        <v>230.76923076923077</v>
      </c>
    </row>
    <row r="622623" spans="2:4" x14ac:dyDescent="0.25">
      <c r="B622623">
        <v>329.4930875576037</v>
      </c>
    </row>
    <row r="622624" spans="2:4" x14ac:dyDescent="0.25">
      <c r="B622624">
        <v>196.34703196347033</v>
      </c>
    </row>
    <row r="622625" spans="2:2" x14ac:dyDescent="0.25">
      <c r="B622625">
        <v>355.76923076923077</v>
      </c>
    </row>
    <row r="622626" spans="2:2" x14ac:dyDescent="0.25">
      <c r="B622626">
        <v>290.86538461538464</v>
      </c>
    </row>
    <row r="622627" spans="2:2" x14ac:dyDescent="0.25">
      <c r="B622627">
        <v>156.56953734906097</v>
      </c>
    </row>
    <row r="622628" spans="2:2" x14ac:dyDescent="0.25">
      <c r="B622628">
        <v>831.02292900655425</v>
      </c>
    </row>
    <row r="622629" spans="2:2" x14ac:dyDescent="0.25">
      <c r="B622629">
        <v>91.5329602963741</v>
      </c>
    </row>
    <row r="622630" spans="2:2" x14ac:dyDescent="0.25">
      <c r="B622630">
        <v>175.83963425356075</v>
      </c>
    </row>
    <row r="622631" spans="2:2" x14ac:dyDescent="0.25">
      <c r="B622631">
        <v>158.9782994621234</v>
      </c>
    </row>
    <row r="622632" spans="2:2" x14ac:dyDescent="0.25">
      <c r="B622632">
        <v>520.29261642149481</v>
      </c>
    </row>
    <row r="622633" spans="2:2" x14ac:dyDescent="0.25">
      <c r="B622633">
        <v>209.56230383643543</v>
      </c>
    </row>
    <row r="622634" spans="2:2" x14ac:dyDescent="0.25">
      <c r="B622634">
        <v>0</v>
      </c>
    </row>
    <row r="622635" spans="2:2" x14ac:dyDescent="0.25">
      <c r="B622635">
        <v>105.50458715596331</v>
      </c>
    </row>
    <row r="622636" spans="2:2" x14ac:dyDescent="0.25">
      <c r="B622636">
        <v>0</v>
      </c>
    </row>
    <row r="622637" spans="2:2" x14ac:dyDescent="0.25">
      <c r="B622637">
        <v>0</v>
      </c>
    </row>
    <row r="622638" spans="2:2" x14ac:dyDescent="0.25">
      <c r="B622638">
        <v>0</v>
      </c>
    </row>
    <row r="622639" spans="2:2" x14ac:dyDescent="0.25">
      <c r="B622639">
        <v>0</v>
      </c>
    </row>
    <row r="622640" spans="2:2" x14ac:dyDescent="0.25">
      <c r="B622640">
        <v>0</v>
      </c>
    </row>
    <row r="622641" spans="2:2" x14ac:dyDescent="0.25">
      <c r="B622641">
        <v>0</v>
      </c>
    </row>
    <row r="622642" spans="2:2" x14ac:dyDescent="0.25">
      <c r="B622642">
        <v>0</v>
      </c>
    </row>
    <row r="622643" spans="2:2" x14ac:dyDescent="0.25">
      <c r="B622643">
        <v>48.735205384079833</v>
      </c>
    </row>
    <row r="622644" spans="2:2" x14ac:dyDescent="0.25">
      <c r="B622644">
        <v>36.705666437256255</v>
      </c>
    </row>
    <row r="622645" spans="2:2" x14ac:dyDescent="0.25">
      <c r="B622645">
        <v>121.43372754319331</v>
      </c>
    </row>
    <row r="622646" spans="2:2" x14ac:dyDescent="0.25">
      <c r="B622646">
        <v>60</v>
      </c>
    </row>
    <row r="622647" spans="2:2" x14ac:dyDescent="0.25">
      <c r="B622647">
        <v>21.977055953584458</v>
      </c>
    </row>
    <row r="622648" spans="2:2" x14ac:dyDescent="0.25">
      <c r="B622648">
        <v>63.828850640489499</v>
      </c>
    </row>
    <row r="622649" spans="2:2" x14ac:dyDescent="0.25">
      <c r="B622649">
        <v>71.1111111111111</v>
      </c>
    </row>
    <row r="638977" spans="2:4" x14ac:dyDescent="0.25">
      <c r="B638977" t="s">
        <v>13</v>
      </c>
      <c r="D638977" t="s">
        <v>43</v>
      </c>
    </row>
    <row r="638978" spans="2:4" x14ac:dyDescent="0.25">
      <c r="B638978">
        <v>0</v>
      </c>
    </row>
    <row r="638979" spans="2:4" x14ac:dyDescent="0.25">
      <c r="B638979">
        <v>0</v>
      </c>
    </row>
    <row r="638980" spans="2:4" x14ac:dyDescent="0.25">
      <c r="B638980">
        <v>0</v>
      </c>
    </row>
    <row r="638981" spans="2:4" x14ac:dyDescent="0.25">
      <c r="B638981">
        <v>0</v>
      </c>
    </row>
    <row r="638982" spans="2:4" x14ac:dyDescent="0.25">
      <c r="B638982">
        <v>0</v>
      </c>
    </row>
    <row r="638983" spans="2:4" x14ac:dyDescent="0.25">
      <c r="B638983">
        <v>0</v>
      </c>
    </row>
    <row r="638984" spans="2:4" x14ac:dyDescent="0.25">
      <c r="B638984">
        <v>0</v>
      </c>
    </row>
    <row r="638985" spans="2:4" x14ac:dyDescent="0.25">
      <c r="B638985">
        <v>0</v>
      </c>
    </row>
    <row r="638986" spans="2:4" x14ac:dyDescent="0.25">
      <c r="B638986">
        <v>0</v>
      </c>
    </row>
    <row r="638987" spans="2:4" x14ac:dyDescent="0.25">
      <c r="B638987">
        <v>0</v>
      </c>
    </row>
    <row r="638988" spans="2:4" x14ac:dyDescent="0.25">
      <c r="B638988">
        <v>0</v>
      </c>
    </row>
    <row r="638989" spans="2:4" x14ac:dyDescent="0.25">
      <c r="B638989">
        <v>0</v>
      </c>
    </row>
    <row r="638990" spans="2:4" x14ac:dyDescent="0.25">
      <c r="B638990">
        <v>0</v>
      </c>
    </row>
    <row r="638991" spans="2:4" x14ac:dyDescent="0.25">
      <c r="B638991">
        <v>0</v>
      </c>
    </row>
    <row r="638992" spans="2:4" x14ac:dyDescent="0.25">
      <c r="B638992">
        <v>0</v>
      </c>
      <c r="D638992">
        <v>26.3</v>
      </c>
    </row>
    <row r="638993" spans="2:4" x14ac:dyDescent="0.25">
      <c r="B638993">
        <v>0</v>
      </c>
    </row>
    <row r="638994" spans="2:4" x14ac:dyDescent="0.25">
      <c r="B638994">
        <v>98.331215761976352</v>
      </c>
      <c r="D638994">
        <v>26.3</v>
      </c>
    </row>
    <row r="638995" spans="2:4" x14ac:dyDescent="0.25">
      <c r="B638995">
        <v>0</v>
      </c>
    </row>
    <row r="638996" spans="2:4" x14ac:dyDescent="0.25">
      <c r="B638996">
        <v>63.131313131313128</v>
      </c>
      <c r="D638996">
        <v>26.7</v>
      </c>
    </row>
    <row r="638997" spans="2:4" x14ac:dyDescent="0.25">
      <c r="B638997">
        <v>0</v>
      </c>
    </row>
    <row r="638998" spans="2:4" x14ac:dyDescent="0.25">
      <c r="B638998">
        <v>94.292803970223318</v>
      </c>
      <c r="D638998">
        <v>27.22</v>
      </c>
    </row>
    <row r="638999" spans="2:4" x14ac:dyDescent="0.25">
      <c r="B638999">
        <v>0</v>
      </c>
    </row>
    <row r="639000" spans="2:4" x14ac:dyDescent="0.25">
      <c r="B639000">
        <v>0</v>
      </c>
    </row>
    <row r="639001" spans="2:4" x14ac:dyDescent="0.25">
      <c r="B639001">
        <v>3643.765903307888</v>
      </c>
      <c r="D639001">
        <v>26.5</v>
      </c>
    </row>
    <row r="639002" spans="2:4" x14ac:dyDescent="0.25">
      <c r="B639002">
        <v>0</v>
      </c>
    </row>
    <row r="639003" spans="2:4" x14ac:dyDescent="0.25">
      <c r="B639003">
        <v>0</v>
      </c>
    </row>
    <row r="639004" spans="2:4" x14ac:dyDescent="0.25">
      <c r="B639004">
        <v>0</v>
      </c>
    </row>
    <row r="639005" spans="2:4" x14ac:dyDescent="0.25">
      <c r="B639005">
        <v>0</v>
      </c>
    </row>
    <row r="639006" spans="2:4" x14ac:dyDescent="0.25">
      <c r="B639006">
        <v>230.76923076923077</v>
      </c>
    </row>
    <row r="639007" spans="2:4" x14ac:dyDescent="0.25">
      <c r="B639007">
        <v>329.4930875576037</v>
      </c>
    </row>
    <row r="639008" spans="2:4" x14ac:dyDescent="0.25">
      <c r="B639008">
        <v>196.34703196347033</v>
      </c>
    </row>
    <row r="639009" spans="2:2" x14ac:dyDescent="0.25">
      <c r="B639009">
        <v>355.76923076923077</v>
      </c>
    </row>
    <row r="639010" spans="2:2" x14ac:dyDescent="0.25">
      <c r="B639010">
        <v>290.86538461538464</v>
      </c>
    </row>
    <row r="639011" spans="2:2" x14ac:dyDescent="0.25">
      <c r="B639011">
        <v>156.56953734906097</v>
      </c>
    </row>
    <row r="639012" spans="2:2" x14ac:dyDescent="0.25">
      <c r="B639012">
        <v>831.02292900655425</v>
      </c>
    </row>
    <row r="639013" spans="2:2" x14ac:dyDescent="0.25">
      <c r="B639013">
        <v>91.5329602963741</v>
      </c>
    </row>
    <row r="639014" spans="2:2" x14ac:dyDescent="0.25">
      <c r="B639014">
        <v>175.83963425356075</v>
      </c>
    </row>
    <row r="639015" spans="2:2" x14ac:dyDescent="0.25">
      <c r="B639015">
        <v>158.9782994621234</v>
      </c>
    </row>
    <row r="639016" spans="2:2" x14ac:dyDescent="0.25">
      <c r="B639016">
        <v>520.29261642149481</v>
      </c>
    </row>
    <row r="639017" spans="2:2" x14ac:dyDescent="0.25">
      <c r="B639017">
        <v>209.56230383643543</v>
      </c>
    </row>
    <row r="639018" spans="2:2" x14ac:dyDescent="0.25">
      <c r="B639018">
        <v>0</v>
      </c>
    </row>
    <row r="639019" spans="2:2" x14ac:dyDescent="0.25">
      <c r="B639019">
        <v>105.50458715596331</v>
      </c>
    </row>
    <row r="639020" spans="2:2" x14ac:dyDescent="0.25">
      <c r="B639020">
        <v>0</v>
      </c>
    </row>
    <row r="639021" spans="2:2" x14ac:dyDescent="0.25">
      <c r="B639021">
        <v>0</v>
      </c>
    </row>
    <row r="639022" spans="2:2" x14ac:dyDescent="0.25">
      <c r="B639022">
        <v>0</v>
      </c>
    </row>
    <row r="639023" spans="2:2" x14ac:dyDescent="0.25">
      <c r="B639023">
        <v>0</v>
      </c>
    </row>
    <row r="639024" spans="2:2" x14ac:dyDescent="0.25">
      <c r="B639024">
        <v>0</v>
      </c>
    </row>
    <row r="639025" spans="2:2" x14ac:dyDescent="0.25">
      <c r="B639025">
        <v>0</v>
      </c>
    </row>
    <row r="639026" spans="2:2" x14ac:dyDescent="0.25">
      <c r="B639026">
        <v>0</v>
      </c>
    </row>
    <row r="639027" spans="2:2" x14ac:dyDescent="0.25">
      <c r="B639027">
        <v>48.735205384079833</v>
      </c>
    </row>
    <row r="639028" spans="2:2" x14ac:dyDescent="0.25">
      <c r="B639028">
        <v>36.705666437256255</v>
      </c>
    </row>
    <row r="639029" spans="2:2" x14ac:dyDescent="0.25">
      <c r="B639029">
        <v>121.43372754319331</v>
      </c>
    </row>
    <row r="639030" spans="2:2" x14ac:dyDescent="0.25">
      <c r="B639030">
        <v>60</v>
      </c>
    </row>
    <row r="639031" spans="2:2" x14ac:dyDescent="0.25">
      <c r="B639031">
        <v>21.977055953584458</v>
      </c>
    </row>
    <row r="639032" spans="2:2" x14ac:dyDescent="0.25">
      <c r="B639032">
        <v>63.828850640489499</v>
      </c>
    </row>
    <row r="639033" spans="2:2" x14ac:dyDescent="0.25">
      <c r="B639033">
        <v>71.1111111111111</v>
      </c>
    </row>
    <row r="655361" spans="2:4" x14ac:dyDescent="0.25">
      <c r="B655361" t="s">
        <v>13</v>
      </c>
      <c r="D655361" t="s">
        <v>43</v>
      </c>
    </row>
    <row r="655362" spans="2:4" x14ac:dyDescent="0.25">
      <c r="B655362">
        <v>0</v>
      </c>
    </row>
    <row r="655363" spans="2:4" x14ac:dyDescent="0.25">
      <c r="B655363">
        <v>0</v>
      </c>
    </row>
    <row r="655364" spans="2:4" x14ac:dyDescent="0.25">
      <c r="B655364">
        <v>0</v>
      </c>
    </row>
    <row r="655365" spans="2:4" x14ac:dyDescent="0.25">
      <c r="B655365">
        <v>0</v>
      </c>
    </row>
    <row r="655366" spans="2:4" x14ac:dyDescent="0.25">
      <c r="B655366">
        <v>0</v>
      </c>
    </row>
    <row r="655367" spans="2:4" x14ac:dyDescent="0.25">
      <c r="B655367">
        <v>0</v>
      </c>
    </row>
    <row r="655368" spans="2:4" x14ac:dyDescent="0.25">
      <c r="B655368">
        <v>0</v>
      </c>
    </row>
    <row r="655369" spans="2:4" x14ac:dyDescent="0.25">
      <c r="B655369">
        <v>0</v>
      </c>
    </row>
    <row r="655370" spans="2:4" x14ac:dyDescent="0.25">
      <c r="B655370">
        <v>0</v>
      </c>
    </row>
    <row r="655371" spans="2:4" x14ac:dyDescent="0.25">
      <c r="B655371">
        <v>0</v>
      </c>
    </row>
    <row r="655372" spans="2:4" x14ac:dyDescent="0.25">
      <c r="B655372">
        <v>0</v>
      </c>
    </row>
    <row r="655373" spans="2:4" x14ac:dyDescent="0.25">
      <c r="B655373">
        <v>0</v>
      </c>
    </row>
    <row r="655374" spans="2:4" x14ac:dyDescent="0.25">
      <c r="B655374">
        <v>0</v>
      </c>
    </row>
    <row r="655375" spans="2:4" x14ac:dyDescent="0.25">
      <c r="B655375">
        <v>0</v>
      </c>
    </row>
    <row r="655376" spans="2:4" x14ac:dyDescent="0.25">
      <c r="B655376">
        <v>0</v>
      </c>
      <c r="D655376">
        <v>26.3</v>
      </c>
    </row>
    <row r="655377" spans="2:4" x14ac:dyDescent="0.25">
      <c r="B655377">
        <v>0</v>
      </c>
    </row>
    <row r="655378" spans="2:4" x14ac:dyDescent="0.25">
      <c r="B655378">
        <v>98.331215761976352</v>
      </c>
      <c r="D655378">
        <v>26.3</v>
      </c>
    </row>
    <row r="655379" spans="2:4" x14ac:dyDescent="0.25">
      <c r="B655379">
        <v>0</v>
      </c>
    </row>
    <row r="655380" spans="2:4" x14ac:dyDescent="0.25">
      <c r="B655380">
        <v>63.131313131313128</v>
      </c>
      <c r="D655380">
        <v>26.7</v>
      </c>
    </row>
    <row r="655381" spans="2:4" x14ac:dyDescent="0.25">
      <c r="B655381">
        <v>0</v>
      </c>
    </row>
    <row r="655382" spans="2:4" x14ac:dyDescent="0.25">
      <c r="B655382">
        <v>94.292803970223318</v>
      </c>
      <c r="D655382">
        <v>27.22</v>
      </c>
    </row>
    <row r="655383" spans="2:4" x14ac:dyDescent="0.25">
      <c r="B655383">
        <v>0</v>
      </c>
    </row>
    <row r="655384" spans="2:4" x14ac:dyDescent="0.25">
      <c r="B655384">
        <v>0</v>
      </c>
    </row>
    <row r="655385" spans="2:4" x14ac:dyDescent="0.25">
      <c r="B655385">
        <v>3643.765903307888</v>
      </c>
      <c r="D655385">
        <v>26.5</v>
      </c>
    </row>
    <row r="655386" spans="2:4" x14ac:dyDescent="0.25">
      <c r="B655386">
        <v>0</v>
      </c>
    </row>
    <row r="655387" spans="2:4" x14ac:dyDescent="0.25">
      <c r="B655387">
        <v>0</v>
      </c>
    </row>
    <row r="655388" spans="2:4" x14ac:dyDescent="0.25">
      <c r="B655388">
        <v>0</v>
      </c>
    </row>
    <row r="655389" spans="2:4" x14ac:dyDescent="0.25">
      <c r="B655389">
        <v>0</v>
      </c>
    </row>
    <row r="655390" spans="2:4" x14ac:dyDescent="0.25">
      <c r="B655390">
        <v>230.76923076923077</v>
      </c>
    </row>
    <row r="655391" spans="2:4" x14ac:dyDescent="0.25">
      <c r="B655391">
        <v>329.4930875576037</v>
      </c>
    </row>
    <row r="655392" spans="2:4" x14ac:dyDescent="0.25">
      <c r="B655392">
        <v>196.34703196347033</v>
      </c>
    </row>
    <row r="655393" spans="2:2" x14ac:dyDescent="0.25">
      <c r="B655393">
        <v>355.76923076923077</v>
      </c>
    </row>
    <row r="655394" spans="2:2" x14ac:dyDescent="0.25">
      <c r="B655394">
        <v>290.86538461538464</v>
      </c>
    </row>
    <row r="655395" spans="2:2" x14ac:dyDescent="0.25">
      <c r="B655395">
        <v>156.56953734906097</v>
      </c>
    </row>
    <row r="655396" spans="2:2" x14ac:dyDescent="0.25">
      <c r="B655396">
        <v>831.02292900655425</v>
      </c>
    </row>
    <row r="655397" spans="2:2" x14ac:dyDescent="0.25">
      <c r="B655397">
        <v>91.5329602963741</v>
      </c>
    </row>
    <row r="655398" spans="2:2" x14ac:dyDescent="0.25">
      <c r="B655398">
        <v>175.83963425356075</v>
      </c>
    </row>
    <row r="655399" spans="2:2" x14ac:dyDescent="0.25">
      <c r="B655399">
        <v>158.9782994621234</v>
      </c>
    </row>
    <row r="655400" spans="2:2" x14ac:dyDescent="0.25">
      <c r="B655400">
        <v>520.29261642149481</v>
      </c>
    </row>
    <row r="655401" spans="2:2" x14ac:dyDescent="0.25">
      <c r="B655401">
        <v>209.56230383643543</v>
      </c>
    </row>
    <row r="655402" spans="2:2" x14ac:dyDescent="0.25">
      <c r="B655402">
        <v>0</v>
      </c>
    </row>
    <row r="655403" spans="2:2" x14ac:dyDescent="0.25">
      <c r="B655403">
        <v>105.50458715596331</v>
      </c>
    </row>
    <row r="655404" spans="2:2" x14ac:dyDescent="0.25">
      <c r="B655404">
        <v>0</v>
      </c>
    </row>
    <row r="655405" spans="2:2" x14ac:dyDescent="0.25">
      <c r="B655405">
        <v>0</v>
      </c>
    </row>
    <row r="655406" spans="2:2" x14ac:dyDescent="0.25">
      <c r="B655406">
        <v>0</v>
      </c>
    </row>
    <row r="655407" spans="2:2" x14ac:dyDescent="0.25">
      <c r="B655407">
        <v>0</v>
      </c>
    </row>
    <row r="655408" spans="2:2" x14ac:dyDescent="0.25">
      <c r="B655408">
        <v>0</v>
      </c>
    </row>
    <row r="655409" spans="2:2" x14ac:dyDescent="0.25">
      <c r="B655409">
        <v>0</v>
      </c>
    </row>
    <row r="655410" spans="2:2" x14ac:dyDescent="0.25">
      <c r="B655410">
        <v>0</v>
      </c>
    </row>
    <row r="655411" spans="2:2" x14ac:dyDescent="0.25">
      <c r="B655411">
        <v>48.735205384079833</v>
      </c>
    </row>
    <row r="655412" spans="2:2" x14ac:dyDescent="0.25">
      <c r="B655412">
        <v>36.705666437256255</v>
      </c>
    </row>
    <row r="655413" spans="2:2" x14ac:dyDescent="0.25">
      <c r="B655413">
        <v>121.43372754319331</v>
      </c>
    </row>
    <row r="655414" spans="2:2" x14ac:dyDescent="0.25">
      <c r="B655414">
        <v>60</v>
      </c>
    </row>
    <row r="655415" spans="2:2" x14ac:dyDescent="0.25">
      <c r="B655415">
        <v>21.977055953584458</v>
      </c>
    </row>
    <row r="655416" spans="2:2" x14ac:dyDescent="0.25">
      <c r="B655416">
        <v>63.828850640489499</v>
      </c>
    </row>
    <row r="655417" spans="2:2" x14ac:dyDescent="0.25">
      <c r="B655417">
        <v>71.1111111111111</v>
      </c>
    </row>
    <row r="671745" spans="2:4" x14ac:dyDescent="0.25">
      <c r="B671745" t="s">
        <v>13</v>
      </c>
      <c r="D671745" t="s">
        <v>43</v>
      </c>
    </row>
    <row r="671746" spans="2:4" x14ac:dyDescent="0.25">
      <c r="B671746">
        <v>0</v>
      </c>
    </row>
    <row r="671747" spans="2:4" x14ac:dyDescent="0.25">
      <c r="B671747">
        <v>0</v>
      </c>
    </row>
    <row r="671748" spans="2:4" x14ac:dyDescent="0.25">
      <c r="B671748">
        <v>0</v>
      </c>
    </row>
    <row r="671749" spans="2:4" x14ac:dyDescent="0.25">
      <c r="B671749">
        <v>0</v>
      </c>
    </row>
    <row r="671750" spans="2:4" x14ac:dyDescent="0.25">
      <c r="B671750">
        <v>0</v>
      </c>
    </row>
    <row r="671751" spans="2:4" x14ac:dyDescent="0.25">
      <c r="B671751">
        <v>0</v>
      </c>
    </row>
    <row r="671752" spans="2:4" x14ac:dyDescent="0.25">
      <c r="B671752">
        <v>0</v>
      </c>
    </row>
    <row r="671753" spans="2:4" x14ac:dyDescent="0.25">
      <c r="B671753">
        <v>0</v>
      </c>
    </row>
    <row r="671754" spans="2:4" x14ac:dyDescent="0.25">
      <c r="B671754">
        <v>0</v>
      </c>
    </row>
    <row r="671755" spans="2:4" x14ac:dyDescent="0.25">
      <c r="B671755">
        <v>0</v>
      </c>
    </row>
    <row r="671756" spans="2:4" x14ac:dyDescent="0.25">
      <c r="B671756">
        <v>0</v>
      </c>
    </row>
    <row r="671757" spans="2:4" x14ac:dyDescent="0.25">
      <c r="B671757">
        <v>0</v>
      </c>
    </row>
    <row r="671758" spans="2:4" x14ac:dyDescent="0.25">
      <c r="B671758">
        <v>0</v>
      </c>
    </row>
    <row r="671759" spans="2:4" x14ac:dyDescent="0.25">
      <c r="B671759">
        <v>0</v>
      </c>
    </row>
    <row r="671760" spans="2:4" x14ac:dyDescent="0.25">
      <c r="B671760">
        <v>0</v>
      </c>
      <c r="D671760">
        <v>26.3</v>
      </c>
    </row>
    <row r="671761" spans="2:4" x14ac:dyDescent="0.25">
      <c r="B671761">
        <v>0</v>
      </c>
    </row>
    <row r="671762" spans="2:4" x14ac:dyDescent="0.25">
      <c r="B671762">
        <v>98.331215761976352</v>
      </c>
      <c r="D671762">
        <v>26.3</v>
      </c>
    </row>
    <row r="671763" spans="2:4" x14ac:dyDescent="0.25">
      <c r="B671763">
        <v>0</v>
      </c>
    </row>
    <row r="671764" spans="2:4" x14ac:dyDescent="0.25">
      <c r="B671764">
        <v>63.131313131313128</v>
      </c>
      <c r="D671764">
        <v>26.7</v>
      </c>
    </row>
    <row r="671765" spans="2:4" x14ac:dyDescent="0.25">
      <c r="B671765">
        <v>0</v>
      </c>
    </row>
    <row r="671766" spans="2:4" x14ac:dyDescent="0.25">
      <c r="B671766">
        <v>94.292803970223318</v>
      </c>
      <c r="D671766">
        <v>27.22</v>
      </c>
    </row>
    <row r="671767" spans="2:4" x14ac:dyDescent="0.25">
      <c r="B671767">
        <v>0</v>
      </c>
    </row>
    <row r="671768" spans="2:4" x14ac:dyDescent="0.25">
      <c r="B671768">
        <v>0</v>
      </c>
    </row>
    <row r="671769" spans="2:4" x14ac:dyDescent="0.25">
      <c r="B671769">
        <v>3643.765903307888</v>
      </c>
      <c r="D671769">
        <v>26.5</v>
      </c>
    </row>
    <row r="671770" spans="2:4" x14ac:dyDescent="0.25">
      <c r="B671770">
        <v>0</v>
      </c>
    </row>
    <row r="671771" spans="2:4" x14ac:dyDescent="0.25">
      <c r="B671771">
        <v>0</v>
      </c>
    </row>
    <row r="671772" spans="2:4" x14ac:dyDescent="0.25">
      <c r="B671772">
        <v>0</v>
      </c>
    </row>
    <row r="671773" spans="2:4" x14ac:dyDescent="0.25">
      <c r="B671773">
        <v>0</v>
      </c>
    </row>
    <row r="671774" spans="2:4" x14ac:dyDescent="0.25">
      <c r="B671774">
        <v>230.76923076923077</v>
      </c>
    </row>
    <row r="671775" spans="2:4" x14ac:dyDescent="0.25">
      <c r="B671775">
        <v>329.4930875576037</v>
      </c>
    </row>
    <row r="671776" spans="2:4" x14ac:dyDescent="0.25">
      <c r="B671776">
        <v>196.34703196347033</v>
      </c>
    </row>
    <row r="671777" spans="2:2" x14ac:dyDescent="0.25">
      <c r="B671777">
        <v>355.76923076923077</v>
      </c>
    </row>
    <row r="671778" spans="2:2" x14ac:dyDescent="0.25">
      <c r="B671778">
        <v>290.86538461538464</v>
      </c>
    </row>
    <row r="671779" spans="2:2" x14ac:dyDescent="0.25">
      <c r="B671779">
        <v>156.56953734906097</v>
      </c>
    </row>
    <row r="671780" spans="2:2" x14ac:dyDescent="0.25">
      <c r="B671780">
        <v>831.02292900655425</v>
      </c>
    </row>
    <row r="671781" spans="2:2" x14ac:dyDescent="0.25">
      <c r="B671781">
        <v>91.5329602963741</v>
      </c>
    </row>
    <row r="671782" spans="2:2" x14ac:dyDescent="0.25">
      <c r="B671782">
        <v>175.83963425356075</v>
      </c>
    </row>
    <row r="671783" spans="2:2" x14ac:dyDescent="0.25">
      <c r="B671783">
        <v>158.9782994621234</v>
      </c>
    </row>
    <row r="671784" spans="2:2" x14ac:dyDescent="0.25">
      <c r="B671784">
        <v>520.29261642149481</v>
      </c>
    </row>
    <row r="671785" spans="2:2" x14ac:dyDescent="0.25">
      <c r="B671785">
        <v>209.56230383643543</v>
      </c>
    </row>
    <row r="671786" spans="2:2" x14ac:dyDescent="0.25">
      <c r="B671786">
        <v>0</v>
      </c>
    </row>
    <row r="671787" spans="2:2" x14ac:dyDescent="0.25">
      <c r="B671787">
        <v>105.50458715596331</v>
      </c>
    </row>
    <row r="671788" spans="2:2" x14ac:dyDescent="0.25">
      <c r="B671788">
        <v>0</v>
      </c>
    </row>
    <row r="671789" spans="2:2" x14ac:dyDescent="0.25">
      <c r="B671789">
        <v>0</v>
      </c>
    </row>
    <row r="671790" spans="2:2" x14ac:dyDescent="0.25">
      <c r="B671790">
        <v>0</v>
      </c>
    </row>
    <row r="671791" spans="2:2" x14ac:dyDescent="0.25">
      <c r="B671791">
        <v>0</v>
      </c>
    </row>
    <row r="671792" spans="2:2" x14ac:dyDescent="0.25">
      <c r="B671792">
        <v>0</v>
      </c>
    </row>
    <row r="671793" spans="2:2" x14ac:dyDescent="0.25">
      <c r="B671793">
        <v>0</v>
      </c>
    </row>
    <row r="671794" spans="2:2" x14ac:dyDescent="0.25">
      <c r="B671794">
        <v>0</v>
      </c>
    </row>
    <row r="671795" spans="2:2" x14ac:dyDescent="0.25">
      <c r="B671795">
        <v>48.735205384079833</v>
      </c>
    </row>
    <row r="671796" spans="2:2" x14ac:dyDescent="0.25">
      <c r="B671796">
        <v>36.705666437256255</v>
      </c>
    </row>
    <row r="671797" spans="2:2" x14ac:dyDescent="0.25">
      <c r="B671797">
        <v>121.43372754319331</v>
      </c>
    </row>
    <row r="671798" spans="2:2" x14ac:dyDescent="0.25">
      <c r="B671798">
        <v>60</v>
      </c>
    </row>
    <row r="671799" spans="2:2" x14ac:dyDescent="0.25">
      <c r="B671799">
        <v>21.977055953584458</v>
      </c>
    </row>
    <row r="671800" spans="2:2" x14ac:dyDescent="0.25">
      <c r="B671800">
        <v>63.828850640489499</v>
      </c>
    </row>
    <row r="671801" spans="2:2" x14ac:dyDescent="0.25">
      <c r="B671801">
        <v>71.1111111111111</v>
      </c>
    </row>
    <row r="688129" spans="2:4" x14ac:dyDescent="0.25">
      <c r="B688129" t="s">
        <v>13</v>
      </c>
      <c r="D688129" t="s">
        <v>43</v>
      </c>
    </row>
    <row r="688130" spans="2:4" x14ac:dyDescent="0.25">
      <c r="B688130">
        <v>0</v>
      </c>
    </row>
    <row r="688131" spans="2:4" x14ac:dyDescent="0.25">
      <c r="B688131">
        <v>0</v>
      </c>
    </row>
    <row r="688132" spans="2:4" x14ac:dyDescent="0.25">
      <c r="B688132">
        <v>0</v>
      </c>
    </row>
    <row r="688133" spans="2:4" x14ac:dyDescent="0.25">
      <c r="B688133">
        <v>0</v>
      </c>
    </row>
    <row r="688134" spans="2:4" x14ac:dyDescent="0.25">
      <c r="B688134">
        <v>0</v>
      </c>
    </row>
    <row r="688135" spans="2:4" x14ac:dyDescent="0.25">
      <c r="B688135">
        <v>0</v>
      </c>
    </row>
    <row r="688136" spans="2:4" x14ac:dyDescent="0.25">
      <c r="B688136">
        <v>0</v>
      </c>
    </row>
    <row r="688137" spans="2:4" x14ac:dyDescent="0.25">
      <c r="B688137">
        <v>0</v>
      </c>
    </row>
    <row r="688138" spans="2:4" x14ac:dyDescent="0.25">
      <c r="B688138">
        <v>0</v>
      </c>
    </row>
    <row r="688139" spans="2:4" x14ac:dyDescent="0.25">
      <c r="B688139">
        <v>0</v>
      </c>
    </row>
    <row r="688140" spans="2:4" x14ac:dyDescent="0.25">
      <c r="B688140">
        <v>0</v>
      </c>
    </row>
    <row r="688141" spans="2:4" x14ac:dyDescent="0.25">
      <c r="B688141">
        <v>0</v>
      </c>
    </row>
    <row r="688142" spans="2:4" x14ac:dyDescent="0.25">
      <c r="B688142">
        <v>0</v>
      </c>
    </row>
    <row r="688143" spans="2:4" x14ac:dyDescent="0.25">
      <c r="B688143">
        <v>0</v>
      </c>
    </row>
    <row r="688144" spans="2:4" x14ac:dyDescent="0.25">
      <c r="B688144">
        <v>0</v>
      </c>
      <c r="D688144">
        <v>26.3</v>
      </c>
    </row>
    <row r="688145" spans="2:4" x14ac:dyDescent="0.25">
      <c r="B688145">
        <v>0</v>
      </c>
    </row>
    <row r="688146" spans="2:4" x14ac:dyDescent="0.25">
      <c r="B688146">
        <v>98.331215761976352</v>
      </c>
      <c r="D688146">
        <v>26.3</v>
      </c>
    </row>
    <row r="688147" spans="2:4" x14ac:dyDescent="0.25">
      <c r="B688147">
        <v>0</v>
      </c>
    </row>
    <row r="688148" spans="2:4" x14ac:dyDescent="0.25">
      <c r="B688148">
        <v>63.131313131313128</v>
      </c>
      <c r="D688148">
        <v>26.7</v>
      </c>
    </row>
    <row r="688149" spans="2:4" x14ac:dyDescent="0.25">
      <c r="B688149">
        <v>0</v>
      </c>
    </row>
    <row r="688150" spans="2:4" x14ac:dyDescent="0.25">
      <c r="B688150">
        <v>94.292803970223318</v>
      </c>
      <c r="D688150">
        <v>27.22</v>
      </c>
    </row>
    <row r="688151" spans="2:4" x14ac:dyDescent="0.25">
      <c r="B688151">
        <v>0</v>
      </c>
    </row>
    <row r="688152" spans="2:4" x14ac:dyDescent="0.25">
      <c r="B688152">
        <v>0</v>
      </c>
    </row>
    <row r="688153" spans="2:4" x14ac:dyDescent="0.25">
      <c r="B688153">
        <v>3643.765903307888</v>
      </c>
      <c r="D688153">
        <v>26.5</v>
      </c>
    </row>
    <row r="688154" spans="2:4" x14ac:dyDescent="0.25">
      <c r="B688154">
        <v>0</v>
      </c>
    </row>
    <row r="688155" spans="2:4" x14ac:dyDescent="0.25">
      <c r="B688155">
        <v>0</v>
      </c>
    </row>
    <row r="688156" spans="2:4" x14ac:dyDescent="0.25">
      <c r="B688156">
        <v>0</v>
      </c>
    </row>
    <row r="688157" spans="2:4" x14ac:dyDescent="0.25">
      <c r="B688157">
        <v>0</v>
      </c>
    </row>
    <row r="688158" spans="2:4" x14ac:dyDescent="0.25">
      <c r="B688158">
        <v>230.76923076923077</v>
      </c>
    </row>
    <row r="688159" spans="2:4" x14ac:dyDescent="0.25">
      <c r="B688159">
        <v>329.4930875576037</v>
      </c>
    </row>
    <row r="688160" spans="2:4" x14ac:dyDescent="0.25">
      <c r="B688160">
        <v>196.34703196347033</v>
      </c>
    </row>
    <row r="688161" spans="2:2" x14ac:dyDescent="0.25">
      <c r="B688161">
        <v>355.76923076923077</v>
      </c>
    </row>
    <row r="688162" spans="2:2" x14ac:dyDescent="0.25">
      <c r="B688162">
        <v>290.86538461538464</v>
      </c>
    </row>
    <row r="688163" spans="2:2" x14ac:dyDescent="0.25">
      <c r="B688163">
        <v>156.56953734906097</v>
      </c>
    </row>
    <row r="688164" spans="2:2" x14ac:dyDescent="0.25">
      <c r="B688164">
        <v>831.02292900655425</v>
      </c>
    </row>
    <row r="688165" spans="2:2" x14ac:dyDescent="0.25">
      <c r="B688165">
        <v>91.5329602963741</v>
      </c>
    </row>
    <row r="688166" spans="2:2" x14ac:dyDescent="0.25">
      <c r="B688166">
        <v>175.83963425356075</v>
      </c>
    </row>
    <row r="688167" spans="2:2" x14ac:dyDescent="0.25">
      <c r="B688167">
        <v>158.9782994621234</v>
      </c>
    </row>
    <row r="688168" spans="2:2" x14ac:dyDescent="0.25">
      <c r="B688168">
        <v>520.29261642149481</v>
      </c>
    </row>
    <row r="688169" spans="2:2" x14ac:dyDescent="0.25">
      <c r="B688169">
        <v>209.56230383643543</v>
      </c>
    </row>
    <row r="688170" spans="2:2" x14ac:dyDescent="0.25">
      <c r="B688170">
        <v>0</v>
      </c>
    </row>
    <row r="688171" spans="2:2" x14ac:dyDescent="0.25">
      <c r="B688171">
        <v>105.50458715596331</v>
      </c>
    </row>
    <row r="688172" spans="2:2" x14ac:dyDescent="0.25">
      <c r="B688172">
        <v>0</v>
      </c>
    </row>
    <row r="688173" spans="2:2" x14ac:dyDescent="0.25">
      <c r="B688173">
        <v>0</v>
      </c>
    </row>
    <row r="688174" spans="2:2" x14ac:dyDescent="0.25">
      <c r="B688174">
        <v>0</v>
      </c>
    </row>
    <row r="688175" spans="2:2" x14ac:dyDescent="0.25">
      <c r="B688175">
        <v>0</v>
      </c>
    </row>
    <row r="688176" spans="2:2" x14ac:dyDescent="0.25">
      <c r="B688176">
        <v>0</v>
      </c>
    </row>
    <row r="688177" spans="2:2" x14ac:dyDescent="0.25">
      <c r="B688177">
        <v>0</v>
      </c>
    </row>
    <row r="688178" spans="2:2" x14ac:dyDescent="0.25">
      <c r="B688178">
        <v>0</v>
      </c>
    </row>
    <row r="688179" spans="2:2" x14ac:dyDescent="0.25">
      <c r="B688179">
        <v>48.735205384079833</v>
      </c>
    </row>
    <row r="688180" spans="2:2" x14ac:dyDescent="0.25">
      <c r="B688180">
        <v>36.705666437256255</v>
      </c>
    </row>
    <row r="688181" spans="2:2" x14ac:dyDescent="0.25">
      <c r="B688181">
        <v>121.43372754319331</v>
      </c>
    </row>
    <row r="688182" spans="2:2" x14ac:dyDescent="0.25">
      <c r="B688182">
        <v>60</v>
      </c>
    </row>
    <row r="688183" spans="2:2" x14ac:dyDescent="0.25">
      <c r="B688183">
        <v>21.977055953584458</v>
      </c>
    </row>
    <row r="688184" spans="2:2" x14ac:dyDescent="0.25">
      <c r="B688184">
        <v>63.828850640489499</v>
      </c>
    </row>
    <row r="688185" spans="2:2" x14ac:dyDescent="0.25">
      <c r="B688185">
        <v>71.1111111111111</v>
      </c>
    </row>
    <row r="704513" spans="2:4" x14ac:dyDescent="0.25">
      <c r="B704513" t="s">
        <v>13</v>
      </c>
      <c r="D704513" t="s">
        <v>43</v>
      </c>
    </row>
    <row r="704514" spans="2:4" x14ac:dyDescent="0.25">
      <c r="B704514">
        <v>0</v>
      </c>
    </row>
    <row r="704515" spans="2:4" x14ac:dyDescent="0.25">
      <c r="B704515">
        <v>0</v>
      </c>
    </row>
    <row r="704516" spans="2:4" x14ac:dyDescent="0.25">
      <c r="B704516">
        <v>0</v>
      </c>
    </row>
    <row r="704517" spans="2:4" x14ac:dyDescent="0.25">
      <c r="B704517">
        <v>0</v>
      </c>
    </row>
    <row r="704518" spans="2:4" x14ac:dyDescent="0.25">
      <c r="B704518">
        <v>0</v>
      </c>
    </row>
    <row r="704519" spans="2:4" x14ac:dyDescent="0.25">
      <c r="B704519">
        <v>0</v>
      </c>
    </row>
    <row r="704520" spans="2:4" x14ac:dyDescent="0.25">
      <c r="B704520">
        <v>0</v>
      </c>
    </row>
    <row r="704521" spans="2:4" x14ac:dyDescent="0.25">
      <c r="B704521">
        <v>0</v>
      </c>
    </row>
    <row r="704522" spans="2:4" x14ac:dyDescent="0.25">
      <c r="B704522">
        <v>0</v>
      </c>
    </row>
    <row r="704523" spans="2:4" x14ac:dyDescent="0.25">
      <c r="B704523">
        <v>0</v>
      </c>
    </row>
    <row r="704524" spans="2:4" x14ac:dyDescent="0.25">
      <c r="B704524">
        <v>0</v>
      </c>
    </row>
    <row r="704525" spans="2:4" x14ac:dyDescent="0.25">
      <c r="B704525">
        <v>0</v>
      </c>
    </row>
    <row r="704526" spans="2:4" x14ac:dyDescent="0.25">
      <c r="B704526">
        <v>0</v>
      </c>
    </row>
    <row r="704527" spans="2:4" x14ac:dyDescent="0.25">
      <c r="B704527">
        <v>0</v>
      </c>
    </row>
    <row r="704528" spans="2:4" x14ac:dyDescent="0.25">
      <c r="B704528">
        <v>0</v>
      </c>
      <c r="D704528">
        <v>26.3</v>
      </c>
    </row>
    <row r="704529" spans="2:4" x14ac:dyDescent="0.25">
      <c r="B704529">
        <v>0</v>
      </c>
    </row>
    <row r="704530" spans="2:4" x14ac:dyDescent="0.25">
      <c r="B704530">
        <v>98.331215761976352</v>
      </c>
      <c r="D704530">
        <v>26.3</v>
      </c>
    </row>
    <row r="704531" spans="2:4" x14ac:dyDescent="0.25">
      <c r="B704531">
        <v>0</v>
      </c>
    </row>
    <row r="704532" spans="2:4" x14ac:dyDescent="0.25">
      <c r="B704532">
        <v>63.131313131313128</v>
      </c>
      <c r="D704532">
        <v>26.7</v>
      </c>
    </row>
    <row r="704533" spans="2:4" x14ac:dyDescent="0.25">
      <c r="B704533">
        <v>0</v>
      </c>
    </row>
    <row r="704534" spans="2:4" x14ac:dyDescent="0.25">
      <c r="B704534">
        <v>94.292803970223318</v>
      </c>
      <c r="D704534">
        <v>27.22</v>
      </c>
    </row>
    <row r="704535" spans="2:4" x14ac:dyDescent="0.25">
      <c r="B704535">
        <v>0</v>
      </c>
    </row>
    <row r="704536" spans="2:4" x14ac:dyDescent="0.25">
      <c r="B704536">
        <v>0</v>
      </c>
    </row>
    <row r="704537" spans="2:4" x14ac:dyDescent="0.25">
      <c r="B704537">
        <v>3643.765903307888</v>
      </c>
      <c r="D704537">
        <v>26.5</v>
      </c>
    </row>
    <row r="704538" spans="2:4" x14ac:dyDescent="0.25">
      <c r="B704538">
        <v>0</v>
      </c>
    </row>
    <row r="704539" spans="2:4" x14ac:dyDescent="0.25">
      <c r="B704539">
        <v>0</v>
      </c>
    </row>
    <row r="704540" spans="2:4" x14ac:dyDescent="0.25">
      <c r="B704540">
        <v>0</v>
      </c>
    </row>
    <row r="704541" spans="2:4" x14ac:dyDescent="0.25">
      <c r="B704541">
        <v>0</v>
      </c>
    </row>
    <row r="704542" spans="2:4" x14ac:dyDescent="0.25">
      <c r="B704542">
        <v>230.76923076923077</v>
      </c>
    </row>
    <row r="704543" spans="2:4" x14ac:dyDescent="0.25">
      <c r="B704543">
        <v>329.4930875576037</v>
      </c>
    </row>
    <row r="704544" spans="2:4" x14ac:dyDescent="0.25">
      <c r="B704544">
        <v>196.34703196347033</v>
      </c>
    </row>
    <row r="704545" spans="2:2" x14ac:dyDescent="0.25">
      <c r="B704545">
        <v>355.76923076923077</v>
      </c>
    </row>
    <row r="704546" spans="2:2" x14ac:dyDescent="0.25">
      <c r="B704546">
        <v>290.86538461538464</v>
      </c>
    </row>
    <row r="704547" spans="2:2" x14ac:dyDescent="0.25">
      <c r="B704547">
        <v>156.56953734906097</v>
      </c>
    </row>
    <row r="704548" spans="2:2" x14ac:dyDescent="0.25">
      <c r="B704548">
        <v>831.02292900655425</v>
      </c>
    </row>
    <row r="704549" spans="2:2" x14ac:dyDescent="0.25">
      <c r="B704549">
        <v>91.5329602963741</v>
      </c>
    </row>
    <row r="704550" spans="2:2" x14ac:dyDescent="0.25">
      <c r="B704550">
        <v>175.83963425356075</v>
      </c>
    </row>
    <row r="704551" spans="2:2" x14ac:dyDescent="0.25">
      <c r="B704551">
        <v>158.9782994621234</v>
      </c>
    </row>
    <row r="704552" spans="2:2" x14ac:dyDescent="0.25">
      <c r="B704552">
        <v>520.29261642149481</v>
      </c>
    </row>
    <row r="704553" spans="2:2" x14ac:dyDescent="0.25">
      <c r="B704553">
        <v>209.56230383643543</v>
      </c>
    </row>
    <row r="704554" spans="2:2" x14ac:dyDescent="0.25">
      <c r="B704554">
        <v>0</v>
      </c>
    </row>
    <row r="704555" spans="2:2" x14ac:dyDescent="0.25">
      <c r="B704555">
        <v>105.50458715596331</v>
      </c>
    </row>
    <row r="704556" spans="2:2" x14ac:dyDescent="0.25">
      <c r="B704556">
        <v>0</v>
      </c>
    </row>
    <row r="704557" spans="2:2" x14ac:dyDescent="0.25">
      <c r="B704557">
        <v>0</v>
      </c>
    </row>
    <row r="704558" spans="2:2" x14ac:dyDescent="0.25">
      <c r="B704558">
        <v>0</v>
      </c>
    </row>
    <row r="704559" spans="2:2" x14ac:dyDescent="0.25">
      <c r="B704559">
        <v>0</v>
      </c>
    </row>
    <row r="704560" spans="2:2" x14ac:dyDescent="0.25">
      <c r="B704560">
        <v>0</v>
      </c>
    </row>
    <row r="704561" spans="2:2" x14ac:dyDescent="0.25">
      <c r="B704561">
        <v>0</v>
      </c>
    </row>
    <row r="704562" spans="2:2" x14ac:dyDescent="0.25">
      <c r="B704562">
        <v>0</v>
      </c>
    </row>
    <row r="704563" spans="2:2" x14ac:dyDescent="0.25">
      <c r="B704563">
        <v>48.735205384079833</v>
      </c>
    </row>
    <row r="704564" spans="2:2" x14ac:dyDescent="0.25">
      <c r="B704564">
        <v>36.705666437256255</v>
      </c>
    </row>
    <row r="704565" spans="2:2" x14ac:dyDescent="0.25">
      <c r="B704565">
        <v>121.43372754319331</v>
      </c>
    </row>
    <row r="704566" spans="2:2" x14ac:dyDescent="0.25">
      <c r="B704566">
        <v>60</v>
      </c>
    </row>
    <row r="704567" spans="2:2" x14ac:dyDescent="0.25">
      <c r="B704567">
        <v>21.977055953584458</v>
      </c>
    </row>
    <row r="704568" spans="2:2" x14ac:dyDescent="0.25">
      <c r="B704568">
        <v>63.828850640489499</v>
      </c>
    </row>
    <row r="704569" spans="2:2" x14ac:dyDescent="0.25">
      <c r="B704569">
        <v>71.1111111111111</v>
      </c>
    </row>
    <row r="720897" spans="2:4" x14ac:dyDescent="0.25">
      <c r="B720897" t="s">
        <v>13</v>
      </c>
      <c r="D720897" t="s">
        <v>43</v>
      </c>
    </row>
    <row r="720898" spans="2:4" x14ac:dyDescent="0.25">
      <c r="B720898">
        <v>0</v>
      </c>
    </row>
    <row r="720899" spans="2:4" x14ac:dyDescent="0.25">
      <c r="B720899">
        <v>0</v>
      </c>
    </row>
    <row r="720900" spans="2:4" x14ac:dyDescent="0.25">
      <c r="B720900">
        <v>0</v>
      </c>
    </row>
    <row r="720901" spans="2:4" x14ac:dyDescent="0.25">
      <c r="B720901">
        <v>0</v>
      </c>
    </row>
    <row r="720902" spans="2:4" x14ac:dyDescent="0.25">
      <c r="B720902">
        <v>0</v>
      </c>
    </row>
    <row r="720903" spans="2:4" x14ac:dyDescent="0.25">
      <c r="B720903">
        <v>0</v>
      </c>
    </row>
    <row r="720904" spans="2:4" x14ac:dyDescent="0.25">
      <c r="B720904">
        <v>0</v>
      </c>
    </row>
    <row r="720905" spans="2:4" x14ac:dyDescent="0.25">
      <c r="B720905">
        <v>0</v>
      </c>
    </row>
    <row r="720906" spans="2:4" x14ac:dyDescent="0.25">
      <c r="B720906">
        <v>0</v>
      </c>
    </row>
    <row r="720907" spans="2:4" x14ac:dyDescent="0.25">
      <c r="B720907">
        <v>0</v>
      </c>
    </row>
    <row r="720908" spans="2:4" x14ac:dyDescent="0.25">
      <c r="B720908">
        <v>0</v>
      </c>
    </row>
    <row r="720909" spans="2:4" x14ac:dyDescent="0.25">
      <c r="B720909">
        <v>0</v>
      </c>
    </row>
    <row r="720910" spans="2:4" x14ac:dyDescent="0.25">
      <c r="B720910">
        <v>0</v>
      </c>
    </row>
    <row r="720911" spans="2:4" x14ac:dyDescent="0.25">
      <c r="B720911">
        <v>0</v>
      </c>
    </row>
    <row r="720912" spans="2:4" x14ac:dyDescent="0.25">
      <c r="B720912">
        <v>0</v>
      </c>
      <c r="D720912">
        <v>26.3</v>
      </c>
    </row>
    <row r="720913" spans="2:4" x14ac:dyDescent="0.25">
      <c r="B720913">
        <v>0</v>
      </c>
    </row>
    <row r="720914" spans="2:4" x14ac:dyDescent="0.25">
      <c r="B720914">
        <v>98.331215761976352</v>
      </c>
      <c r="D720914">
        <v>26.3</v>
      </c>
    </row>
    <row r="720915" spans="2:4" x14ac:dyDescent="0.25">
      <c r="B720915">
        <v>0</v>
      </c>
    </row>
    <row r="720916" spans="2:4" x14ac:dyDescent="0.25">
      <c r="B720916">
        <v>63.131313131313128</v>
      </c>
      <c r="D720916">
        <v>26.7</v>
      </c>
    </row>
    <row r="720917" spans="2:4" x14ac:dyDescent="0.25">
      <c r="B720917">
        <v>0</v>
      </c>
    </row>
    <row r="720918" spans="2:4" x14ac:dyDescent="0.25">
      <c r="B720918">
        <v>94.292803970223318</v>
      </c>
      <c r="D720918">
        <v>27.22</v>
      </c>
    </row>
    <row r="720919" spans="2:4" x14ac:dyDescent="0.25">
      <c r="B720919">
        <v>0</v>
      </c>
    </row>
    <row r="720920" spans="2:4" x14ac:dyDescent="0.25">
      <c r="B720920">
        <v>0</v>
      </c>
    </row>
    <row r="720921" spans="2:4" x14ac:dyDescent="0.25">
      <c r="B720921">
        <v>3643.765903307888</v>
      </c>
      <c r="D720921">
        <v>26.5</v>
      </c>
    </row>
    <row r="720922" spans="2:4" x14ac:dyDescent="0.25">
      <c r="B720922">
        <v>0</v>
      </c>
    </row>
    <row r="720923" spans="2:4" x14ac:dyDescent="0.25">
      <c r="B720923">
        <v>0</v>
      </c>
    </row>
    <row r="720924" spans="2:4" x14ac:dyDescent="0.25">
      <c r="B720924">
        <v>0</v>
      </c>
    </row>
    <row r="720925" spans="2:4" x14ac:dyDescent="0.25">
      <c r="B720925">
        <v>0</v>
      </c>
    </row>
    <row r="720926" spans="2:4" x14ac:dyDescent="0.25">
      <c r="B720926">
        <v>230.76923076923077</v>
      </c>
    </row>
    <row r="720927" spans="2:4" x14ac:dyDescent="0.25">
      <c r="B720927">
        <v>329.4930875576037</v>
      </c>
    </row>
    <row r="720928" spans="2:4" x14ac:dyDescent="0.25">
      <c r="B720928">
        <v>196.34703196347033</v>
      </c>
    </row>
    <row r="720929" spans="2:2" x14ac:dyDescent="0.25">
      <c r="B720929">
        <v>355.76923076923077</v>
      </c>
    </row>
    <row r="720930" spans="2:2" x14ac:dyDescent="0.25">
      <c r="B720930">
        <v>290.86538461538464</v>
      </c>
    </row>
    <row r="720931" spans="2:2" x14ac:dyDescent="0.25">
      <c r="B720931">
        <v>156.56953734906097</v>
      </c>
    </row>
    <row r="720932" spans="2:2" x14ac:dyDescent="0.25">
      <c r="B720932">
        <v>831.02292900655425</v>
      </c>
    </row>
    <row r="720933" spans="2:2" x14ac:dyDescent="0.25">
      <c r="B720933">
        <v>91.5329602963741</v>
      </c>
    </row>
    <row r="720934" spans="2:2" x14ac:dyDescent="0.25">
      <c r="B720934">
        <v>175.83963425356075</v>
      </c>
    </row>
    <row r="720935" spans="2:2" x14ac:dyDescent="0.25">
      <c r="B720935">
        <v>158.9782994621234</v>
      </c>
    </row>
    <row r="720936" spans="2:2" x14ac:dyDescent="0.25">
      <c r="B720936">
        <v>520.29261642149481</v>
      </c>
    </row>
    <row r="720937" spans="2:2" x14ac:dyDescent="0.25">
      <c r="B720937">
        <v>209.56230383643543</v>
      </c>
    </row>
    <row r="720938" spans="2:2" x14ac:dyDescent="0.25">
      <c r="B720938">
        <v>0</v>
      </c>
    </row>
    <row r="720939" spans="2:2" x14ac:dyDescent="0.25">
      <c r="B720939">
        <v>105.50458715596331</v>
      </c>
    </row>
    <row r="720940" spans="2:2" x14ac:dyDescent="0.25">
      <c r="B720940">
        <v>0</v>
      </c>
    </row>
    <row r="720941" spans="2:2" x14ac:dyDescent="0.25">
      <c r="B720941">
        <v>0</v>
      </c>
    </row>
    <row r="720942" spans="2:2" x14ac:dyDescent="0.25">
      <c r="B720942">
        <v>0</v>
      </c>
    </row>
    <row r="720943" spans="2:2" x14ac:dyDescent="0.25">
      <c r="B720943">
        <v>0</v>
      </c>
    </row>
    <row r="720944" spans="2:2" x14ac:dyDescent="0.25">
      <c r="B720944">
        <v>0</v>
      </c>
    </row>
    <row r="720945" spans="2:2" x14ac:dyDescent="0.25">
      <c r="B720945">
        <v>0</v>
      </c>
    </row>
    <row r="720946" spans="2:2" x14ac:dyDescent="0.25">
      <c r="B720946">
        <v>0</v>
      </c>
    </row>
    <row r="720947" spans="2:2" x14ac:dyDescent="0.25">
      <c r="B720947">
        <v>48.735205384079833</v>
      </c>
    </row>
    <row r="720948" spans="2:2" x14ac:dyDescent="0.25">
      <c r="B720948">
        <v>36.705666437256255</v>
      </c>
    </row>
    <row r="720949" spans="2:2" x14ac:dyDescent="0.25">
      <c r="B720949">
        <v>121.43372754319331</v>
      </c>
    </row>
    <row r="720950" spans="2:2" x14ac:dyDescent="0.25">
      <c r="B720950">
        <v>60</v>
      </c>
    </row>
    <row r="720951" spans="2:2" x14ac:dyDescent="0.25">
      <c r="B720951">
        <v>21.977055953584458</v>
      </c>
    </row>
    <row r="720952" spans="2:2" x14ac:dyDescent="0.25">
      <c r="B720952">
        <v>63.828850640489499</v>
      </c>
    </row>
    <row r="720953" spans="2:2" x14ac:dyDescent="0.25">
      <c r="B720953">
        <v>71.1111111111111</v>
      </c>
    </row>
    <row r="737281" spans="2:4" x14ac:dyDescent="0.25">
      <c r="B737281" t="s">
        <v>13</v>
      </c>
      <c r="D737281" t="s">
        <v>43</v>
      </c>
    </row>
    <row r="737282" spans="2:4" x14ac:dyDescent="0.25">
      <c r="B737282">
        <v>0</v>
      </c>
    </row>
    <row r="737283" spans="2:4" x14ac:dyDescent="0.25">
      <c r="B737283">
        <v>0</v>
      </c>
    </row>
    <row r="737284" spans="2:4" x14ac:dyDescent="0.25">
      <c r="B737284">
        <v>0</v>
      </c>
    </row>
    <row r="737285" spans="2:4" x14ac:dyDescent="0.25">
      <c r="B737285">
        <v>0</v>
      </c>
    </row>
    <row r="737286" spans="2:4" x14ac:dyDescent="0.25">
      <c r="B737286">
        <v>0</v>
      </c>
    </row>
    <row r="737287" spans="2:4" x14ac:dyDescent="0.25">
      <c r="B737287">
        <v>0</v>
      </c>
    </row>
    <row r="737288" spans="2:4" x14ac:dyDescent="0.25">
      <c r="B737288">
        <v>0</v>
      </c>
    </row>
    <row r="737289" spans="2:4" x14ac:dyDescent="0.25">
      <c r="B737289">
        <v>0</v>
      </c>
    </row>
    <row r="737290" spans="2:4" x14ac:dyDescent="0.25">
      <c r="B737290">
        <v>0</v>
      </c>
    </row>
    <row r="737291" spans="2:4" x14ac:dyDescent="0.25">
      <c r="B737291">
        <v>0</v>
      </c>
    </row>
    <row r="737292" spans="2:4" x14ac:dyDescent="0.25">
      <c r="B737292">
        <v>0</v>
      </c>
    </row>
    <row r="737293" spans="2:4" x14ac:dyDescent="0.25">
      <c r="B737293">
        <v>0</v>
      </c>
    </row>
    <row r="737294" spans="2:4" x14ac:dyDescent="0.25">
      <c r="B737294">
        <v>0</v>
      </c>
    </row>
    <row r="737295" spans="2:4" x14ac:dyDescent="0.25">
      <c r="B737295">
        <v>0</v>
      </c>
    </row>
    <row r="737296" spans="2:4" x14ac:dyDescent="0.25">
      <c r="B737296">
        <v>0</v>
      </c>
      <c r="D737296">
        <v>26.3</v>
      </c>
    </row>
    <row r="737297" spans="2:4" x14ac:dyDescent="0.25">
      <c r="B737297">
        <v>0</v>
      </c>
    </row>
    <row r="737298" spans="2:4" x14ac:dyDescent="0.25">
      <c r="B737298">
        <v>98.331215761976352</v>
      </c>
      <c r="D737298">
        <v>26.3</v>
      </c>
    </row>
    <row r="737299" spans="2:4" x14ac:dyDescent="0.25">
      <c r="B737299">
        <v>0</v>
      </c>
    </row>
    <row r="737300" spans="2:4" x14ac:dyDescent="0.25">
      <c r="B737300">
        <v>63.131313131313128</v>
      </c>
      <c r="D737300">
        <v>26.7</v>
      </c>
    </row>
    <row r="737301" spans="2:4" x14ac:dyDescent="0.25">
      <c r="B737301">
        <v>0</v>
      </c>
    </row>
    <row r="737302" spans="2:4" x14ac:dyDescent="0.25">
      <c r="B737302">
        <v>94.292803970223318</v>
      </c>
      <c r="D737302">
        <v>27.22</v>
      </c>
    </row>
    <row r="737303" spans="2:4" x14ac:dyDescent="0.25">
      <c r="B737303">
        <v>0</v>
      </c>
    </row>
    <row r="737304" spans="2:4" x14ac:dyDescent="0.25">
      <c r="B737304">
        <v>0</v>
      </c>
    </row>
    <row r="737305" spans="2:4" x14ac:dyDescent="0.25">
      <c r="B737305">
        <v>3643.765903307888</v>
      </c>
      <c r="D737305">
        <v>26.5</v>
      </c>
    </row>
    <row r="737306" spans="2:4" x14ac:dyDescent="0.25">
      <c r="B737306">
        <v>0</v>
      </c>
    </row>
    <row r="737307" spans="2:4" x14ac:dyDescent="0.25">
      <c r="B737307">
        <v>0</v>
      </c>
    </row>
    <row r="737308" spans="2:4" x14ac:dyDescent="0.25">
      <c r="B737308">
        <v>0</v>
      </c>
    </row>
    <row r="737309" spans="2:4" x14ac:dyDescent="0.25">
      <c r="B737309">
        <v>0</v>
      </c>
    </row>
    <row r="737310" spans="2:4" x14ac:dyDescent="0.25">
      <c r="B737310">
        <v>230.76923076923077</v>
      </c>
    </row>
    <row r="737311" spans="2:4" x14ac:dyDescent="0.25">
      <c r="B737311">
        <v>329.4930875576037</v>
      </c>
    </row>
    <row r="737312" spans="2:4" x14ac:dyDescent="0.25">
      <c r="B737312">
        <v>196.34703196347033</v>
      </c>
    </row>
    <row r="737313" spans="2:2" x14ac:dyDescent="0.25">
      <c r="B737313">
        <v>355.76923076923077</v>
      </c>
    </row>
    <row r="737314" spans="2:2" x14ac:dyDescent="0.25">
      <c r="B737314">
        <v>290.86538461538464</v>
      </c>
    </row>
    <row r="737315" spans="2:2" x14ac:dyDescent="0.25">
      <c r="B737315">
        <v>156.56953734906097</v>
      </c>
    </row>
    <row r="737316" spans="2:2" x14ac:dyDescent="0.25">
      <c r="B737316">
        <v>831.02292900655425</v>
      </c>
    </row>
    <row r="737317" spans="2:2" x14ac:dyDescent="0.25">
      <c r="B737317">
        <v>91.5329602963741</v>
      </c>
    </row>
    <row r="737318" spans="2:2" x14ac:dyDescent="0.25">
      <c r="B737318">
        <v>175.83963425356075</v>
      </c>
    </row>
    <row r="737319" spans="2:2" x14ac:dyDescent="0.25">
      <c r="B737319">
        <v>158.9782994621234</v>
      </c>
    </row>
    <row r="737320" spans="2:2" x14ac:dyDescent="0.25">
      <c r="B737320">
        <v>520.29261642149481</v>
      </c>
    </row>
    <row r="737321" spans="2:2" x14ac:dyDescent="0.25">
      <c r="B737321">
        <v>209.56230383643543</v>
      </c>
    </row>
    <row r="737322" spans="2:2" x14ac:dyDescent="0.25">
      <c r="B737322">
        <v>0</v>
      </c>
    </row>
    <row r="737323" spans="2:2" x14ac:dyDescent="0.25">
      <c r="B737323">
        <v>105.50458715596331</v>
      </c>
    </row>
    <row r="737324" spans="2:2" x14ac:dyDescent="0.25">
      <c r="B737324">
        <v>0</v>
      </c>
    </row>
    <row r="737325" spans="2:2" x14ac:dyDescent="0.25">
      <c r="B737325">
        <v>0</v>
      </c>
    </row>
    <row r="737326" spans="2:2" x14ac:dyDescent="0.25">
      <c r="B737326">
        <v>0</v>
      </c>
    </row>
    <row r="737327" spans="2:2" x14ac:dyDescent="0.25">
      <c r="B737327">
        <v>0</v>
      </c>
    </row>
    <row r="737328" spans="2:2" x14ac:dyDescent="0.25">
      <c r="B737328">
        <v>0</v>
      </c>
    </row>
    <row r="737329" spans="2:2" x14ac:dyDescent="0.25">
      <c r="B737329">
        <v>0</v>
      </c>
    </row>
    <row r="737330" spans="2:2" x14ac:dyDescent="0.25">
      <c r="B737330">
        <v>0</v>
      </c>
    </row>
    <row r="737331" spans="2:2" x14ac:dyDescent="0.25">
      <c r="B737331">
        <v>48.735205384079833</v>
      </c>
    </row>
    <row r="737332" spans="2:2" x14ac:dyDescent="0.25">
      <c r="B737332">
        <v>36.705666437256255</v>
      </c>
    </row>
    <row r="737333" spans="2:2" x14ac:dyDescent="0.25">
      <c r="B737333">
        <v>121.43372754319331</v>
      </c>
    </row>
    <row r="737334" spans="2:2" x14ac:dyDescent="0.25">
      <c r="B737334">
        <v>60</v>
      </c>
    </row>
    <row r="737335" spans="2:2" x14ac:dyDescent="0.25">
      <c r="B737335">
        <v>21.977055953584458</v>
      </c>
    </row>
    <row r="737336" spans="2:2" x14ac:dyDescent="0.25">
      <c r="B737336">
        <v>63.828850640489499</v>
      </c>
    </row>
    <row r="737337" spans="2:2" x14ac:dyDescent="0.25">
      <c r="B737337">
        <v>71.1111111111111</v>
      </c>
    </row>
    <row r="753665" spans="2:4" x14ac:dyDescent="0.25">
      <c r="B753665" t="s">
        <v>13</v>
      </c>
      <c r="D753665" t="s">
        <v>43</v>
      </c>
    </row>
    <row r="753666" spans="2:4" x14ac:dyDescent="0.25">
      <c r="B753666">
        <v>0</v>
      </c>
    </row>
    <row r="753667" spans="2:4" x14ac:dyDescent="0.25">
      <c r="B753667">
        <v>0</v>
      </c>
    </row>
    <row r="753668" spans="2:4" x14ac:dyDescent="0.25">
      <c r="B753668">
        <v>0</v>
      </c>
    </row>
    <row r="753669" spans="2:4" x14ac:dyDescent="0.25">
      <c r="B753669">
        <v>0</v>
      </c>
    </row>
    <row r="753670" spans="2:4" x14ac:dyDescent="0.25">
      <c r="B753670">
        <v>0</v>
      </c>
    </row>
    <row r="753671" spans="2:4" x14ac:dyDescent="0.25">
      <c r="B753671">
        <v>0</v>
      </c>
    </row>
    <row r="753672" spans="2:4" x14ac:dyDescent="0.25">
      <c r="B753672">
        <v>0</v>
      </c>
    </row>
    <row r="753673" spans="2:4" x14ac:dyDescent="0.25">
      <c r="B753673">
        <v>0</v>
      </c>
    </row>
    <row r="753674" spans="2:4" x14ac:dyDescent="0.25">
      <c r="B753674">
        <v>0</v>
      </c>
    </row>
    <row r="753675" spans="2:4" x14ac:dyDescent="0.25">
      <c r="B753675">
        <v>0</v>
      </c>
    </row>
    <row r="753676" spans="2:4" x14ac:dyDescent="0.25">
      <c r="B753676">
        <v>0</v>
      </c>
    </row>
    <row r="753677" spans="2:4" x14ac:dyDescent="0.25">
      <c r="B753677">
        <v>0</v>
      </c>
    </row>
    <row r="753678" spans="2:4" x14ac:dyDescent="0.25">
      <c r="B753678">
        <v>0</v>
      </c>
    </row>
    <row r="753679" spans="2:4" x14ac:dyDescent="0.25">
      <c r="B753679">
        <v>0</v>
      </c>
    </row>
    <row r="753680" spans="2:4" x14ac:dyDescent="0.25">
      <c r="B753680">
        <v>0</v>
      </c>
      <c r="D753680">
        <v>26.3</v>
      </c>
    </row>
    <row r="753681" spans="2:4" x14ac:dyDescent="0.25">
      <c r="B753681">
        <v>0</v>
      </c>
    </row>
    <row r="753682" spans="2:4" x14ac:dyDescent="0.25">
      <c r="B753682">
        <v>98.331215761976352</v>
      </c>
      <c r="D753682">
        <v>26.3</v>
      </c>
    </row>
    <row r="753683" spans="2:4" x14ac:dyDescent="0.25">
      <c r="B753683">
        <v>0</v>
      </c>
    </row>
    <row r="753684" spans="2:4" x14ac:dyDescent="0.25">
      <c r="B753684">
        <v>63.131313131313128</v>
      </c>
      <c r="D753684">
        <v>26.7</v>
      </c>
    </row>
    <row r="753685" spans="2:4" x14ac:dyDescent="0.25">
      <c r="B753685">
        <v>0</v>
      </c>
    </row>
    <row r="753686" spans="2:4" x14ac:dyDescent="0.25">
      <c r="B753686">
        <v>94.292803970223318</v>
      </c>
      <c r="D753686">
        <v>27.22</v>
      </c>
    </row>
    <row r="753687" spans="2:4" x14ac:dyDescent="0.25">
      <c r="B753687">
        <v>0</v>
      </c>
    </row>
    <row r="753688" spans="2:4" x14ac:dyDescent="0.25">
      <c r="B753688">
        <v>0</v>
      </c>
    </row>
    <row r="753689" spans="2:4" x14ac:dyDescent="0.25">
      <c r="B753689">
        <v>3643.765903307888</v>
      </c>
      <c r="D753689">
        <v>26.5</v>
      </c>
    </row>
    <row r="753690" spans="2:4" x14ac:dyDescent="0.25">
      <c r="B753690">
        <v>0</v>
      </c>
    </row>
    <row r="753691" spans="2:4" x14ac:dyDescent="0.25">
      <c r="B753691">
        <v>0</v>
      </c>
    </row>
    <row r="753692" spans="2:4" x14ac:dyDescent="0.25">
      <c r="B753692">
        <v>0</v>
      </c>
    </row>
    <row r="753693" spans="2:4" x14ac:dyDescent="0.25">
      <c r="B753693">
        <v>0</v>
      </c>
    </row>
    <row r="753694" spans="2:4" x14ac:dyDescent="0.25">
      <c r="B753694">
        <v>230.76923076923077</v>
      </c>
    </row>
    <row r="753695" spans="2:4" x14ac:dyDescent="0.25">
      <c r="B753695">
        <v>329.4930875576037</v>
      </c>
    </row>
    <row r="753696" spans="2:4" x14ac:dyDescent="0.25">
      <c r="B753696">
        <v>196.34703196347033</v>
      </c>
    </row>
    <row r="753697" spans="2:2" x14ac:dyDescent="0.25">
      <c r="B753697">
        <v>355.76923076923077</v>
      </c>
    </row>
    <row r="753698" spans="2:2" x14ac:dyDescent="0.25">
      <c r="B753698">
        <v>290.86538461538464</v>
      </c>
    </row>
    <row r="753699" spans="2:2" x14ac:dyDescent="0.25">
      <c r="B753699">
        <v>156.56953734906097</v>
      </c>
    </row>
    <row r="753700" spans="2:2" x14ac:dyDescent="0.25">
      <c r="B753700">
        <v>831.02292900655425</v>
      </c>
    </row>
    <row r="753701" spans="2:2" x14ac:dyDescent="0.25">
      <c r="B753701">
        <v>91.5329602963741</v>
      </c>
    </row>
    <row r="753702" spans="2:2" x14ac:dyDescent="0.25">
      <c r="B753702">
        <v>175.83963425356075</v>
      </c>
    </row>
    <row r="753703" spans="2:2" x14ac:dyDescent="0.25">
      <c r="B753703">
        <v>158.9782994621234</v>
      </c>
    </row>
    <row r="753704" spans="2:2" x14ac:dyDescent="0.25">
      <c r="B753704">
        <v>520.29261642149481</v>
      </c>
    </row>
    <row r="753705" spans="2:2" x14ac:dyDescent="0.25">
      <c r="B753705">
        <v>209.56230383643543</v>
      </c>
    </row>
    <row r="753706" spans="2:2" x14ac:dyDescent="0.25">
      <c r="B753706">
        <v>0</v>
      </c>
    </row>
    <row r="753707" spans="2:2" x14ac:dyDescent="0.25">
      <c r="B753707">
        <v>105.50458715596331</v>
      </c>
    </row>
    <row r="753708" spans="2:2" x14ac:dyDescent="0.25">
      <c r="B753708">
        <v>0</v>
      </c>
    </row>
    <row r="753709" spans="2:2" x14ac:dyDescent="0.25">
      <c r="B753709">
        <v>0</v>
      </c>
    </row>
    <row r="753710" spans="2:2" x14ac:dyDescent="0.25">
      <c r="B753710">
        <v>0</v>
      </c>
    </row>
    <row r="753711" spans="2:2" x14ac:dyDescent="0.25">
      <c r="B753711">
        <v>0</v>
      </c>
    </row>
    <row r="753712" spans="2:2" x14ac:dyDescent="0.25">
      <c r="B753712">
        <v>0</v>
      </c>
    </row>
    <row r="753713" spans="2:2" x14ac:dyDescent="0.25">
      <c r="B753713">
        <v>0</v>
      </c>
    </row>
    <row r="753714" spans="2:2" x14ac:dyDescent="0.25">
      <c r="B753714">
        <v>0</v>
      </c>
    </row>
    <row r="753715" spans="2:2" x14ac:dyDescent="0.25">
      <c r="B753715">
        <v>48.735205384079833</v>
      </c>
    </row>
    <row r="753716" spans="2:2" x14ac:dyDescent="0.25">
      <c r="B753716">
        <v>36.705666437256255</v>
      </c>
    </row>
    <row r="753717" spans="2:2" x14ac:dyDescent="0.25">
      <c r="B753717">
        <v>121.43372754319331</v>
      </c>
    </row>
    <row r="753718" spans="2:2" x14ac:dyDescent="0.25">
      <c r="B753718">
        <v>60</v>
      </c>
    </row>
    <row r="753719" spans="2:2" x14ac:dyDescent="0.25">
      <c r="B753719">
        <v>21.977055953584458</v>
      </c>
    </row>
    <row r="753720" spans="2:2" x14ac:dyDescent="0.25">
      <c r="B753720">
        <v>63.828850640489499</v>
      </c>
    </row>
    <row r="753721" spans="2:2" x14ac:dyDescent="0.25">
      <c r="B753721">
        <v>71.1111111111111</v>
      </c>
    </row>
    <row r="770049" spans="2:4" x14ac:dyDescent="0.25">
      <c r="B770049" t="s">
        <v>13</v>
      </c>
      <c r="D770049" t="s">
        <v>43</v>
      </c>
    </row>
    <row r="770050" spans="2:4" x14ac:dyDescent="0.25">
      <c r="B770050">
        <v>0</v>
      </c>
    </row>
    <row r="770051" spans="2:4" x14ac:dyDescent="0.25">
      <c r="B770051">
        <v>0</v>
      </c>
    </row>
    <row r="770052" spans="2:4" x14ac:dyDescent="0.25">
      <c r="B770052">
        <v>0</v>
      </c>
    </row>
    <row r="770053" spans="2:4" x14ac:dyDescent="0.25">
      <c r="B770053">
        <v>0</v>
      </c>
    </row>
    <row r="770054" spans="2:4" x14ac:dyDescent="0.25">
      <c r="B770054">
        <v>0</v>
      </c>
    </row>
    <row r="770055" spans="2:4" x14ac:dyDescent="0.25">
      <c r="B770055">
        <v>0</v>
      </c>
    </row>
    <row r="770056" spans="2:4" x14ac:dyDescent="0.25">
      <c r="B770056">
        <v>0</v>
      </c>
    </row>
    <row r="770057" spans="2:4" x14ac:dyDescent="0.25">
      <c r="B770057">
        <v>0</v>
      </c>
    </row>
    <row r="770058" spans="2:4" x14ac:dyDescent="0.25">
      <c r="B770058">
        <v>0</v>
      </c>
    </row>
    <row r="770059" spans="2:4" x14ac:dyDescent="0.25">
      <c r="B770059">
        <v>0</v>
      </c>
    </row>
    <row r="770060" spans="2:4" x14ac:dyDescent="0.25">
      <c r="B770060">
        <v>0</v>
      </c>
    </row>
    <row r="770061" spans="2:4" x14ac:dyDescent="0.25">
      <c r="B770061">
        <v>0</v>
      </c>
    </row>
    <row r="770062" spans="2:4" x14ac:dyDescent="0.25">
      <c r="B770062">
        <v>0</v>
      </c>
    </row>
    <row r="770063" spans="2:4" x14ac:dyDescent="0.25">
      <c r="B770063">
        <v>0</v>
      </c>
    </row>
    <row r="770064" spans="2:4" x14ac:dyDescent="0.25">
      <c r="B770064">
        <v>0</v>
      </c>
      <c r="D770064">
        <v>26.3</v>
      </c>
    </row>
    <row r="770065" spans="2:4" x14ac:dyDescent="0.25">
      <c r="B770065">
        <v>0</v>
      </c>
    </row>
    <row r="770066" spans="2:4" x14ac:dyDescent="0.25">
      <c r="B770066">
        <v>98.331215761976352</v>
      </c>
      <c r="D770066">
        <v>26.3</v>
      </c>
    </row>
    <row r="770067" spans="2:4" x14ac:dyDescent="0.25">
      <c r="B770067">
        <v>0</v>
      </c>
    </row>
    <row r="770068" spans="2:4" x14ac:dyDescent="0.25">
      <c r="B770068">
        <v>63.131313131313128</v>
      </c>
      <c r="D770068">
        <v>26.7</v>
      </c>
    </row>
    <row r="770069" spans="2:4" x14ac:dyDescent="0.25">
      <c r="B770069">
        <v>0</v>
      </c>
    </row>
    <row r="770070" spans="2:4" x14ac:dyDescent="0.25">
      <c r="B770070">
        <v>94.292803970223318</v>
      </c>
      <c r="D770070">
        <v>27.22</v>
      </c>
    </row>
    <row r="770071" spans="2:4" x14ac:dyDescent="0.25">
      <c r="B770071">
        <v>0</v>
      </c>
    </row>
    <row r="770072" spans="2:4" x14ac:dyDescent="0.25">
      <c r="B770072">
        <v>0</v>
      </c>
    </row>
    <row r="770073" spans="2:4" x14ac:dyDescent="0.25">
      <c r="B770073">
        <v>3643.765903307888</v>
      </c>
      <c r="D770073">
        <v>26.5</v>
      </c>
    </row>
    <row r="770074" spans="2:4" x14ac:dyDescent="0.25">
      <c r="B770074">
        <v>0</v>
      </c>
    </row>
    <row r="770075" spans="2:4" x14ac:dyDescent="0.25">
      <c r="B770075">
        <v>0</v>
      </c>
    </row>
    <row r="770076" spans="2:4" x14ac:dyDescent="0.25">
      <c r="B770076">
        <v>0</v>
      </c>
    </row>
    <row r="770077" spans="2:4" x14ac:dyDescent="0.25">
      <c r="B770077">
        <v>0</v>
      </c>
    </row>
    <row r="770078" spans="2:4" x14ac:dyDescent="0.25">
      <c r="B770078">
        <v>230.76923076923077</v>
      </c>
    </row>
    <row r="770079" spans="2:4" x14ac:dyDescent="0.25">
      <c r="B770079">
        <v>329.4930875576037</v>
      </c>
    </row>
    <row r="770080" spans="2:4" x14ac:dyDescent="0.25">
      <c r="B770080">
        <v>196.34703196347033</v>
      </c>
    </row>
    <row r="770081" spans="2:2" x14ac:dyDescent="0.25">
      <c r="B770081">
        <v>355.76923076923077</v>
      </c>
    </row>
    <row r="770082" spans="2:2" x14ac:dyDescent="0.25">
      <c r="B770082">
        <v>290.86538461538464</v>
      </c>
    </row>
    <row r="770083" spans="2:2" x14ac:dyDescent="0.25">
      <c r="B770083">
        <v>156.56953734906097</v>
      </c>
    </row>
    <row r="770084" spans="2:2" x14ac:dyDescent="0.25">
      <c r="B770084">
        <v>831.02292900655425</v>
      </c>
    </row>
    <row r="770085" spans="2:2" x14ac:dyDescent="0.25">
      <c r="B770085">
        <v>91.5329602963741</v>
      </c>
    </row>
    <row r="770086" spans="2:2" x14ac:dyDescent="0.25">
      <c r="B770086">
        <v>175.83963425356075</v>
      </c>
    </row>
    <row r="770087" spans="2:2" x14ac:dyDescent="0.25">
      <c r="B770087">
        <v>158.9782994621234</v>
      </c>
    </row>
    <row r="770088" spans="2:2" x14ac:dyDescent="0.25">
      <c r="B770088">
        <v>520.29261642149481</v>
      </c>
    </row>
    <row r="770089" spans="2:2" x14ac:dyDescent="0.25">
      <c r="B770089">
        <v>209.56230383643543</v>
      </c>
    </row>
    <row r="770090" spans="2:2" x14ac:dyDescent="0.25">
      <c r="B770090">
        <v>0</v>
      </c>
    </row>
    <row r="770091" spans="2:2" x14ac:dyDescent="0.25">
      <c r="B770091">
        <v>105.50458715596331</v>
      </c>
    </row>
    <row r="770092" spans="2:2" x14ac:dyDescent="0.25">
      <c r="B770092">
        <v>0</v>
      </c>
    </row>
    <row r="770093" spans="2:2" x14ac:dyDescent="0.25">
      <c r="B770093">
        <v>0</v>
      </c>
    </row>
    <row r="770094" spans="2:2" x14ac:dyDescent="0.25">
      <c r="B770094">
        <v>0</v>
      </c>
    </row>
    <row r="770095" spans="2:2" x14ac:dyDescent="0.25">
      <c r="B770095">
        <v>0</v>
      </c>
    </row>
    <row r="770096" spans="2:2" x14ac:dyDescent="0.25">
      <c r="B770096">
        <v>0</v>
      </c>
    </row>
    <row r="770097" spans="2:2" x14ac:dyDescent="0.25">
      <c r="B770097">
        <v>0</v>
      </c>
    </row>
    <row r="770098" spans="2:2" x14ac:dyDescent="0.25">
      <c r="B770098">
        <v>0</v>
      </c>
    </row>
    <row r="770099" spans="2:2" x14ac:dyDescent="0.25">
      <c r="B770099">
        <v>48.735205384079833</v>
      </c>
    </row>
    <row r="770100" spans="2:2" x14ac:dyDescent="0.25">
      <c r="B770100">
        <v>36.705666437256255</v>
      </c>
    </row>
    <row r="770101" spans="2:2" x14ac:dyDescent="0.25">
      <c r="B770101">
        <v>121.43372754319331</v>
      </c>
    </row>
    <row r="770102" spans="2:2" x14ac:dyDescent="0.25">
      <c r="B770102">
        <v>60</v>
      </c>
    </row>
    <row r="770103" spans="2:2" x14ac:dyDescent="0.25">
      <c r="B770103">
        <v>21.977055953584458</v>
      </c>
    </row>
    <row r="770104" spans="2:2" x14ac:dyDescent="0.25">
      <c r="B770104">
        <v>63.828850640489499</v>
      </c>
    </row>
    <row r="770105" spans="2:2" x14ac:dyDescent="0.25">
      <c r="B770105">
        <v>71.1111111111111</v>
      </c>
    </row>
    <row r="786433" spans="2:4" x14ac:dyDescent="0.25">
      <c r="B786433" t="s">
        <v>13</v>
      </c>
      <c r="D786433" t="s">
        <v>43</v>
      </c>
    </row>
    <row r="786434" spans="2:4" x14ac:dyDescent="0.25">
      <c r="B786434">
        <v>0</v>
      </c>
    </row>
    <row r="786435" spans="2:4" x14ac:dyDescent="0.25">
      <c r="B786435">
        <v>0</v>
      </c>
    </row>
    <row r="786436" spans="2:4" x14ac:dyDescent="0.25">
      <c r="B786436">
        <v>0</v>
      </c>
    </row>
    <row r="786437" spans="2:4" x14ac:dyDescent="0.25">
      <c r="B786437">
        <v>0</v>
      </c>
    </row>
    <row r="786438" spans="2:4" x14ac:dyDescent="0.25">
      <c r="B786438">
        <v>0</v>
      </c>
    </row>
    <row r="786439" spans="2:4" x14ac:dyDescent="0.25">
      <c r="B786439">
        <v>0</v>
      </c>
    </row>
    <row r="786440" spans="2:4" x14ac:dyDescent="0.25">
      <c r="B786440">
        <v>0</v>
      </c>
    </row>
    <row r="786441" spans="2:4" x14ac:dyDescent="0.25">
      <c r="B786441">
        <v>0</v>
      </c>
    </row>
    <row r="786442" spans="2:4" x14ac:dyDescent="0.25">
      <c r="B786442">
        <v>0</v>
      </c>
    </row>
    <row r="786443" spans="2:4" x14ac:dyDescent="0.25">
      <c r="B786443">
        <v>0</v>
      </c>
    </row>
    <row r="786444" spans="2:4" x14ac:dyDescent="0.25">
      <c r="B786444">
        <v>0</v>
      </c>
    </row>
    <row r="786445" spans="2:4" x14ac:dyDescent="0.25">
      <c r="B786445">
        <v>0</v>
      </c>
    </row>
    <row r="786446" spans="2:4" x14ac:dyDescent="0.25">
      <c r="B786446">
        <v>0</v>
      </c>
    </row>
    <row r="786447" spans="2:4" x14ac:dyDescent="0.25">
      <c r="B786447">
        <v>0</v>
      </c>
    </row>
    <row r="786448" spans="2:4" x14ac:dyDescent="0.25">
      <c r="B786448">
        <v>0</v>
      </c>
      <c r="D786448">
        <v>26.3</v>
      </c>
    </row>
    <row r="786449" spans="2:4" x14ac:dyDescent="0.25">
      <c r="B786449">
        <v>0</v>
      </c>
    </row>
    <row r="786450" spans="2:4" x14ac:dyDescent="0.25">
      <c r="B786450">
        <v>98.331215761976352</v>
      </c>
      <c r="D786450">
        <v>26.3</v>
      </c>
    </row>
    <row r="786451" spans="2:4" x14ac:dyDescent="0.25">
      <c r="B786451">
        <v>0</v>
      </c>
    </row>
    <row r="786452" spans="2:4" x14ac:dyDescent="0.25">
      <c r="B786452">
        <v>63.131313131313128</v>
      </c>
      <c r="D786452">
        <v>26.7</v>
      </c>
    </row>
    <row r="786453" spans="2:4" x14ac:dyDescent="0.25">
      <c r="B786453">
        <v>0</v>
      </c>
    </row>
    <row r="786454" spans="2:4" x14ac:dyDescent="0.25">
      <c r="B786454">
        <v>94.292803970223318</v>
      </c>
      <c r="D786454">
        <v>27.22</v>
      </c>
    </row>
    <row r="786455" spans="2:4" x14ac:dyDescent="0.25">
      <c r="B786455">
        <v>0</v>
      </c>
    </row>
    <row r="786456" spans="2:4" x14ac:dyDescent="0.25">
      <c r="B786456">
        <v>0</v>
      </c>
    </row>
    <row r="786457" spans="2:4" x14ac:dyDescent="0.25">
      <c r="B786457">
        <v>3643.765903307888</v>
      </c>
      <c r="D786457">
        <v>26.5</v>
      </c>
    </row>
    <row r="786458" spans="2:4" x14ac:dyDescent="0.25">
      <c r="B786458">
        <v>0</v>
      </c>
    </row>
    <row r="786459" spans="2:4" x14ac:dyDescent="0.25">
      <c r="B786459">
        <v>0</v>
      </c>
    </row>
    <row r="786460" spans="2:4" x14ac:dyDescent="0.25">
      <c r="B786460">
        <v>0</v>
      </c>
    </row>
    <row r="786461" spans="2:4" x14ac:dyDescent="0.25">
      <c r="B786461">
        <v>0</v>
      </c>
    </row>
    <row r="786462" spans="2:4" x14ac:dyDescent="0.25">
      <c r="B786462">
        <v>230.76923076923077</v>
      </c>
    </row>
    <row r="786463" spans="2:4" x14ac:dyDescent="0.25">
      <c r="B786463">
        <v>329.4930875576037</v>
      </c>
    </row>
    <row r="786464" spans="2:4" x14ac:dyDescent="0.25">
      <c r="B786464">
        <v>196.34703196347033</v>
      </c>
    </row>
    <row r="786465" spans="2:2" x14ac:dyDescent="0.25">
      <c r="B786465">
        <v>355.76923076923077</v>
      </c>
    </row>
    <row r="786466" spans="2:2" x14ac:dyDescent="0.25">
      <c r="B786466">
        <v>290.86538461538464</v>
      </c>
    </row>
    <row r="786467" spans="2:2" x14ac:dyDescent="0.25">
      <c r="B786467">
        <v>156.56953734906097</v>
      </c>
    </row>
    <row r="786468" spans="2:2" x14ac:dyDescent="0.25">
      <c r="B786468">
        <v>831.02292900655425</v>
      </c>
    </row>
    <row r="786469" spans="2:2" x14ac:dyDescent="0.25">
      <c r="B786469">
        <v>91.5329602963741</v>
      </c>
    </row>
    <row r="786470" spans="2:2" x14ac:dyDescent="0.25">
      <c r="B786470">
        <v>175.83963425356075</v>
      </c>
    </row>
    <row r="786471" spans="2:2" x14ac:dyDescent="0.25">
      <c r="B786471">
        <v>158.9782994621234</v>
      </c>
    </row>
    <row r="786472" spans="2:2" x14ac:dyDescent="0.25">
      <c r="B786472">
        <v>520.29261642149481</v>
      </c>
    </row>
    <row r="786473" spans="2:2" x14ac:dyDescent="0.25">
      <c r="B786473">
        <v>209.56230383643543</v>
      </c>
    </row>
    <row r="786474" spans="2:2" x14ac:dyDescent="0.25">
      <c r="B786474">
        <v>0</v>
      </c>
    </row>
    <row r="786475" spans="2:2" x14ac:dyDescent="0.25">
      <c r="B786475">
        <v>105.50458715596331</v>
      </c>
    </row>
    <row r="786476" spans="2:2" x14ac:dyDescent="0.25">
      <c r="B786476">
        <v>0</v>
      </c>
    </row>
    <row r="786477" spans="2:2" x14ac:dyDescent="0.25">
      <c r="B786477">
        <v>0</v>
      </c>
    </row>
    <row r="786478" spans="2:2" x14ac:dyDescent="0.25">
      <c r="B786478">
        <v>0</v>
      </c>
    </row>
    <row r="786479" spans="2:2" x14ac:dyDescent="0.25">
      <c r="B786479">
        <v>0</v>
      </c>
    </row>
    <row r="786480" spans="2:2" x14ac:dyDescent="0.25">
      <c r="B786480">
        <v>0</v>
      </c>
    </row>
    <row r="786481" spans="2:2" x14ac:dyDescent="0.25">
      <c r="B786481">
        <v>0</v>
      </c>
    </row>
    <row r="786482" spans="2:2" x14ac:dyDescent="0.25">
      <c r="B786482">
        <v>0</v>
      </c>
    </row>
    <row r="786483" spans="2:2" x14ac:dyDescent="0.25">
      <c r="B786483">
        <v>48.735205384079833</v>
      </c>
    </row>
    <row r="786484" spans="2:2" x14ac:dyDescent="0.25">
      <c r="B786484">
        <v>36.705666437256255</v>
      </c>
    </row>
    <row r="786485" spans="2:2" x14ac:dyDescent="0.25">
      <c r="B786485">
        <v>121.43372754319331</v>
      </c>
    </row>
    <row r="786486" spans="2:2" x14ac:dyDescent="0.25">
      <c r="B786486">
        <v>60</v>
      </c>
    </row>
    <row r="786487" spans="2:2" x14ac:dyDescent="0.25">
      <c r="B786487">
        <v>21.977055953584458</v>
      </c>
    </row>
    <row r="786488" spans="2:2" x14ac:dyDescent="0.25">
      <c r="B786488">
        <v>63.828850640489499</v>
      </c>
    </row>
    <row r="786489" spans="2:2" x14ac:dyDescent="0.25">
      <c r="B786489">
        <v>71.1111111111111</v>
      </c>
    </row>
    <row r="802817" spans="2:4" x14ac:dyDescent="0.25">
      <c r="B802817" t="s">
        <v>13</v>
      </c>
      <c r="D802817" t="s">
        <v>43</v>
      </c>
    </row>
    <row r="802818" spans="2:4" x14ac:dyDescent="0.25">
      <c r="B802818">
        <v>0</v>
      </c>
    </row>
    <row r="802819" spans="2:4" x14ac:dyDescent="0.25">
      <c r="B802819">
        <v>0</v>
      </c>
    </row>
    <row r="802820" spans="2:4" x14ac:dyDescent="0.25">
      <c r="B802820">
        <v>0</v>
      </c>
    </row>
    <row r="802821" spans="2:4" x14ac:dyDescent="0.25">
      <c r="B802821">
        <v>0</v>
      </c>
    </row>
    <row r="802822" spans="2:4" x14ac:dyDescent="0.25">
      <c r="B802822">
        <v>0</v>
      </c>
    </row>
    <row r="802823" spans="2:4" x14ac:dyDescent="0.25">
      <c r="B802823">
        <v>0</v>
      </c>
    </row>
    <row r="802824" spans="2:4" x14ac:dyDescent="0.25">
      <c r="B802824">
        <v>0</v>
      </c>
    </row>
    <row r="802825" spans="2:4" x14ac:dyDescent="0.25">
      <c r="B802825">
        <v>0</v>
      </c>
    </row>
    <row r="802826" spans="2:4" x14ac:dyDescent="0.25">
      <c r="B802826">
        <v>0</v>
      </c>
    </row>
    <row r="802827" spans="2:4" x14ac:dyDescent="0.25">
      <c r="B802827">
        <v>0</v>
      </c>
    </row>
    <row r="802828" spans="2:4" x14ac:dyDescent="0.25">
      <c r="B802828">
        <v>0</v>
      </c>
    </row>
    <row r="802829" spans="2:4" x14ac:dyDescent="0.25">
      <c r="B802829">
        <v>0</v>
      </c>
    </row>
    <row r="802830" spans="2:4" x14ac:dyDescent="0.25">
      <c r="B802830">
        <v>0</v>
      </c>
    </row>
    <row r="802831" spans="2:4" x14ac:dyDescent="0.25">
      <c r="B802831">
        <v>0</v>
      </c>
    </row>
    <row r="802832" spans="2:4" x14ac:dyDescent="0.25">
      <c r="B802832">
        <v>0</v>
      </c>
      <c r="D802832">
        <v>26.3</v>
      </c>
    </row>
    <row r="802833" spans="2:4" x14ac:dyDescent="0.25">
      <c r="B802833">
        <v>0</v>
      </c>
    </row>
    <row r="802834" spans="2:4" x14ac:dyDescent="0.25">
      <c r="B802834">
        <v>98.331215761976352</v>
      </c>
      <c r="D802834">
        <v>26.3</v>
      </c>
    </row>
    <row r="802835" spans="2:4" x14ac:dyDescent="0.25">
      <c r="B802835">
        <v>0</v>
      </c>
    </row>
    <row r="802836" spans="2:4" x14ac:dyDescent="0.25">
      <c r="B802836">
        <v>63.131313131313128</v>
      </c>
      <c r="D802836">
        <v>26.7</v>
      </c>
    </row>
    <row r="802837" spans="2:4" x14ac:dyDescent="0.25">
      <c r="B802837">
        <v>0</v>
      </c>
    </row>
    <row r="802838" spans="2:4" x14ac:dyDescent="0.25">
      <c r="B802838">
        <v>94.292803970223318</v>
      </c>
      <c r="D802838">
        <v>27.22</v>
      </c>
    </row>
    <row r="802839" spans="2:4" x14ac:dyDescent="0.25">
      <c r="B802839">
        <v>0</v>
      </c>
    </row>
    <row r="802840" spans="2:4" x14ac:dyDescent="0.25">
      <c r="B802840">
        <v>0</v>
      </c>
    </row>
    <row r="802841" spans="2:4" x14ac:dyDescent="0.25">
      <c r="B802841">
        <v>3643.765903307888</v>
      </c>
      <c r="D802841">
        <v>26.5</v>
      </c>
    </row>
    <row r="802842" spans="2:4" x14ac:dyDescent="0.25">
      <c r="B802842">
        <v>0</v>
      </c>
    </row>
    <row r="802843" spans="2:4" x14ac:dyDescent="0.25">
      <c r="B802843">
        <v>0</v>
      </c>
    </row>
    <row r="802844" spans="2:4" x14ac:dyDescent="0.25">
      <c r="B802844">
        <v>0</v>
      </c>
    </row>
    <row r="802845" spans="2:4" x14ac:dyDescent="0.25">
      <c r="B802845">
        <v>0</v>
      </c>
    </row>
    <row r="802846" spans="2:4" x14ac:dyDescent="0.25">
      <c r="B802846">
        <v>230.76923076923077</v>
      </c>
    </row>
    <row r="802847" spans="2:4" x14ac:dyDescent="0.25">
      <c r="B802847">
        <v>329.4930875576037</v>
      </c>
    </row>
    <row r="802848" spans="2:4" x14ac:dyDescent="0.25">
      <c r="B802848">
        <v>196.34703196347033</v>
      </c>
    </row>
    <row r="802849" spans="2:2" x14ac:dyDescent="0.25">
      <c r="B802849">
        <v>355.76923076923077</v>
      </c>
    </row>
    <row r="802850" spans="2:2" x14ac:dyDescent="0.25">
      <c r="B802850">
        <v>290.86538461538464</v>
      </c>
    </row>
    <row r="802851" spans="2:2" x14ac:dyDescent="0.25">
      <c r="B802851">
        <v>156.56953734906097</v>
      </c>
    </row>
    <row r="802852" spans="2:2" x14ac:dyDescent="0.25">
      <c r="B802852">
        <v>831.02292900655425</v>
      </c>
    </row>
    <row r="802853" spans="2:2" x14ac:dyDescent="0.25">
      <c r="B802853">
        <v>91.5329602963741</v>
      </c>
    </row>
    <row r="802854" spans="2:2" x14ac:dyDescent="0.25">
      <c r="B802854">
        <v>175.83963425356075</v>
      </c>
    </row>
    <row r="802855" spans="2:2" x14ac:dyDescent="0.25">
      <c r="B802855">
        <v>158.9782994621234</v>
      </c>
    </row>
    <row r="802856" spans="2:2" x14ac:dyDescent="0.25">
      <c r="B802856">
        <v>520.29261642149481</v>
      </c>
    </row>
    <row r="802857" spans="2:2" x14ac:dyDescent="0.25">
      <c r="B802857">
        <v>209.56230383643543</v>
      </c>
    </row>
    <row r="802858" spans="2:2" x14ac:dyDescent="0.25">
      <c r="B802858">
        <v>0</v>
      </c>
    </row>
    <row r="802859" spans="2:2" x14ac:dyDescent="0.25">
      <c r="B802859">
        <v>105.50458715596331</v>
      </c>
    </row>
    <row r="802860" spans="2:2" x14ac:dyDescent="0.25">
      <c r="B802860">
        <v>0</v>
      </c>
    </row>
    <row r="802861" spans="2:2" x14ac:dyDescent="0.25">
      <c r="B802861">
        <v>0</v>
      </c>
    </row>
    <row r="802862" spans="2:2" x14ac:dyDescent="0.25">
      <c r="B802862">
        <v>0</v>
      </c>
    </row>
    <row r="802863" spans="2:2" x14ac:dyDescent="0.25">
      <c r="B802863">
        <v>0</v>
      </c>
    </row>
    <row r="802864" spans="2:2" x14ac:dyDescent="0.25">
      <c r="B802864">
        <v>0</v>
      </c>
    </row>
    <row r="802865" spans="2:2" x14ac:dyDescent="0.25">
      <c r="B802865">
        <v>0</v>
      </c>
    </row>
    <row r="802866" spans="2:2" x14ac:dyDescent="0.25">
      <c r="B802866">
        <v>0</v>
      </c>
    </row>
    <row r="802867" spans="2:2" x14ac:dyDescent="0.25">
      <c r="B802867">
        <v>48.735205384079833</v>
      </c>
    </row>
    <row r="802868" spans="2:2" x14ac:dyDescent="0.25">
      <c r="B802868">
        <v>36.705666437256255</v>
      </c>
    </row>
    <row r="802869" spans="2:2" x14ac:dyDescent="0.25">
      <c r="B802869">
        <v>121.43372754319331</v>
      </c>
    </row>
    <row r="802870" spans="2:2" x14ac:dyDescent="0.25">
      <c r="B802870">
        <v>60</v>
      </c>
    </row>
    <row r="802871" spans="2:2" x14ac:dyDescent="0.25">
      <c r="B802871">
        <v>21.977055953584458</v>
      </c>
    </row>
    <row r="802872" spans="2:2" x14ac:dyDescent="0.25">
      <c r="B802872">
        <v>63.828850640489499</v>
      </c>
    </row>
    <row r="802873" spans="2:2" x14ac:dyDescent="0.25">
      <c r="B802873">
        <v>71.1111111111111</v>
      </c>
    </row>
    <row r="819201" spans="2:4" x14ac:dyDescent="0.25">
      <c r="B819201" t="s">
        <v>13</v>
      </c>
      <c r="D819201" t="s">
        <v>43</v>
      </c>
    </row>
    <row r="819202" spans="2:4" x14ac:dyDescent="0.25">
      <c r="B819202">
        <v>0</v>
      </c>
    </row>
    <row r="819203" spans="2:4" x14ac:dyDescent="0.25">
      <c r="B819203">
        <v>0</v>
      </c>
    </row>
    <row r="819204" spans="2:4" x14ac:dyDescent="0.25">
      <c r="B819204">
        <v>0</v>
      </c>
    </row>
    <row r="819205" spans="2:4" x14ac:dyDescent="0.25">
      <c r="B819205">
        <v>0</v>
      </c>
    </row>
    <row r="819206" spans="2:4" x14ac:dyDescent="0.25">
      <c r="B819206">
        <v>0</v>
      </c>
    </row>
    <row r="819207" spans="2:4" x14ac:dyDescent="0.25">
      <c r="B819207">
        <v>0</v>
      </c>
    </row>
    <row r="819208" spans="2:4" x14ac:dyDescent="0.25">
      <c r="B819208">
        <v>0</v>
      </c>
    </row>
    <row r="819209" spans="2:4" x14ac:dyDescent="0.25">
      <c r="B819209">
        <v>0</v>
      </c>
    </row>
    <row r="819210" spans="2:4" x14ac:dyDescent="0.25">
      <c r="B819210">
        <v>0</v>
      </c>
    </row>
    <row r="819211" spans="2:4" x14ac:dyDescent="0.25">
      <c r="B819211">
        <v>0</v>
      </c>
    </row>
    <row r="819212" spans="2:4" x14ac:dyDescent="0.25">
      <c r="B819212">
        <v>0</v>
      </c>
    </row>
    <row r="819213" spans="2:4" x14ac:dyDescent="0.25">
      <c r="B819213">
        <v>0</v>
      </c>
    </row>
    <row r="819214" spans="2:4" x14ac:dyDescent="0.25">
      <c r="B819214">
        <v>0</v>
      </c>
    </row>
    <row r="819215" spans="2:4" x14ac:dyDescent="0.25">
      <c r="B819215">
        <v>0</v>
      </c>
    </row>
    <row r="819216" spans="2:4" x14ac:dyDescent="0.25">
      <c r="B819216">
        <v>0</v>
      </c>
      <c r="D819216">
        <v>26.3</v>
      </c>
    </row>
    <row r="819217" spans="2:4" x14ac:dyDescent="0.25">
      <c r="B819217">
        <v>0</v>
      </c>
    </row>
    <row r="819218" spans="2:4" x14ac:dyDescent="0.25">
      <c r="B819218">
        <v>98.331215761976352</v>
      </c>
      <c r="D819218">
        <v>26.3</v>
      </c>
    </row>
    <row r="819219" spans="2:4" x14ac:dyDescent="0.25">
      <c r="B819219">
        <v>0</v>
      </c>
    </row>
    <row r="819220" spans="2:4" x14ac:dyDescent="0.25">
      <c r="B819220">
        <v>63.131313131313128</v>
      </c>
      <c r="D819220">
        <v>26.7</v>
      </c>
    </row>
    <row r="819221" spans="2:4" x14ac:dyDescent="0.25">
      <c r="B819221">
        <v>0</v>
      </c>
    </row>
    <row r="819222" spans="2:4" x14ac:dyDescent="0.25">
      <c r="B819222">
        <v>94.292803970223318</v>
      </c>
      <c r="D819222">
        <v>27.22</v>
      </c>
    </row>
    <row r="819223" spans="2:4" x14ac:dyDescent="0.25">
      <c r="B819223">
        <v>0</v>
      </c>
    </row>
    <row r="819224" spans="2:4" x14ac:dyDescent="0.25">
      <c r="B819224">
        <v>0</v>
      </c>
    </row>
    <row r="819225" spans="2:4" x14ac:dyDescent="0.25">
      <c r="B819225">
        <v>3643.765903307888</v>
      </c>
      <c r="D819225">
        <v>26.5</v>
      </c>
    </row>
    <row r="819226" spans="2:4" x14ac:dyDescent="0.25">
      <c r="B819226">
        <v>0</v>
      </c>
    </row>
    <row r="819227" spans="2:4" x14ac:dyDescent="0.25">
      <c r="B819227">
        <v>0</v>
      </c>
    </row>
    <row r="819228" spans="2:4" x14ac:dyDescent="0.25">
      <c r="B819228">
        <v>0</v>
      </c>
    </row>
    <row r="819229" spans="2:4" x14ac:dyDescent="0.25">
      <c r="B819229">
        <v>0</v>
      </c>
    </row>
    <row r="819230" spans="2:4" x14ac:dyDescent="0.25">
      <c r="B819230">
        <v>230.76923076923077</v>
      </c>
    </row>
    <row r="819231" spans="2:4" x14ac:dyDescent="0.25">
      <c r="B819231">
        <v>329.4930875576037</v>
      </c>
    </row>
    <row r="819232" spans="2:4" x14ac:dyDescent="0.25">
      <c r="B819232">
        <v>196.34703196347033</v>
      </c>
    </row>
    <row r="819233" spans="2:2" x14ac:dyDescent="0.25">
      <c r="B819233">
        <v>355.76923076923077</v>
      </c>
    </row>
    <row r="819234" spans="2:2" x14ac:dyDescent="0.25">
      <c r="B819234">
        <v>290.86538461538464</v>
      </c>
    </row>
    <row r="819235" spans="2:2" x14ac:dyDescent="0.25">
      <c r="B819235">
        <v>156.56953734906097</v>
      </c>
    </row>
    <row r="819236" spans="2:2" x14ac:dyDescent="0.25">
      <c r="B819236">
        <v>831.02292900655425</v>
      </c>
    </row>
    <row r="819237" spans="2:2" x14ac:dyDescent="0.25">
      <c r="B819237">
        <v>91.5329602963741</v>
      </c>
    </row>
    <row r="819238" spans="2:2" x14ac:dyDescent="0.25">
      <c r="B819238">
        <v>175.83963425356075</v>
      </c>
    </row>
    <row r="819239" spans="2:2" x14ac:dyDescent="0.25">
      <c r="B819239">
        <v>158.9782994621234</v>
      </c>
    </row>
    <row r="819240" spans="2:2" x14ac:dyDescent="0.25">
      <c r="B819240">
        <v>520.29261642149481</v>
      </c>
    </row>
    <row r="819241" spans="2:2" x14ac:dyDescent="0.25">
      <c r="B819241">
        <v>209.56230383643543</v>
      </c>
    </row>
    <row r="819242" spans="2:2" x14ac:dyDescent="0.25">
      <c r="B819242">
        <v>0</v>
      </c>
    </row>
    <row r="819243" spans="2:2" x14ac:dyDescent="0.25">
      <c r="B819243">
        <v>105.50458715596331</v>
      </c>
    </row>
    <row r="819244" spans="2:2" x14ac:dyDescent="0.25">
      <c r="B819244">
        <v>0</v>
      </c>
    </row>
    <row r="819245" spans="2:2" x14ac:dyDescent="0.25">
      <c r="B819245">
        <v>0</v>
      </c>
    </row>
    <row r="819246" spans="2:2" x14ac:dyDescent="0.25">
      <c r="B819246">
        <v>0</v>
      </c>
    </row>
    <row r="819247" spans="2:2" x14ac:dyDescent="0.25">
      <c r="B819247">
        <v>0</v>
      </c>
    </row>
    <row r="819248" spans="2:2" x14ac:dyDescent="0.25">
      <c r="B819248">
        <v>0</v>
      </c>
    </row>
    <row r="819249" spans="2:2" x14ac:dyDescent="0.25">
      <c r="B819249">
        <v>0</v>
      </c>
    </row>
    <row r="819250" spans="2:2" x14ac:dyDescent="0.25">
      <c r="B819250">
        <v>0</v>
      </c>
    </row>
    <row r="819251" spans="2:2" x14ac:dyDescent="0.25">
      <c r="B819251">
        <v>48.735205384079833</v>
      </c>
    </row>
    <row r="819252" spans="2:2" x14ac:dyDescent="0.25">
      <c r="B819252">
        <v>36.705666437256255</v>
      </c>
    </row>
    <row r="819253" spans="2:2" x14ac:dyDescent="0.25">
      <c r="B819253">
        <v>121.43372754319331</v>
      </c>
    </row>
    <row r="819254" spans="2:2" x14ac:dyDescent="0.25">
      <c r="B819254">
        <v>60</v>
      </c>
    </row>
    <row r="819255" spans="2:2" x14ac:dyDescent="0.25">
      <c r="B819255">
        <v>21.977055953584458</v>
      </c>
    </row>
    <row r="819256" spans="2:2" x14ac:dyDescent="0.25">
      <c r="B819256">
        <v>63.828850640489499</v>
      </c>
    </row>
    <row r="819257" spans="2:2" x14ac:dyDescent="0.25">
      <c r="B819257">
        <v>71.1111111111111</v>
      </c>
    </row>
    <row r="835585" spans="2:4" x14ac:dyDescent="0.25">
      <c r="B835585" t="s">
        <v>13</v>
      </c>
      <c r="D835585" t="s">
        <v>43</v>
      </c>
    </row>
    <row r="835586" spans="2:4" x14ac:dyDescent="0.25">
      <c r="B835586">
        <v>0</v>
      </c>
    </row>
    <row r="835587" spans="2:4" x14ac:dyDescent="0.25">
      <c r="B835587">
        <v>0</v>
      </c>
    </row>
    <row r="835588" spans="2:4" x14ac:dyDescent="0.25">
      <c r="B835588">
        <v>0</v>
      </c>
    </row>
    <row r="835589" spans="2:4" x14ac:dyDescent="0.25">
      <c r="B835589">
        <v>0</v>
      </c>
    </row>
    <row r="835590" spans="2:4" x14ac:dyDescent="0.25">
      <c r="B835590">
        <v>0</v>
      </c>
    </row>
    <row r="835591" spans="2:4" x14ac:dyDescent="0.25">
      <c r="B835591">
        <v>0</v>
      </c>
    </row>
    <row r="835592" spans="2:4" x14ac:dyDescent="0.25">
      <c r="B835592">
        <v>0</v>
      </c>
    </row>
    <row r="835593" spans="2:4" x14ac:dyDescent="0.25">
      <c r="B835593">
        <v>0</v>
      </c>
    </row>
    <row r="835594" spans="2:4" x14ac:dyDescent="0.25">
      <c r="B835594">
        <v>0</v>
      </c>
    </row>
    <row r="835595" spans="2:4" x14ac:dyDescent="0.25">
      <c r="B835595">
        <v>0</v>
      </c>
    </row>
    <row r="835596" spans="2:4" x14ac:dyDescent="0.25">
      <c r="B835596">
        <v>0</v>
      </c>
    </row>
    <row r="835597" spans="2:4" x14ac:dyDescent="0.25">
      <c r="B835597">
        <v>0</v>
      </c>
    </row>
    <row r="835598" spans="2:4" x14ac:dyDescent="0.25">
      <c r="B835598">
        <v>0</v>
      </c>
    </row>
    <row r="835599" spans="2:4" x14ac:dyDescent="0.25">
      <c r="B835599">
        <v>0</v>
      </c>
    </row>
    <row r="835600" spans="2:4" x14ac:dyDescent="0.25">
      <c r="B835600">
        <v>0</v>
      </c>
      <c r="D835600">
        <v>26.3</v>
      </c>
    </row>
    <row r="835601" spans="2:4" x14ac:dyDescent="0.25">
      <c r="B835601">
        <v>0</v>
      </c>
    </row>
    <row r="835602" spans="2:4" x14ac:dyDescent="0.25">
      <c r="B835602">
        <v>98.331215761976352</v>
      </c>
      <c r="D835602">
        <v>26.3</v>
      </c>
    </row>
    <row r="835603" spans="2:4" x14ac:dyDescent="0.25">
      <c r="B835603">
        <v>0</v>
      </c>
    </row>
    <row r="835604" spans="2:4" x14ac:dyDescent="0.25">
      <c r="B835604">
        <v>63.131313131313128</v>
      </c>
      <c r="D835604">
        <v>26.7</v>
      </c>
    </row>
    <row r="835605" spans="2:4" x14ac:dyDescent="0.25">
      <c r="B835605">
        <v>0</v>
      </c>
    </row>
    <row r="835606" spans="2:4" x14ac:dyDescent="0.25">
      <c r="B835606">
        <v>94.292803970223318</v>
      </c>
      <c r="D835606">
        <v>27.22</v>
      </c>
    </row>
    <row r="835607" spans="2:4" x14ac:dyDescent="0.25">
      <c r="B835607">
        <v>0</v>
      </c>
    </row>
    <row r="835608" spans="2:4" x14ac:dyDescent="0.25">
      <c r="B835608">
        <v>0</v>
      </c>
    </row>
    <row r="835609" spans="2:4" x14ac:dyDescent="0.25">
      <c r="B835609">
        <v>3643.765903307888</v>
      </c>
      <c r="D835609">
        <v>26.5</v>
      </c>
    </row>
    <row r="835610" spans="2:4" x14ac:dyDescent="0.25">
      <c r="B835610">
        <v>0</v>
      </c>
    </row>
    <row r="835611" spans="2:4" x14ac:dyDescent="0.25">
      <c r="B835611">
        <v>0</v>
      </c>
    </row>
    <row r="835612" spans="2:4" x14ac:dyDescent="0.25">
      <c r="B835612">
        <v>0</v>
      </c>
    </row>
    <row r="835613" spans="2:4" x14ac:dyDescent="0.25">
      <c r="B835613">
        <v>0</v>
      </c>
    </row>
    <row r="835614" spans="2:4" x14ac:dyDescent="0.25">
      <c r="B835614">
        <v>230.76923076923077</v>
      </c>
    </row>
    <row r="835615" spans="2:4" x14ac:dyDescent="0.25">
      <c r="B835615">
        <v>329.4930875576037</v>
      </c>
    </row>
    <row r="835616" spans="2:4" x14ac:dyDescent="0.25">
      <c r="B835616">
        <v>196.34703196347033</v>
      </c>
    </row>
    <row r="835617" spans="2:2" x14ac:dyDescent="0.25">
      <c r="B835617">
        <v>355.76923076923077</v>
      </c>
    </row>
    <row r="835618" spans="2:2" x14ac:dyDescent="0.25">
      <c r="B835618">
        <v>290.86538461538464</v>
      </c>
    </row>
    <row r="835619" spans="2:2" x14ac:dyDescent="0.25">
      <c r="B835619">
        <v>156.56953734906097</v>
      </c>
    </row>
    <row r="835620" spans="2:2" x14ac:dyDescent="0.25">
      <c r="B835620">
        <v>831.02292900655425</v>
      </c>
    </row>
    <row r="835621" spans="2:2" x14ac:dyDescent="0.25">
      <c r="B835621">
        <v>91.5329602963741</v>
      </c>
    </row>
    <row r="835622" spans="2:2" x14ac:dyDescent="0.25">
      <c r="B835622">
        <v>175.83963425356075</v>
      </c>
    </row>
    <row r="835623" spans="2:2" x14ac:dyDescent="0.25">
      <c r="B835623">
        <v>158.9782994621234</v>
      </c>
    </row>
    <row r="835624" spans="2:2" x14ac:dyDescent="0.25">
      <c r="B835624">
        <v>520.29261642149481</v>
      </c>
    </row>
    <row r="835625" spans="2:2" x14ac:dyDescent="0.25">
      <c r="B835625">
        <v>209.56230383643543</v>
      </c>
    </row>
    <row r="835626" spans="2:2" x14ac:dyDescent="0.25">
      <c r="B835626">
        <v>0</v>
      </c>
    </row>
    <row r="835627" spans="2:2" x14ac:dyDescent="0.25">
      <c r="B835627">
        <v>105.50458715596331</v>
      </c>
    </row>
    <row r="835628" spans="2:2" x14ac:dyDescent="0.25">
      <c r="B835628">
        <v>0</v>
      </c>
    </row>
    <row r="835629" spans="2:2" x14ac:dyDescent="0.25">
      <c r="B835629">
        <v>0</v>
      </c>
    </row>
    <row r="835630" spans="2:2" x14ac:dyDescent="0.25">
      <c r="B835630">
        <v>0</v>
      </c>
    </row>
    <row r="835631" spans="2:2" x14ac:dyDescent="0.25">
      <c r="B835631">
        <v>0</v>
      </c>
    </row>
    <row r="835632" spans="2:2" x14ac:dyDescent="0.25">
      <c r="B835632">
        <v>0</v>
      </c>
    </row>
    <row r="835633" spans="2:2" x14ac:dyDescent="0.25">
      <c r="B835633">
        <v>0</v>
      </c>
    </row>
    <row r="835634" spans="2:2" x14ac:dyDescent="0.25">
      <c r="B835634">
        <v>0</v>
      </c>
    </row>
    <row r="835635" spans="2:2" x14ac:dyDescent="0.25">
      <c r="B835635">
        <v>48.735205384079833</v>
      </c>
    </row>
    <row r="835636" spans="2:2" x14ac:dyDescent="0.25">
      <c r="B835636">
        <v>36.705666437256255</v>
      </c>
    </row>
    <row r="835637" spans="2:2" x14ac:dyDescent="0.25">
      <c r="B835637">
        <v>121.43372754319331</v>
      </c>
    </row>
    <row r="835638" spans="2:2" x14ac:dyDescent="0.25">
      <c r="B835638">
        <v>60</v>
      </c>
    </row>
    <row r="835639" spans="2:2" x14ac:dyDescent="0.25">
      <c r="B835639">
        <v>21.977055953584458</v>
      </c>
    </row>
    <row r="835640" spans="2:2" x14ac:dyDescent="0.25">
      <c r="B835640">
        <v>63.828850640489499</v>
      </c>
    </row>
    <row r="835641" spans="2:2" x14ac:dyDescent="0.25">
      <c r="B835641">
        <v>71.1111111111111</v>
      </c>
    </row>
    <row r="851969" spans="2:4" x14ac:dyDescent="0.25">
      <c r="B851969" t="s">
        <v>13</v>
      </c>
      <c r="D851969" t="s">
        <v>43</v>
      </c>
    </row>
    <row r="851970" spans="2:4" x14ac:dyDescent="0.25">
      <c r="B851970">
        <v>0</v>
      </c>
    </row>
    <row r="851971" spans="2:4" x14ac:dyDescent="0.25">
      <c r="B851971">
        <v>0</v>
      </c>
    </row>
    <row r="851972" spans="2:4" x14ac:dyDescent="0.25">
      <c r="B851972">
        <v>0</v>
      </c>
    </row>
    <row r="851973" spans="2:4" x14ac:dyDescent="0.25">
      <c r="B851973">
        <v>0</v>
      </c>
    </row>
    <row r="851974" spans="2:4" x14ac:dyDescent="0.25">
      <c r="B851974">
        <v>0</v>
      </c>
    </row>
    <row r="851975" spans="2:4" x14ac:dyDescent="0.25">
      <c r="B851975">
        <v>0</v>
      </c>
    </row>
    <row r="851976" spans="2:4" x14ac:dyDescent="0.25">
      <c r="B851976">
        <v>0</v>
      </c>
    </row>
    <row r="851977" spans="2:4" x14ac:dyDescent="0.25">
      <c r="B851977">
        <v>0</v>
      </c>
    </row>
    <row r="851978" spans="2:4" x14ac:dyDescent="0.25">
      <c r="B851978">
        <v>0</v>
      </c>
    </row>
    <row r="851979" spans="2:4" x14ac:dyDescent="0.25">
      <c r="B851979">
        <v>0</v>
      </c>
    </row>
    <row r="851980" spans="2:4" x14ac:dyDescent="0.25">
      <c r="B851980">
        <v>0</v>
      </c>
    </row>
    <row r="851981" spans="2:4" x14ac:dyDescent="0.25">
      <c r="B851981">
        <v>0</v>
      </c>
    </row>
    <row r="851982" spans="2:4" x14ac:dyDescent="0.25">
      <c r="B851982">
        <v>0</v>
      </c>
    </row>
    <row r="851983" spans="2:4" x14ac:dyDescent="0.25">
      <c r="B851983">
        <v>0</v>
      </c>
    </row>
    <row r="851984" spans="2:4" x14ac:dyDescent="0.25">
      <c r="B851984">
        <v>0</v>
      </c>
      <c r="D851984">
        <v>26.3</v>
      </c>
    </row>
    <row r="851985" spans="2:4" x14ac:dyDescent="0.25">
      <c r="B851985">
        <v>0</v>
      </c>
    </row>
    <row r="851986" spans="2:4" x14ac:dyDescent="0.25">
      <c r="B851986">
        <v>98.331215761976352</v>
      </c>
      <c r="D851986">
        <v>26.3</v>
      </c>
    </row>
    <row r="851987" spans="2:4" x14ac:dyDescent="0.25">
      <c r="B851987">
        <v>0</v>
      </c>
    </row>
    <row r="851988" spans="2:4" x14ac:dyDescent="0.25">
      <c r="B851988">
        <v>63.131313131313128</v>
      </c>
      <c r="D851988">
        <v>26.7</v>
      </c>
    </row>
    <row r="851989" spans="2:4" x14ac:dyDescent="0.25">
      <c r="B851989">
        <v>0</v>
      </c>
    </row>
    <row r="851990" spans="2:4" x14ac:dyDescent="0.25">
      <c r="B851990">
        <v>94.292803970223318</v>
      </c>
      <c r="D851990">
        <v>27.22</v>
      </c>
    </row>
    <row r="851991" spans="2:4" x14ac:dyDescent="0.25">
      <c r="B851991">
        <v>0</v>
      </c>
    </row>
    <row r="851992" spans="2:4" x14ac:dyDescent="0.25">
      <c r="B851992">
        <v>0</v>
      </c>
    </row>
    <row r="851993" spans="2:4" x14ac:dyDescent="0.25">
      <c r="B851993">
        <v>3643.765903307888</v>
      </c>
      <c r="D851993">
        <v>26.5</v>
      </c>
    </row>
    <row r="851994" spans="2:4" x14ac:dyDescent="0.25">
      <c r="B851994">
        <v>0</v>
      </c>
    </row>
    <row r="851995" spans="2:4" x14ac:dyDescent="0.25">
      <c r="B851995">
        <v>0</v>
      </c>
    </row>
    <row r="851996" spans="2:4" x14ac:dyDescent="0.25">
      <c r="B851996">
        <v>0</v>
      </c>
    </row>
    <row r="851997" spans="2:4" x14ac:dyDescent="0.25">
      <c r="B851997">
        <v>0</v>
      </c>
    </row>
    <row r="851998" spans="2:4" x14ac:dyDescent="0.25">
      <c r="B851998">
        <v>230.76923076923077</v>
      </c>
    </row>
    <row r="851999" spans="2:4" x14ac:dyDescent="0.25">
      <c r="B851999">
        <v>329.4930875576037</v>
      </c>
    </row>
    <row r="852000" spans="2:4" x14ac:dyDescent="0.25">
      <c r="B852000">
        <v>196.34703196347033</v>
      </c>
    </row>
    <row r="852001" spans="2:2" x14ac:dyDescent="0.25">
      <c r="B852001">
        <v>355.76923076923077</v>
      </c>
    </row>
    <row r="852002" spans="2:2" x14ac:dyDescent="0.25">
      <c r="B852002">
        <v>290.86538461538464</v>
      </c>
    </row>
    <row r="852003" spans="2:2" x14ac:dyDescent="0.25">
      <c r="B852003">
        <v>156.56953734906097</v>
      </c>
    </row>
    <row r="852004" spans="2:2" x14ac:dyDescent="0.25">
      <c r="B852004">
        <v>831.02292900655425</v>
      </c>
    </row>
    <row r="852005" spans="2:2" x14ac:dyDescent="0.25">
      <c r="B852005">
        <v>91.5329602963741</v>
      </c>
    </row>
    <row r="852006" spans="2:2" x14ac:dyDescent="0.25">
      <c r="B852006">
        <v>175.83963425356075</v>
      </c>
    </row>
    <row r="852007" spans="2:2" x14ac:dyDescent="0.25">
      <c r="B852007">
        <v>158.9782994621234</v>
      </c>
    </row>
    <row r="852008" spans="2:2" x14ac:dyDescent="0.25">
      <c r="B852008">
        <v>520.29261642149481</v>
      </c>
    </row>
    <row r="852009" spans="2:2" x14ac:dyDescent="0.25">
      <c r="B852009">
        <v>209.56230383643543</v>
      </c>
    </row>
    <row r="852010" spans="2:2" x14ac:dyDescent="0.25">
      <c r="B852010">
        <v>0</v>
      </c>
    </row>
    <row r="852011" spans="2:2" x14ac:dyDescent="0.25">
      <c r="B852011">
        <v>105.50458715596331</v>
      </c>
    </row>
    <row r="852012" spans="2:2" x14ac:dyDescent="0.25">
      <c r="B852012">
        <v>0</v>
      </c>
    </row>
    <row r="852013" spans="2:2" x14ac:dyDescent="0.25">
      <c r="B852013">
        <v>0</v>
      </c>
    </row>
    <row r="852014" spans="2:2" x14ac:dyDescent="0.25">
      <c r="B852014">
        <v>0</v>
      </c>
    </row>
    <row r="852015" spans="2:2" x14ac:dyDescent="0.25">
      <c r="B852015">
        <v>0</v>
      </c>
    </row>
    <row r="852016" spans="2:2" x14ac:dyDescent="0.25">
      <c r="B852016">
        <v>0</v>
      </c>
    </row>
    <row r="852017" spans="2:2" x14ac:dyDescent="0.25">
      <c r="B852017">
        <v>0</v>
      </c>
    </row>
    <row r="852018" spans="2:2" x14ac:dyDescent="0.25">
      <c r="B852018">
        <v>0</v>
      </c>
    </row>
    <row r="852019" spans="2:2" x14ac:dyDescent="0.25">
      <c r="B852019">
        <v>48.735205384079833</v>
      </c>
    </row>
    <row r="852020" spans="2:2" x14ac:dyDescent="0.25">
      <c r="B852020">
        <v>36.705666437256255</v>
      </c>
    </row>
    <row r="852021" spans="2:2" x14ac:dyDescent="0.25">
      <c r="B852021">
        <v>121.43372754319331</v>
      </c>
    </row>
    <row r="852022" spans="2:2" x14ac:dyDescent="0.25">
      <c r="B852022">
        <v>60</v>
      </c>
    </row>
    <row r="852023" spans="2:2" x14ac:dyDescent="0.25">
      <c r="B852023">
        <v>21.977055953584458</v>
      </c>
    </row>
    <row r="852024" spans="2:2" x14ac:dyDescent="0.25">
      <c r="B852024">
        <v>63.828850640489499</v>
      </c>
    </row>
    <row r="852025" spans="2:2" x14ac:dyDescent="0.25">
      <c r="B852025">
        <v>71.1111111111111</v>
      </c>
    </row>
    <row r="868353" spans="2:4" x14ac:dyDescent="0.25">
      <c r="B868353" t="s">
        <v>13</v>
      </c>
      <c r="D868353" t="s">
        <v>43</v>
      </c>
    </row>
    <row r="868354" spans="2:4" x14ac:dyDescent="0.25">
      <c r="B868354">
        <v>0</v>
      </c>
    </row>
    <row r="868355" spans="2:4" x14ac:dyDescent="0.25">
      <c r="B868355">
        <v>0</v>
      </c>
    </row>
    <row r="868356" spans="2:4" x14ac:dyDescent="0.25">
      <c r="B868356">
        <v>0</v>
      </c>
    </row>
    <row r="868357" spans="2:4" x14ac:dyDescent="0.25">
      <c r="B868357">
        <v>0</v>
      </c>
    </row>
    <row r="868358" spans="2:4" x14ac:dyDescent="0.25">
      <c r="B868358">
        <v>0</v>
      </c>
    </row>
    <row r="868359" spans="2:4" x14ac:dyDescent="0.25">
      <c r="B868359">
        <v>0</v>
      </c>
    </row>
    <row r="868360" spans="2:4" x14ac:dyDescent="0.25">
      <c r="B868360">
        <v>0</v>
      </c>
    </row>
    <row r="868361" spans="2:4" x14ac:dyDescent="0.25">
      <c r="B868361">
        <v>0</v>
      </c>
    </row>
    <row r="868362" spans="2:4" x14ac:dyDescent="0.25">
      <c r="B868362">
        <v>0</v>
      </c>
    </row>
    <row r="868363" spans="2:4" x14ac:dyDescent="0.25">
      <c r="B868363">
        <v>0</v>
      </c>
    </row>
    <row r="868364" spans="2:4" x14ac:dyDescent="0.25">
      <c r="B868364">
        <v>0</v>
      </c>
    </row>
    <row r="868365" spans="2:4" x14ac:dyDescent="0.25">
      <c r="B868365">
        <v>0</v>
      </c>
    </row>
    <row r="868366" spans="2:4" x14ac:dyDescent="0.25">
      <c r="B868366">
        <v>0</v>
      </c>
    </row>
    <row r="868367" spans="2:4" x14ac:dyDescent="0.25">
      <c r="B868367">
        <v>0</v>
      </c>
    </row>
    <row r="868368" spans="2:4" x14ac:dyDescent="0.25">
      <c r="B868368">
        <v>0</v>
      </c>
      <c r="D868368">
        <v>26.3</v>
      </c>
    </row>
    <row r="868369" spans="2:4" x14ac:dyDescent="0.25">
      <c r="B868369">
        <v>0</v>
      </c>
    </row>
    <row r="868370" spans="2:4" x14ac:dyDescent="0.25">
      <c r="B868370">
        <v>98.331215761976352</v>
      </c>
      <c r="D868370">
        <v>26.3</v>
      </c>
    </row>
    <row r="868371" spans="2:4" x14ac:dyDescent="0.25">
      <c r="B868371">
        <v>0</v>
      </c>
    </row>
    <row r="868372" spans="2:4" x14ac:dyDescent="0.25">
      <c r="B868372">
        <v>63.131313131313128</v>
      </c>
      <c r="D868372">
        <v>26.7</v>
      </c>
    </row>
    <row r="868373" spans="2:4" x14ac:dyDescent="0.25">
      <c r="B868373">
        <v>0</v>
      </c>
    </row>
    <row r="868374" spans="2:4" x14ac:dyDescent="0.25">
      <c r="B868374">
        <v>94.292803970223318</v>
      </c>
      <c r="D868374">
        <v>27.22</v>
      </c>
    </row>
    <row r="868375" spans="2:4" x14ac:dyDescent="0.25">
      <c r="B868375">
        <v>0</v>
      </c>
    </row>
    <row r="868376" spans="2:4" x14ac:dyDescent="0.25">
      <c r="B868376">
        <v>0</v>
      </c>
    </row>
    <row r="868377" spans="2:4" x14ac:dyDescent="0.25">
      <c r="B868377">
        <v>3643.765903307888</v>
      </c>
      <c r="D868377">
        <v>26.5</v>
      </c>
    </row>
    <row r="868378" spans="2:4" x14ac:dyDescent="0.25">
      <c r="B868378">
        <v>0</v>
      </c>
    </row>
    <row r="868379" spans="2:4" x14ac:dyDescent="0.25">
      <c r="B868379">
        <v>0</v>
      </c>
    </row>
    <row r="868380" spans="2:4" x14ac:dyDescent="0.25">
      <c r="B868380">
        <v>0</v>
      </c>
    </row>
    <row r="868381" spans="2:4" x14ac:dyDescent="0.25">
      <c r="B868381">
        <v>0</v>
      </c>
    </row>
    <row r="868382" spans="2:4" x14ac:dyDescent="0.25">
      <c r="B868382">
        <v>230.76923076923077</v>
      </c>
    </row>
    <row r="868383" spans="2:4" x14ac:dyDescent="0.25">
      <c r="B868383">
        <v>329.4930875576037</v>
      </c>
    </row>
    <row r="868384" spans="2:4" x14ac:dyDescent="0.25">
      <c r="B868384">
        <v>196.34703196347033</v>
      </c>
    </row>
    <row r="868385" spans="2:2" x14ac:dyDescent="0.25">
      <c r="B868385">
        <v>355.76923076923077</v>
      </c>
    </row>
    <row r="868386" spans="2:2" x14ac:dyDescent="0.25">
      <c r="B868386">
        <v>290.86538461538464</v>
      </c>
    </row>
    <row r="868387" spans="2:2" x14ac:dyDescent="0.25">
      <c r="B868387">
        <v>156.56953734906097</v>
      </c>
    </row>
    <row r="868388" spans="2:2" x14ac:dyDescent="0.25">
      <c r="B868388">
        <v>831.02292900655425</v>
      </c>
    </row>
    <row r="868389" spans="2:2" x14ac:dyDescent="0.25">
      <c r="B868389">
        <v>91.5329602963741</v>
      </c>
    </row>
    <row r="868390" spans="2:2" x14ac:dyDescent="0.25">
      <c r="B868390">
        <v>175.83963425356075</v>
      </c>
    </row>
    <row r="868391" spans="2:2" x14ac:dyDescent="0.25">
      <c r="B868391">
        <v>158.9782994621234</v>
      </c>
    </row>
    <row r="868392" spans="2:2" x14ac:dyDescent="0.25">
      <c r="B868392">
        <v>520.29261642149481</v>
      </c>
    </row>
    <row r="868393" spans="2:2" x14ac:dyDescent="0.25">
      <c r="B868393">
        <v>209.56230383643543</v>
      </c>
    </row>
    <row r="868394" spans="2:2" x14ac:dyDescent="0.25">
      <c r="B868394">
        <v>0</v>
      </c>
    </row>
    <row r="868395" spans="2:2" x14ac:dyDescent="0.25">
      <c r="B868395">
        <v>105.50458715596331</v>
      </c>
    </row>
    <row r="868396" spans="2:2" x14ac:dyDescent="0.25">
      <c r="B868396">
        <v>0</v>
      </c>
    </row>
    <row r="868397" spans="2:2" x14ac:dyDescent="0.25">
      <c r="B868397">
        <v>0</v>
      </c>
    </row>
    <row r="868398" spans="2:2" x14ac:dyDescent="0.25">
      <c r="B868398">
        <v>0</v>
      </c>
    </row>
    <row r="868399" spans="2:2" x14ac:dyDescent="0.25">
      <c r="B868399">
        <v>0</v>
      </c>
    </row>
    <row r="868400" spans="2:2" x14ac:dyDescent="0.25">
      <c r="B868400">
        <v>0</v>
      </c>
    </row>
    <row r="868401" spans="2:2" x14ac:dyDescent="0.25">
      <c r="B868401">
        <v>0</v>
      </c>
    </row>
    <row r="868402" spans="2:2" x14ac:dyDescent="0.25">
      <c r="B868402">
        <v>0</v>
      </c>
    </row>
    <row r="868403" spans="2:2" x14ac:dyDescent="0.25">
      <c r="B868403">
        <v>48.735205384079833</v>
      </c>
    </row>
    <row r="868404" spans="2:2" x14ac:dyDescent="0.25">
      <c r="B868404">
        <v>36.705666437256255</v>
      </c>
    </row>
    <row r="868405" spans="2:2" x14ac:dyDescent="0.25">
      <c r="B868405">
        <v>121.43372754319331</v>
      </c>
    </row>
    <row r="868406" spans="2:2" x14ac:dyDescent="0.25">
      <c r="B868406">
        <v>60</v>
      </c>
    </row>
    <row r="868407" spans="2:2" x14ac:dyDescent="0.25">
      <c r="B868407">
        <v>21.977055953584458</v>
      </c>
    </row>
    <row r="868408" spans="2:2" x14ac:dyDescent="0.25">
      <c r="B868408">
        <v>63.828850640489499</v>
      </c>
    </row>
    <row r="868409" spans="2:2" x14ac:dyDescent="0.25">
      <c r="B868409">
        <v>71.1111111111111</v>
      </c>
    </row>
    <row r="884737" spans="2:4" x14ac:dyDescent="0.25">
      <c r="B884737" t="s">
        <v>13</v>
      </c>
      <c r="D884737" t="s">
        <v>43</v>
      </c>
    </row>
    <row r="884738" spans="2:4" x14ac:dyDescent="0.25">
      <c r="B884738">
        <v>0</v>
      </c>
    </row>
    <row r="884739" spans="2:4" x14ac:dyDescent="0.25">
      <c r="B884739">
        <v>0</v>
      </c>
    </row>
    <row r="884740" spans="2:4" x14ac:dyDescent="0.25">
      <c r="B884740">
        <v>0</v>
      </c>
    </row>
    <row r="884741" spans="2:4" x14ac:dyDescent="0.25">
      <c r="B884741">
        <v>0</v>
      </c>
    </row>
    <row r="884742" spans="2:4" x14ac:dyDescent="0.25">
      <c r="B884742">
        <v>0</v>
      </c>
    </row>
    <row r="884743" spans="2:4" x14ac:dyDescent="0.25">
      <c r="B884743">
        <v>0</v>
      </c>
    </row>
    <row r="884744" spans="2:4" x14ac:dyDescent="0.25">
      <c r="B884744">
        <v>0</v>
      </c>
    </row>
    <row r="884745" spans="2:4" x14ac:dyDescent="0.25">
      <c r="B884745">
        <v>0</v>
      </c>
    </row>
    <row r="884746" spans="2:4" x14ac:dyDescent="0.25">
      <c r="B884746">
        <v>0</v>
      </c>
    </row>
    <row r="884747" spans="2:4" x14ac:dyDescent="0.25">
      <c r="B884747">
        <v>0</v>
      </c>
    </row>
    <row r="884748" spans="2:4" x14ac:dyDescent="0.25">
      <c r="B884748">
        <v>0</v>
      </c>
    </row>
    <row r="884749" spans="2:4" x14ac:dyDescent="0.25">
      <c r="B884749">
        <v>0</v>
      </c>
    </row>
    <row r="884750" spans="2:4" x14ac:dyDescent="0.25">
      <c r="B884750">
        <v>0</v>
      </c>
    </row>
    <row r="884751" spans="2:4" x14ac:dyDescent="0.25">
      <c r="B884751">
        <v>0</v>
      </c>
    </row>
    <row r="884752" spans="2:4" x14ac:dyDescent="0.25">
      <c r="B884752">
        <v>0</v>
      </c>
      <c r="D884752">
        <v>26.3</v>
      </c>
    </row>
    <row r="884753" spans="2:4" x14ac:dyDescent="0.25">
      <c r="B884753">
        <v>0</v>
      </c>
    </row>
    <row r="884754" spans="2:4" x14ac:dyDescent="0.25">
      <c r="B884754">
        <v>98.331215761976352</v>
      </c>
      <c r="D884754">
        <v>26.3</v>
      </c>
    </row>
    <row r="884755" spans="2:4" x14ac:dyDescent="0.25">
      <c r="B884755">
        <v>0</v>
      </c>
    </row>
    <row r="884756" spans="2:4" x14ac:dyDescent="0.25">
      <c r="B884756">
        <v>63.131313131313128</v>
      </c>
      <c r="D884756">
        <v>26.7</v>
      </c>
    </row>
    <row r="884757" spans="2:4" x14ac:dyDescent="0.25">
      <c r="B884757">
        <v>0</v>
      </c>
    </row>
    <row r="884758" spans="2:4" x14ac:dyDescent="0.25">
      <c r="B884758">
        <v>94.292803970223318</v>
      </c>
      <c r="D884758">
        <v>27.22</v>
      </c>
    </row>
    <row r="884759" spans="2:4" x14ac:dyDescent="0.25">
      <c r="B884759">
        <v>0</v>
      </c>
    </row>
    <row r="884760" spans="2:4" x14ac:dyDescent="0.25">
      <c r="B884760">
        <v>0</v>
      </c>
    </row>
    <row r="884761" spans="2:4" x14ac:dyDescent="0.25">
      <c r="B884761">
        <v>3643.765903307888</v>
      </c>
      <c r="D884761">
        <v>26.5</v>
      </c>
    </row>
    <row r="884762" spans="2:4" x14ac:dyDescent="0.25">
      <c r="B884762">
        <v>0</v>
      </c>
    </row>
    <row r="884763" spans="2:4" x14ac:dyDescent="0.25">
      <c r="B884763">
        <v>0</v>
      </c>
    </row>
    <row r="884764" spans="2:4" x14ac:dyDescent="0.25">
      <c r="B884764">
        <v>0</v>
      </c>
    </row>
    <row r="884765" spans="2:4" x14ac:dyDescent="0.25">
      <c r="B884765">
        <v>0</v>
      </c>
    </row>
    <row r="884766" spans="2:4" x14ac:dyDescent="0.25">
      <c r="B884766">
        <v>230.76923076923077</v>
      </c>
    </row>
    <row r="884767" spans="2:4" x14ac:dyDescent="0.25">
      <c r="B884767">
        <v>329.4930875576037</v>
      </c>
    </row>
    <row r="884768" spans="2:4" x14ac:dyDescent="0.25">
      <c r="B884768">
        <v>196.34703196347033</v>
      </c>
    </row>
    <row r="884769" spans="2:2" x14ac:dyDescent="0.25">
      <c r="B884769">
        <v>355.76923076923077</v>
      </c>
    </row>
    <row r="884770" spans="2:2" x14ac:dyDescent="0.25">
      <c r="B884770">
        <v>290.86538461538464</v>
      </c>
    </row>
    <row r="884771" spans="2:2" x14ac:dyDescent="0.25">
      <c r="B884771">
        <v>156.56953734906097</v>
      </c>
    </row>
    <row r="884772" spans="2:2" x14ac:dyDescent="0.25">
      <c r="B884772">
        <v>831.02292900655425</v>
      </c>
    </row>
    <row r="884773" spans="2:2" x14ac:dyDescent="0.25">
      <c r="B884773">
        <v>91.5329602963741</v>
      </c>
    </row>
    <row r="884774" spans="2:2" x14ac:dyDescent="0.25">
      <c r="B884774">
        <v>175.83963425356075</v>
      </c>
    </row>
    <row r="884775" spans="2:2" x14ac:dyDescent="0.25">
      <c r="B884775">
        <v>158.9782994621234</v>
      </c>
    </row>
    <row r="884776" spans="2:2" x14ac:dyDescent="0.25">
      <c r="B884776">
        <v>520.29261642149481</v>
      </c>
    </row>
    <row r="884777" spans="2:2" x14ac:dyDescent="0.25">
      <c r="B884777">
        <v>209.56230383643543</v>
      </c>
    </row>
    <row r="884778" spans="2:2" x14ac:dyDescent="0.25">
      <c r="B884778">
        <v>0</v>
      </c>
    </row>
    <row r="884779" spans="2:2" x14ac:dyDescent="0.25">
      <c r="B884779">
        <v>105.50458715596331</v>
      </c>
    </row>
    <row r="884780" spans="2:2" x14ac:dyDescent="0.25">
      <c r="B884780">
        <v>0</v>
      </c>
    </row>
    <row r="884781" spans="2:2" x14ac:dyDescent="0.25">
      <c r="B884781">
        <v>0</v>
      </c>
    </row>
    <row r="884782" spans="2:2" x14ac:dyDescent="0.25">
      <c r="B884782">
        <v>0</v>
      </c>
    </row>
    <row r="884783" spans="2:2" x14ac:dyDescent="0.25">
      <c r="B884783">
        <v>0</v>
      </c>
    </row>
    <row r="884784" spans="2:2" x14ac:dyDescent="0.25">
      <c r="B884784">
        <v>0</v>
      </c>
    </row>
    <row r="884785" spans="2:2" x14ac:dyDescent="0.25">
      <c r="B884785">
        <v>0</v>
      </c>
    </row>
    <row r="884786" spans="2:2" x14ac:dyDescent="0.25">
      <c r="B884786">
        <v>0</v>
      </c>
    </row>
    <row r="884787" spans="2:2" x14ac:dyDescent="0.25">
      <c r="B884787">
        <v>48.735205384079833</v>
      </c>
    </row>
    <row r="884788" spans="2:2" x14ac:dyDescent="0.25">
      <c r="B884788">
        <v>36.705666437256255</v>
      </c>
    </row>
    <row r="884789" spans="2:2" x14ac:dyDescent="0.25">
      <c r="B884789">
        <v>121.43372754319331</v>
      </c>
    </row>
    <row r="884790" spans="2:2" x14ac:dyDescent="0.25">
      <c r="B884790">
        <v>60</v>
      </c>
    </row>
    <row r="884791" spans="2:2" x14ac:dyDescent="0.25">
      <c r="B884791">
        <v>21.977055953584458</v>
      </c>
    </row>
    <row r="884792" spans="2:2" x14ac:dyDescent="0.25">
      <c r="B884792">
        <v>63.828850640489499</v>
      </c>
    </row>
    <row r="884793" spans="2:2" x14ac:dyDescent="0.25">
      <c r="B884793">
        <v>71.1111111111111</v>
      </c>
    </row>
    <row r="901121" spans="2:4" x14ac:dyDescent="0.25">
      <c r="B901121" t="s">
        <v>13</v>
      </c>
      <c r="D901121" t="s">
        <v>43</v>
      </c>
    </row>
    <row r="901122" spans="2:4" x14ac:dyDescent="0.25">
      <c r="B901122">
        <v>0</v>
      </c>
    </row>
    <row r="901123" spans="2:4" x14ac:dyDescent="0.25">
      <c r="B901123">
        <v>0</v>
      </c>
    </row>
    <row r="901124" spans="2:4" x14ac:dyDescent="0.25">
      <c r="B901124">
        <v>0</v>
      </c>
    </row>
    <row r="901125" spans="2:4" x14ac:dyDescent="0.25">
      <c r="B901125">
        <v>0</v>
      </c>
    </row>
    <row r="901126" spans="2:4" x14ac:dyDescent="0.25">
      <c r="B901126">
        <v>0</v>
      </c>
    </row>
    <row r="901127" spans="2:4" x14ac:dyDescent="0.25">
      <c r="B901127">
        <v>0</v>
      </c>
    </row>
    <row r="901128" spans="2:4" x14ac:dyDescent="0.25">
      <c r="B901128">
        <v>0</v>
      </c>
    </row>
    <row r="901129" spans="2:4" x14ac:dyDescent="0.25">
      <c r="B901129">
        <v>0</v>
      </c>
    </row>
    <row r="901130" spans="2:4" x14ac:dyDescent="0.25">
      <c r="B901130">
        <v>0</v>
      </c>
    </row>
    <row r="901131" spans="2:4" x14ac:dyDescent="0.25">
      <c r="B901131">
        <v>0</v>
      </c>
    </row>
    <row r="901132" spans="2:4" x14ac:dyDescent="0.25">
      <c r="B901132">
        <v>0</v>
      </c>
    </row>
    <row r="901133" spans="2:4" x14ac:dyDescent="0.25">
      <c r="B901133">
        <v>0</v>
      </c>
    </row>
    <row r="901134" spans="2:4" x14ac:dyDescent="0.25">
      <c r="B901134">
        <v>0</v>
      </c>
    </row>
    <row r="901135" spans="2:4" x14ac:dyDescent="0.25">
      <c r="B901135">
        <v>0</v>
      </c>
    </row>
    <row r="901136" spans="2:4" x14ac:dyDescent="0.25">
      <c r="B901136">
        <v>0</v>
      </c>
      <c r="D901136">
        <v>26.3</v>
      </c>
    </row>
    <row r="901137" spans="2:4" x14ac:dyDescent="0.25">
      <c r="B901137">
        <v>0</v>
      </c>
    </row>
    <row r="901138" spans="2:4" x14ac:dyDescent="0.25">
      <c r="B901138">
        <v>98.331215761976352</v>
      </c>
      <c r="D901138">
        <v>26.3</v>
      </c>
    </row>
    <row r="901139" spans="2:4" x14ac:dyDescent="0.25">
      <c r="B901139">
        <v>0</v>
      </c>
    </row>
    <row r="901140" spans="2:4" x14ac:dyDescent="0.25">
      <c r="B901140">
        <v>63.131313131313128</v>
      </c>
      <c r="D901140">
        <v>26.7</v>
      </c>
    </row>
    <row r="901141" spans="2:4" x14ac:dyDescent="0.25">
      <c r="B901141">
        <v>0</v>
      </c>
    </row>
    <row r="901142" spans="2:4" x14ac:dyDescent="0.25">
      <c r="B901142">
        <v>94.292803970223318</v>
      </c>
      <c r="D901142">
        <v>27.22</v>
      </c>
    </row>
    <row r="901143" spans="2:4" x14ac:dyDescent="0.25">
      <c r="B901143">
        <v>0</v>
      </c>
    </row>
    <row r="901144" spans="2:4" x14ac:dyDescent="0.25">
      <c r="B901144">
        <v>0</v>
      </c>
    </row>
    <row r="901145" spans="2:4" x14ac:dyDescent="0.25">
      <c r="B901145">
        <v>3643.765903307888</v>
      </c>
      <c r="D901145">
        <v>26.5</v>
      </c>
    </row>
    <row r="901146" spans="2:4" x14ac:dyDescent="0.25">
      <c r="B901146">
        <v>0</v>
      </c>
    </row>
    <row r="901147" spans="2:4" x14ac:dyDescent="0.25">
      <c r="B901147">
        <v>0</v>
      </c>
    </row>
    <row r="901148" spans="2:4" x14ac:dyDescent="0.25">
      <c r="B901148">
        <v>0</v>
      </c>
    </row>
    <row r="901149" spans="2:4" x14ac:dyDescent="0.25">
      <c r="B901149">
        <v>0</v>
      </c>
    </row>
    <row r="901150" spans="2:4" x14ac:dyDescent="0.25">
      <c r="B901150">
        <v>230.76923076923077</v>
      </c>
    </row>
    <row r="901151" spans="2:4" x14ac:dyDescent="0.25">
      <c r="B901151">
        <v>329.4930875576037</v>
      </c>
    </row>
    <row r="901152" spans="2:4" x14ac:dyDescent="0.25">
      <c r="B901152">
        <v>196.34703196347033</v>
      </c>
    </row>
    <row r="901153" spans="2:2" x14ac:dyDescent="0.25">
      <c r="B901153">
        <v>355.76923076923077</v>
      </c>
    </row>
    <row r="901154" spans="2:2" x14ac:dyDescent="0.25">
      <c r="B901154">
        <v>290.86538461538464</v>
      </c>
    </row>
    <row r="901155" spans="2:2" x14ac:dyDescent="0.25">
      <c r="B901155">
        <v>156.56953734906097</v>
      </c>
    </row>
    <row r="901156" spans="2:2" x14ac:dyDescent="0.25">
      <c r="B901156">
        <v>831.02292900655425</v>
      </c>
    </row>
    <row r="901157" spans="2:2" x14ac:dyDescent="0.25">
      <c r="B901157">
        <v>91.5329602963741</v>
      </c>
    </row>
    <row r="901158" spans="2:2" x14ac:dyDescent="0.25">
      <c r="B901158">
        <v>175.83963425356075</v>
      </c>
    </row>
    <row r="901159" spans="2:2" x14ac:dyDescent="0.25">
      <c r="B901159">
        <v>158.9782994621234</v>
      </c>
    </row>
    <row r="901160" spans="2:2" x14ac:dyDescent="0.25">
      <c r="B901160">
        <v>520.29261642149481</v>
      </c>
    </row>
    <row r="901161" spans="2:2" x14ac:dyDescent="0.25">
      <c r="B901161">
        <v>209.56230383643543</v>
      </c>
    </row>
    <row r="901162" spans="2:2" x14ac:dyDescent="0.25">
      <c r="B901162">
        <v>0</v>
      </c>
    </row>
    <row r="901163" spans="2:2" x14ac:dyDescent="0.25">
      <c r="B901163">
        <v>105.50458715596331</v>
      </c>
    </row>
    <row r="901164" spans="2:2" x14ac:dyDescent="0.25">
      <c r="B901164">
        <v>0</v>
      </c>
    </row>
    <row r="901165" spans="2:2" x14ac:dyDescent="0.25">
      <c r="B901165">
        <v>0</v>
      </c>
    </row>
    <row r="901166" spans="2:2" x14ac:dyDescent="0.25">
      <c r="B901166">
        <v>0</v>
      </c>
    </row>
    <row r="901167" spans="2:2" x14ac:dyDescent="0.25">
      <c r="B901167">
        <v>0</v>
      </c>
    </row>
    <row r="901168" spans="2:2" x14ac:dyDescent="0.25">
      <c r="B901168">
        <v>0</v>
      </c>
    </row>
    <row r="901169" spans="2:2" x14ac:dyDescent="0.25">
      <c r="B901169">
        <v>0</v>
      </c>
    </row>
    <row r="901170" spans="2:2" x14ac:dyDescent="0.25">
      <c r="B901170">
        <v>0</v>
      </c>
    </row>
    <row r="901171" spans="2:2" x14ac:dyDescent="0.25">
      <c r="B901171">
        <v>48.735205384079833</v>
      </c>
    </row>
    <row r="901172" spans="2:2" x14ac:dyDescent="0.25">
      <c r="B901172">
        <v>36.705666437256255</v>
      </c>
    </row>
    <row r="901173" spans="2:2" x14ac:dyDescent="0.25">
      <c r="B901173">
        <v>121.43372754319331</v>
      </c>
    </row>
    <row r="901174" spans="2:2" x14ac:dyDescent="0.25">
      <c r="B901174">
        <v>60</v>
      </c>
    </row>
    <row r="901175" spans="2:2" x14ac:dyDescent="0.25">
      <c r="B901175">
        <v>21.977055953584458</v>
      </c>
    </row>
    <row r="901176" spans="2:2" x14ac:dyDescent="0.25">
      <c r="B901176">
        <v>63.828850640489499</v>
      </c>
    </row>
    <row r="901177" spans="2:2" x14ac:dyDescent="0.25">
      <c r="B901177">
        <v>71.1111111111111</v>
      </c>
    </row>
    <row r="917505" spans="2:4" x14ac:dyDescent="0.25">
      <c r="B917505" t="s">
        <v>13</v>
      </c>
      <c r="D917505" t="s">
        <v>43</v>
      </c>
    </row>
    <row r="917506" spans="2:4" x14ac:dyDescent="0.25">
      <c r="B917506">
        <v>0</v>
      </c>
    </row>
    <row r="917507" spans="2:4" x14ac:dyDescent="0.25">
      <c r="B917507">
        <v>0</v>
      </c>
    </row>
    <row r="917508" spans="2:4" x14ac:dyDescent="0.25">
      <c r="B917508">
        <v>0</v>
      </c>
    </row>
    <row r="917509" spans="2:4" x14ac:dyDescent="0.25">
      <c r="B917509">
        <v>0</v>
      </c>
    </row>
    <row r="917510" spans="2:4" x14ac:dyDescent="0.25">
      <c r="B917510">
        <v>0</v>
      </c>
    </row>
    <row r="917511" spans="2:4" x14ac:dyDescent="0.25">
      <c r="B917511">
        <v>0</v>
      </c>
    </row>
    <row r="917512" spans="2:4" x14ac:dyDescent="0.25">
      <c r="B917512">
        <v>0</v>
      </c>
    </row>
    <row r="917513" spans="2:4" x14ac:dyDescent="0.25">
      <c r="B917513">
        <v>0</v>
      </c>
    </row>
    <row r="917514" spans="2:4" x14ac:dyDescent="0.25">
      <c r="B917514">
        <v>0</v>
      </c>
    </row>
    <row r="917515" spans="2:4" x14ac:dyDescent="0.25">
      <c r="B917515">
        <v>0</v>
      </c>
    </row>
    <row r="917516" spans="2:4" x14ac:dyDescent="0.25">
      <c r="B917516">
        <v>0</v>
      </c>
    </row>
    <row r="917517" spans="2:4" x14ac:dyDescent="0.25">
      <c r="B917517">
        <v>0</v>
      </c>
    </row>
    <row r="917518" spans="2:4" x14ac:dyDescent="0.25">
      <c r="B917518">
        <v>0</v>
      </c>
    </row>
    <row r="917519" spans="2:4" x14ac:dyDescent="0.25">
      <c r="B917519">
        <v>0</v>
      </c>
    </row>
    <row r="917520" spans="2:4" x14ac:dyDescent="0.25">
      <c r="B917520">
        <v>0</v>
      </c>
      <c r="D917520">
        <v>26.3</v>
      </c>
    </row>
    <row r="917521" spans="2:4" x14ac:dyDescent="0.25">
      <c r="B917521">
        <v>0</v>
      </c>
    </row>
    <row r="917522" spans="2:4" x14ac:dyDescent="0.25">
      <c r="B917522">
        <v>98.331215761976352</v>
      </c>
      <c r="D917522">
        <v>26.3</v>
      </c>
    </row>
    <row r="917523" spans="2:4" x14ac:dyDescent="0.25">
      <c r="B917523">
        <v>0</v>
      </c>
    </row>
    <row r="917524" spans="2:4" x14ac:dyDescent="0.25">
      <c r="B917524">
        <v>63.131313131313128</v>
      </c>
      <c r="D917524">
        <v>26.7</v>
      </c>
    </row>
    <row r="917525" spans="2:4" x14ac:dyDescent="0.25">
      <c r="B917525">
        <v>0</v>
      </c>
    </row>
    <row r="917526" spans="2:4" x14ac:dyDescent="0.25">
      <c r="B917526">
        <v>94.292803970223318</v>
      </c>
      <c r="D917526">
        <v>27.22</v>
      </c>
    </row>
    <row r="917527" spans="2:4" x14ac:dyDescent="0.25">
      <c r="B917527">
        <v>0</v>
      </c>
    </row>
    <row r="917528" spans="2:4" x14ac:dyDescent="0.25">
      <c r="B917528">
        <v>0</v>
      </c>
    </row>
    <row r="917529" spans="2:4" x14ac:dyDescent="0.25">
      <c r="B917529">
        <v>3643.765903307888</v>
      </c>
      <c r="D917529">
        <v>26.5</v>
      </c>
    </row>
    <row r="917530" spans="2:4" x14ac:dyDescent="0.25">
      <c r="B917530">
        <v>0</v>
      </c>
    </row>
    <row r="917531" spans="2:4" x14ac:dyDescent="0.25">
      <c r="B917531">
        <v>0</v>
      </c>
    </row>
    <row r="917532" spans="2:4" x14ac:dyDescent="0.25">
      <c r="B917532">
        <v>0</v>
      </c>
    </row>
    <row r="917533" spans="2:4" x14ac:dyDescent="0.25">
      <c r="B917533">
        <v>0</v>
      </c>
    </row>
    <row r="917534" spans="2:4" x14ac:dyDescent="0.25">
      <c r="B917534">
        <v>230.76923076923077</v>
      </c>
    </row>
    <row r="917535" spans="2:4" x14ac:dyDescent="0.25">
      <c r="B917535">
        <v>329.4930875576037</v>
      </c>
    </row>
    <row r="917536" spans="2:4" x14ac:dyDescent="0.25">
      <c r="B917536">
        <v>196.34703196347033</v>
      </c>
    </row>
    <row r="917537" spans="2:2" x14ac:dyDescent="0.25">
      <c r="B917537">
        <v>355.76923076923077</v>
      </c>
    </row>
    <row r="917538" spans="2:2" x14ac:dyDescent="0.25">
      <c r="B917538">
        <v>290.86538461538464</v>
      </c>
    </row>
    <row r="917539" spans="2:2" x14ac:dyDescent="0.25">
      <c r="B917539">
        <v>156.56953734906097</v>
      </c>
    </row>
    <row r="917540" spans="2:2" x14ac:dyDescent="0.25">
      <c r="B917540">
        <v>831.02292900655425</v>
      </c>
    </row>
    <row r="917541" spans="2:2" x14ac:dyDescent="0.25">
      <c r="B917541">
        <v>91.5329602963741</v>
      </c>
    </row>
    <row r="917542" spans="2:2" x14ac:dyDescent="0.25">
      <c r="B917542">
        <v>175.83963425356075</v>
      </c>
    </row>
    <row r="917543" spans="2:2" x14ac:dyDescent="0.25">
      <c r="B917543">
        <v>158.9782994621234</v>
      </c>
    </row>
    <row r="917544" spans="2:2" x14ac:dyDescent="0.25">
      <c r="B917544">
        <v>520.29261642149481</v>
      </c>
    </row>
    <row r="917545" spans="2:2" x14ac:dyDescent="0.25">
      <c r="B917545">
        <v>209.56230383643543</v>
      </c>
    </row>
    <row r="917546" spans="2:2" x14ac:dyDescent="0.25">
      <c r="B917546">
        <v>0</v>
      </c>
    </row>
    <row r="917547" spans="2:2" x14ac:dyDescent="0.25">
      <c r="B917547">
        <v>105.50458715596331</v>
      </c>
    </row>
    <row r="917548" spans="2:2" x14ac:dyDescent="0.25">
      <c r="B917548">
        <v>0</v>
      </c>
    </row>
    <row r="917549" spans="2:2" x14ac:dyDescent="0.25">
      <c r="B917549">
        <v>0</v>
      </c>
    </row>
    <row r="917550" spans="2:2" x14ac:dyDescent="0.25">
      <c r="B917550">
        <v>0</v>
      </c>
    </row>
    <row r="917551" spans="2:2" x14ac:dyDescent="0.25">
      <c r="B917551">
        <v>0</v>
      </c>
    </row>
    <row r="917552" spans="2:2" x14ac:dyDescent="0.25">
      <c r="B917552">
        <v>0</v>
      </c>
    </row>
    <row r="917553" spans="2:2" x14ac:dyDescent="0.25">
      <c r="B917553">
        <v>0</v>
      </c>
    </row>
    <row r="917554" spans="2:2" x14ac:dyDescent="0.25">
      <c r="B917554">
        <v>0</v>
      </c>
    </row>
    <row r="917555" spans="2:2" x14ac:dyDescent="0.25">
      <c r="B917555">
        <v>48.735205384079833</v>
      </c>
    </row>
    <row r="917556" spans="2:2" x14ac:dyDescent="0.25">
      <c r="B917556">
        <v>36.705666437256255</v>
      </c>
    </row>
    <row r="917557" spans="2:2" x14ac:dyDescent="0.25">
      <c r="B917557">
        <v>121.43372754319331</v>
      </c>
    </row>
    <row r="917558" spans="2:2" x14ac:dyDescent="0.25">
      <c r="B917558">
        <v>60</v>
      </c>
    </row>
    <row r="917559" spans="2:2" x14ac:dyDescent="0.25">
      <c r="B917559">
        <v>21.977055953584458</v>
      </c>
    </row>
    <row r="917560" spans="2:2" x14ac:dyDescent="0.25">
      <c r="B917560">
        <v>63.828850640489499</v>
      </c>
    </row>
    <row r="917561" spans="2:2" x14ac:dyDescent="0.25">
      <c r="B917561">
        <v>71.1111111111111</v>
      </c>
    </row>
    <row r="933889" spans="2:4" x14ac:dyDescent="0.25">
      <c r="B933889" t="s">
        <v>13</v>
      </c>
      <c r="D933889" t="s">
        <v>43</v>
      </c>
    </row>
    <row r="933890" spans="2:4" x14ac:dyDescent="0.25">
      <c r="B933890">
        <v>0</v>
      </c>
    </row>
    <row r="933891" spans="2:4" x14ac:dyDescent="0.25">
      <c r="B933891">
        <v>0</v>
      </c>
    </row>
    <row r="933892" spans="2:4" x14ac:dyDescent="0.25">
      <c r="B933892">
        <v>0</v>
      </c>
    </row>
    <row r="933893" spans="2:4" x14ac:dyDescent="0.25">
      <c r="B933893">
        <v>0</v>
      </c>
    </row>
    <row r="933894" spans="2:4" x14ac:dyDescent="0.25">
      <c r="B933894">
        <v>0</v>
      </c>
    </row>
    <row r="933895" spans="2:4" x14ac:dyDescent="0.25">
      <c r="B933895">
        <v>0</v>
      </c>
    </row>
    <row r="933896" spans="2:4" x14ac:dyDescent="0.25">
      <c r="B933896">
        <v>0</v>
      </c>
    </row>
    <row r="933897" spans="2:4" x14ac:dyDescent="0.25">
      <c r="B933897">
        <v>0</v>
      </c>
    </row>
    <row r="933898" spans="2:4" x14ac:dyDescent="0.25">
      <c r="B933898">
        <v>0</v>
      </c>
    </row>
    <row r="933899" spans="2:4" x14ac:dyDescent="0.25">
      <c r="B933899">
        <v>0</v>
      </c>
    </row>
    <row r="933900" spans="2:4" x14ac:dyDescent="0.25">
      <c r="B933900">
        <v>0</v>
      </c>
    </row>
    <row r="933901" spans="2:4" x14ac:dyDescent="0.25">
      <c r="B933901">
        <v>0</v>
      </c>
    </row>
    <row r="933902" spans="2:4" x14ac:dyDescent="0.25">
      <c r="B933902">
        <v>0</v>
      </c>
    </row>
    <row r="933903" spans="2:4" x14ac:dyDescent="0.25">
      <c r="B933903">
        <v>0</v>
      </c>
    </row>
    <row r="933904" spans="2:4" x14ac:dyDescent="0.25">
      <c r="B933904">
        <v>0</v>
      </c>
      <c r="D933904">
        <v>26.3</v>
      </c>
    </row>
    <row r="933905" spans="2:4" x14ac:dyDescent="0.25">
      <c r="B933905">
        <v>0</v>
      </c>
    </row>
    <row r="933906" spans="2:4" x14ac:dyDescent="0.25">
      <c r="B933906">
        <v>98.331215761976352</v>
      </c>
      <c r="D933906">
        <v>26.3</v>
      </c>
    </row>
    <row r="933907" spans="2:4" x14ac:dyDescent="0.25">
      <c r="B933907">
        <v>0</v>
      </c>
    </row>
    <row r="933908" spans="2:4" x14ac:dyDescent="0.25">
      <c r="B933908">
        <v>63.131313131313128</v>
      </c>
      <c r="D933908">
        <v>26.7</v>
      </c>
    </row>
    <row r="933909" spans="2:4" x14ac:dyDescent="0.25">
      <c r="B933909">
        <v>0</v>
      </c>
    </row>
    <row r="933910" spans="2:4" x14ac:dyDescent="0.25">
      <c r="B933910">
        <v>94.292803970223318</v>
      </c>
      <c r="D933910">
        <v>27.22</v>
      </c>
    </row>
    <row r="933911" spans="2:4" x14ac:dyDescent="0.25">
      <c r="B933911">
        <v>0</v>
      </c>
    </row>
    <row r="933912" spans="2:4" x14ac:dyDescent="0.25">
      <c r="B933912">
        <v>0</v>
      </c>
    </row>
    <row r="933913" spans="2:4" x14ac:dyDescent="0.25">
      <c r="B933913">
        <v>3643.765903307888</v>
      </c>
      <c r="D933913">
        <v>26.5</v>
      </c>
    </row>
    <row r="933914" spans="2:4" x14ac:dyDescent="0.25">
      <c r="B933914">
        <v>0</v>
      </c>
    </row>
    <row r="933915" spans="2:4" x14ac:dyDescent="0.25">
      <c r="B933915">
        <v>0</v>
      </c>
    </row>
    <row r="933916" spans="2:4" x14ac:dyDescent="0.25">
      <c r="B933916">
        <v>0</v>
      </c>
    </row>
    <row r="933917" spans="2:4" x14ac:dyDescent="0.25">
      <c r="B933917">
        <v>0</v>
      </c>
    </row>
    <row r="933918" spans="2:4" x14ac:dyDescent="0.25">
      <c r="B933918">
        <v>230.76923076923077</v>
      </c>
    </row>
    <row r="933919" spans="2:4" x14ac:dyDescent="0.25">
      <c r="B933919">
        <v>329.4930875576037</v>
      </c>
    </row>
    <row r="933920" spans="2:4" x14ac:dyDescent="0.25">
      <c r="B933920">
        <v>196.34703196347033</v>
      </c>
    </row>
    <row r="933921" spans="2:2" x14ac:dyDescent="0.25">
      <c r="B933921">
        <v>355.76923076923077</v>
      </c>
    </row>
    <row r="933922" spans="2:2" x14ac:dyDescent="0.25">
      <c r="B933922">
        <v>290.86538461538464</v>
      </c>
    </row>
    <row r="933923" spans="2:2" x14ac:dyDescent="0.25">
      <c r="B933923">
        <v>156.56953734906097</v>
      </c>
    </row>
    <row r="933924" spans="2:2" x14ac:dyDescent="0.25">
      <c r="B933924">
        <v>831.02292900655425</v>
      </c>
    </row>
    <row r="933925" spans="2:2" x14ac:dyDescent="0.25">
      <c r="B933925">
        <v>91.5329602963741</v>
      </c>
    </row>
    <row r="933926" spans="2:2" x14ac:dyDescent="0.25">
      <c r="B933926">
        <v>175.83963425356075</v>
      </c>
    </row>
    <row r="933927" spans="2:2" x14ac:dyDescent="0.25">
      <c r="B933927">
        <v>158.9782994621234</v>
      </c>
    </row>
    <row r="933928" spans="2:2" x14ac:dyDescent="0.25">
      <c r="B933928">
        <v>520.29261642149481</v>
      </c>
    </row>
    <row r="933929" spans="2:2" x14ac:dyDescent="0.25">
      <c r="B933929">
        <v>209.56230383643543</v>
      </c>
    </row>
    <row r="933930" spans="2:2" x14ac:dyDescent="0.25">
      <c r="B933930">
        <v>0</v>
      </c>
    </row>
    <row r="933931" spans="2:2" x14ac:dyDescent="0.25">
      <c r="B933931">
        <v>105.50458715596331</v>
      </c>
    </row>
    <row r="933932" spans="2:2" x14ac:dyDescent="0.25">
      <c r="B933932">
        <v>0</v>
      </c>
    </row>
    <row r="933933" spans="2:2" x14ac:dyDescent="0.25">
      <c r="B933933">
        <v>0</v>
      </c>
    </row>
    <row r="933934" spans="2:2" x14ac:dyDescent="0.25">
      <c r="B933934">
        <v>0</v>
      </c>
    </row>
    <row r="933935" spans="2:2" x14ac:dyDescent="0.25">
      <c r="B933935">
        <v>0</v>
      </c>
    </row>
    <row r="933936" spans="2:2" x14ac:dyDescent="0.25">
      <c r="B933936">
        <v>0</v>
      </c>
    </row>
    <row r="933937" spans="2:2" x14ac:dyDescent="0.25">
      <c r="B933937">
        <v>0</v>
      </c>
    </row>
    <row r="933938" spans="2:2" x14ac:dyDescent="0.25">
      <c r="B933938">
        <v>0</v>
      </c>
    </row>
    <row r="933939" spans="2:2" x14ac:dyDescent="0.25">
      <c r="B933939">
        <v>48.735205384079833</v>
      </c>
    </row>
    <row r="933940" spans="2:2" x14ac:dyDescent="0.25">
      <c r="B933940">
        <v>36.705666437256255</v>
      </c>
    </row>
    <row r="933941" spans="2:2" x14ac:dyDescent="0.25">
      <c r="B933941">
        <v>121.43372754319331</v>
      </c>
    </row>
    <row r="933942" spans="2:2" x14ac:dyDescent="0.25">
      <c r="B933942">
        <v>60</v>
      </c>
    </row>
    <row r="933943" spans="2:2" x14ac:dyDescent="0.25">
      <c r="B933943">
        <v>21.977055953584458</v>
      </c>
    </row>
    <row r="933944" spans="2:2" x14ac:dyDescent="0.25">
      <c r="B933944">
        <v>63.828850640489499</v>
      </c>
    </row>
    <row r="933945" spans="2:2" x14ac:dyDescent="0.25">
      <c r="B933945">
        <v>71.1111111111111</v>
      </c>
    </row>
    <row r="950273" spans="2:4" x14ac:dyDescent="0.25">
      <c r="B950273" t="s">
        <v>13</v>
      </c>
      <c r="D950273" t="s">
        <v>43</v>
      </c>
    </row>
    <row r="950274" spans="2:4" x14ac:dyDescent="0.25">
      <c r="B950274">
        <v>0</v>
      </c>
    </row>
    <row r="950275" spans="2:4" x14ac:dyDescent="0.25">
      <c r="B950275">
        <v>0</v>
      </c>
    </row>
    <row r="950276" spans="2:4" x14ac:dyDescent="0.25">
      <c r="B950276">
        <v>0</v>
      </c>
    </row>
    <row r="950277" spans="2:4" x14ac:dyDescent="0.25">
      <c r="B950277">
        <v>0</v>
      </c>
    </row>
    <row r="950278" spans="2:4" x14ac:dyDescent="0.25">
      <c r="B950278">
        <v>0</v>
      </c>
    </row>
    <row r="950279" spans="2:4" x14ac:dyDescent="0.25">
      <c r="B950279">
        <v>0</v>
      </c>
    </row>
    <row r="950280" spans="2:4" x14ac:dyDescent="0.25">
      <c r="B950280">
        <v>0</v>
      </c>
    </row>
    <row r="950281" spans="2:4" x14ac:dyDescent="0.25">
      <c r="B950281">
        <v>0</v>
      </c>
    </row>
    <row r="950282" spans="2:4" x14ac:dyDescent="0.25">
      <c r="B950282">
        <v>0</v>
      </c>
    </row>
    <row r="950283" spans="2:4" x14ac:dyDescent="0.25">
      <c r="B950283">
        <v>0</v>
      </c>
    </row>
    <row r="950284" spans="2:4" x14ac:dyDescent="0.25">
      <c r="B950284">
        <v>0</v>
      </c>
    </row>
    <row r="950285" spans="2:4" x14ac:dyDescent="0.25">
      <c r="B950285">
        <v>0</v>
      </c>
    </row>
    <row r="950286" spans="2:4" x14ac:dyDescent="0.25">
      <c r="B950286">
        <v>0</v>
      </c>
    </row>
    <row r="950287" spans="2:4" x14ac:dyDescent="0.25">
      <c r="B950287">
        <v>0</v>
      </c>
    </row>
    <row r="950288" spans="2:4" x14ac:dyDescent="0.25">
      <c r="B950288">
        <v>0</v>
      </c>
      <c r="D950288">
        <v>26.3</v>
      </c>
    </row>
    <row r="950289" spans="2:4" x14ac:dyDescent="0.25">
      <c r="B950289">
        <v>0</v>
      </c>
    </row>
    <row r="950290" spans="2:4" x14ac:dyDescent="0.25">
      <c r="B950290">
        <v>98.331215761976352</v>
      </c>
      <c r="D950290">
        <v>26.3</v>
      </c>
    </row>
    <row r="950291" spans="2:4" x14ac:dyDescent="0.25">
      <c r="B950291">
        <v>0</v>
      </c>
    </row>
    <row r="950292" spans="2:4" x14ac:dyDescent="0.25">
      <c r="B950292">
        <v>63.131313131313128</v>
      </c>
      <c r="D950292">
        <v>26.7</v>
      </c>
    </row>
    <row r="950293" spans="2:4" x14ac:dyDescent="0.25">
      <c r="B950293">
        <v>0</v>
      </c>
    </row>
    <row r="950294" spans="2:4" x14ac:dyDescent="0.25">
      <c r="B950294">
        <v>94.292803970223318</v>
      </c>
      <c r="D950294">
        <v>27.22</v>
      </c>
    </row>
    <row r="950295" spans="2:4" x14ac:dyDescent="0.25">
      <c r="B950295">
        <v>0</v>
      </c>
    </row>
    <row r="950296" spans="2:4" x14ac:dyDescent="0.25">
      <c r="B950296">
        <v>0</v>
      </c>
    </row>
    <row r="950297" spans="2:4" x14ac:dyDescent="0.25">
      <c r="B950297">
        <v>3643.765903307888</v>
      </c>
      <c r="D950297">
        <v>26.5</v>
      </c>
    </row>
    <row r="950298" spans="2:4" x14ac:dyDescent="0.25">
      <c r="B950298">
        <v>0</v>
      </c>
    </row>
    <row r="950299" spans="2:4" x14ac:dyDescent="0.25">
      <c r="B950299">
        <v>0</v>
      </c>
    </row>
    <row r="950300" spans="2:4" x14ac:dyDescent="0.25">
      <c r="B950300">
        <v>0</v>
      </c>
    </row>
    <row r="950301" spans="2:4" x14ac:dyDescent="0.25">
      <c r="B950301">
        <v>0</v>
      </c>
    </row>
    <row r="950302" spans="2:4" x14ac:dyDescent="0.25">
      <c r="B950302">
        <v>230.76923076923077</v>
      </c>
    </row>
    <row r="950303" spans="2:4" x14ac:dyDescent="0.25">
      <c r="B950303">
        <v>329.4930875576037</v>
      </c>
    </row>
    <row r="950304" spans="2:4" x14ac:dyDescent="0.25">
      <c r="B950304">
        <v>196.34703196347033</v>
      </c>
    </row>
    <row r="950305" spans="2:2" x14ac:dyDescent="0.25">
      <c r="B950305">
        <v>355.76923076923077</v>
      </c>
    </row>
    <row r="950306" spans="2:2" x14ac:dyDescent="0.25">
      <c r="B950306">
        <v>290.86538461538464</v>
      </c>
    </row>
    <row r="950307" spans="2:2" x14ac:dyDescent="0.25">
      <c r="B950307">
        <v>156.56953734906097</v>
      </c>
    </row>
    <row r="950308" spans="2:2" x14ac:dyDescent="0.25">
      <c r="B950308">
        <v>831.02292900655425</v>
      </c>
    </row>
    <row r="950309" spans="2:2" x14ac:dyDescent="0.25">
      <c r="B950309">
        <v>91.5329602963741</v>
      </c>
    </row>
    <row r="950310" spans="2:2" x14ac:dyDescent="0.25">
      <c r="B950310">
        <v>175.83963425356075</v>
      </c>
    </row>
    <row r="950311" spans="2:2" x14ac:dyDescent="0.25">
      <c r="B950311">
        <v>158.9782994621234</v>
      </c>
    </row>
    <row r="950312" spans="2:2" x14ac:dyDescent="0.25">
      <c r="B950312">
        <v>520.29261642149481</v>
      </c>
    </row>
    <row r="950313" spans="2:2" x14ac:dyDescent="0.25">
      <c r="B950313">
        <v>209.56230383643543</v>
      </c>
    </row>
    <row r="950314" spans="2:2" x14ac:dyDescent="0.25">
      <c r="B950314">
        <v>0</v>
      </c>
    </row>
    <row r="950315" spans="2:2" x14ac:dyDescent="0.25">
      <c r="B950315">
        <v>105.50458715596331</v>
      </c>
    </row>
    <row r="950316" spans="2:2" x14ac:dyDescent="0.25">
      <c r="B950316">
        <v>0</v>
      </c>
    </row>
    <row r="950317" spans="2:2" x14ac:dyDescent="0.25">
      <c r="B950317">
        <v>0</v>
      </c>
    </row>
    <row r="950318" spans="2:2" x14ac:dyDescent="0.25">
      <c r="B950318">
        <v>0</v>
      </c>
    </row>
    <row r="950319" spans="2:2" x14ac:dyDescent="0.25">
      <c r="B950319">
        <v>0</v>
      </c>
    </row>
    <row r="950320" spans="2:2" x14ac:dyDescent="0.25">
      <c r="B950320">
        <v>0</v>
      </c>
    </row>
    <row r="950321" spans="2:2" x14ac:dyDescent="0.25">
      <c r="B950321">
        <v>0</v>
      </c>
    </row>
    <row r="950322" spans="2:2" x14ac:dyDescent="0.25">
      <c r="B950322">
        <v>0</v>
      </c>
    </row>
    <row r="950323" spans="2:2" x14ac:dyDescent="0.25">
      <c r="B950323">
        <v>48.735205384079833</v>
      </c>
    </row>
    <row r="950324" spans="2:2" x14ac:dyDescent="0.25">
      <c r="B950324">
        <v>36.705666437256255</v>
      </c>
    </row>
    <row r="950325" spans="2:2" x14ac:dyDescent="0.25">
      <c r="B950325">
        <v>121.43372754319331</v>
      </c>
    </row>
    <row r="950326" spans="2:2" x14ac:dyDescent="0.25">
      <c r="B950326">
        <v>60</v>
      </c>
    </row>
    <row r="950327" spans="2:2" x14ac:dyDescent="0.25">
      <c r="B950327">
        <v>21.977055953584458</v>
      </c>
    </row>
    <row r="950328" spans="2:2" x14ac:dyDescent="0.25">
      <c r="B950328">
        <v>63.828850640489499</v>
      </c>
    </row>
    <row r="950329" spans="2:2" x14ac:dyDescent="0.25">
      <c r="B950329">
        <v>71.1111111111111</v>
      </c>
    </row>
    <row r="966657" spans="2:4" x14ac:dyDescent="0.25">
      <c r="B966657" t="s">
        <v>13</v>
      </c>
      <c r="D966657" t="s">
        <v>43</v>
      </c>
    </row>
    <row r="966658" spans="2:4" x14ac:dyDescent="0.25">
      <c r="B966658">
        <v>0</v>
      </c>
    </row>
    <row r="966659" spans="2:4" x14ac:dyDescent="0.25">
      <c r="B966659">
        <v>0</v>
      </c>
    </row>
    <row r="966660" spans="2:4" x14ac:dyDescent="0.25">
      <c r="B966660">
        <v>0</v>
      </c>
    </row>
    <row r="966661" spans="2:4" x14ac:dyDescent="0.25">
      <c r="B966661">
        <v>0</v>
      </c>
    </row>
    <row r="966662" spans="2:4" x14ac:dyDescent="0.25">
      <c r="B966662">
        <v>0</v>
      </c>
    </row>
    <row r="966663" spans="2:4" x14ac:dyDescent="0.25">
      <c r="B966663">
        <v>0</v>
      </c>
    </row>
    <row r="966664" spans="2:4" x14ac:dyDescent="0.25">
      <c r="B966664">
        <v>0</v>
      </c>
    </row>
    <row r="966665" spans="2:4" x14ac:dyDescent="0.25">
      <c r="B966665">
        <v>0</v>
      </c>
    </row>
    <row r="966666" spans="2:4" x14ac:dyDescent="0.25">
      <c r="B966666">
        <v>0</v>
      </c>
    </row>
    <row r="966667" spans="2:4" x14ac:dyDescent="0.25">
      <c r="B966667">
        <v>0</v>
      </c>
    </row>
    <row r="966668" spans="2:4" x14ac:dyDescent="0.25">
      <c r="B966668">
        <v>0</v>
      </c>
    </row>
    <row r="966669" spans="2:4" x14ac:dyDescent="0.25">
      <c r="B966669">
        <v>0</v>
      </c>
    </row>
    <row r="966670" spans="2:4" x14ac:dyDescent="0.25">
      <c r="B966670">
        <v>0</v>
      </c>
    </row>
    <row r="966671" spans="2:4" x14ac:dyDescent="0.25">
      <c r="B966671">
        <v>0</v>
      </c>
    </row>
    <row r="966672" spans="2:4" x14ac:dyDescent="0.25">
      <c r="B966672">
        <v>0</v>
      </c>
      <c r="D966672">
        <v>26.3</v>
      </c>
    </row>
    <row r="966673" spans="2:4" x14ac:dyDescent="0.25">
      <c r="B966673">
        <v>0</v>
      </c>
    </row>
    <row r="966674" spans="2:4" x14ac:dyDescent="0.25">
      <c r="B966674">
        <v>98.331215761976352</v>
      </c>
      <c r="D966674">
        <v>26.3</v>
      </c>
    </row>
    <row r="966675" spans="2:4" x14ac:dyDescent="0.25">
      <c r="B966675">
        <v>0</v>
      </c>
    </row>
    <row r="966676" spans="2:4" x14ac:dyDescent="0.25">
      <c r="B966676">
        <v>63.131313131313128</v>
      </c>
      <c r="D966676">
        <v>26.7</v>
      </c>
    </row>
    <row r="966677" spans="2:4" x14ac:dyDescent="0.25">
      <c r="B966677">
        <v>0</v>
      </c>
    </row>
    <row r="966678" spans="2:4" x14ac:dyDescent="0.25">
      <c r="B966678">
        <v>94.292803970223318</v>
      </c>
      <c r="D966678">
        <v>27.22</v>
      </c>
    </row>
    <row r="966679" spans="2:4" x14ac:dyDescent="0.25">
      <c r="B966679">
        <v>0</v>
      </c>
    </row>
    <row r="966680" spans="2:4" x14ac:dyDescent="0.25">
      <c r="B966680">
        <v>0</v>
      </c>
    </row>
    <row r="966681" spans="2:4" x14ac:dyDescent="0.25">
      <c r="B966681">
        <v>3643.765903307888</v>
      </c>
      <c r="D966681">
        <v>26.5</v>
      </c>
    </row>
    <row r="966682" spans="2:4" x14ac:dyDescent="0.25">
      <c r="B966682">
        <v>0</v>
      </c>
    </row>
    <row r="966683" spans="2:4" x14ac:dyDescent="0.25">
      <c r="B966683">
        <v>0</v>
      </c>
    </row>
    <row r="966684" spans="2:4" x14ac:dyDescent="0.25">
      <c r="B966684">
        <v>0</v>
      </c>
    </row>
    <row r="966685" spans="2:4" x14ac:dyDescent="0.25">
      <c r="B966685">
        <v>0</v>
      </c>
    </row>
    <row r="966686" spans="2:4" x14ac:dyDescent="0.25">
      <c r="B966686">
        <v>230.76923076923077</v>
      </c>
    </row>
    <row r="966687" spans="2:4" x14ac:dyDescent="0.25">
      <c r="B966687">
        <v>329.4930875576037</v>
      </c>
    </row>
    <row r="966688" spans="2:4" x14ac:dyDescent="0.25">
      <c r="B966688">
        <v>196.34703196347033</v>
      </c>
    </row>
    <row r="966689" spans="2:2" x14ac:dyDescent="0.25">
      <c r="B966689">
        <v>355.76923076923077</v>
      </c>
    </row>
    <row r="966690" spans="2:2" x14ac:dyDescent="0.25">
      <c r="B966690">
        <v>290.86538461538464</v>
      </c>
    </row>
    <row r="966691" spans="2:2" x14ac:dyDescent="0.25">
      <c r="B966691">
        <v>156.56953734906097</v>
      </c>
    </row>
    <row r="966692" spans="2:2" x14ac:dyDescent="0.25">
      <c r="B966692">
        <v>831.02292900655425</v>
      </c>
    </row>
    <row r="966693" spans="2:2" x14ac:dyDescent="0.25">
      <c r="B966693">
        <v>91.5329602963741</v>
      </c>
    </row>
    <row r="966694" spans="2:2" x14ac:dyDescent="0.25">
      <c r="B966694">
        <v>175.83963425356075</v>
      </c>
    </row>
    <row r="966695" spans="2:2" x14ac:dyDescent="0.25">
      <c r="B966695">
        <v>158.9782994621234</v>
      </c>
    </row>
    <row r="966696" spans="2:2" x14ac:dyDescent="0.25">
      <c r="B966696">
        <v>520.29261642149481</v>
      </c>
    </row>
    <row r="966697" spans="2:2" x14ac:dyDescent="0.25">
      <c r="B966697">
        <v>209.56230383643543</v>
      </c>
    </row>
    <row r="966698" spans="2:2" x14ac:dyDescent="0.25">
      <c r="B966698">
        <v>0</v>
      </c>
    </row>
    <row r="966699" spans="2:2" x14ac:dyDescent="0.25">
      <c r="B966699">
        <v>105.50458715596331</v>
      </c>
    </row>
    <row r="966700" spans="2:2" x14ac:dyDescent="0.25">
      <c r="B966700">
        <v>0</v>
      </c>
    </row>
    <row r="966701" spans="2:2" x14ac:dyDescent="0.25">
      <c r="B966701">
        <v>0</v>
      </c>
    </row>
    <row r="966702" spans="2:2" x14ac:dyDescent="0.25">
      <c r="B966702">
        <v>0</v>
      </c>
    </row>
    <row r="966703" spans="2:2" x14ac:dyDescent="0.25">
      <c r="B966703">
        <v>0</v>
      </c>
    </row>
    <row r="966704" spans="2:2" x14ac:dyDescent="0.25">
      <c r="B966704">
        <v>0</v>
      </c>
    </row>
    <row r="966705" spans="2:2" x14ac:dyDescent="0.25">
      <c r="B966705">
        <v>0</v>
      </c>
    </row>
    <row r="966706" spans="2:2" x14ac:dyDescent="0.25">
      <c r="B966706">
        <v>0</v>
      </c>
    </row>
    <row r="966707" spans="2:2" x14ac:dyDescent="0.25">
      <c r="B966707">
        <v>48.735205384079833</v>
      </c>
    </row>
    <row r="966708" spans="2:2" x14ac:dyDescent="0.25">
      <c r="B966708">
        <v>36.705666437256255</v>
      </c>
    </row>
    <row r="966709" spans="2:2" x14ac:dyDescent="0.25">
      <c r="B966709">
        <v>121.43372754319331</v>
      </c>
    </row>
    <row r="966710" spans="2:2" x14ac:dyDescent="0.25">
      <c r="B966710">
        <v>60</v>
      </c>
    </row>
    <row r="966711" spans="2:2" x14ac:dyDescent="0.25">
      <c r="B966711">
        <v>21.977055953584458</v>
      </c>
    </row>
    <row r="966712" spans="2:2" x14ac:dyDescent="0.25">
      <c r="B966712">
        <v>63.828850640489499</v>
      </c>
    </row>
    <row r="966713" spans="2:2" x14ac:dyDescent="0.25">
      <c r="B966713">
        <v>71.1111111111111</v>
      </c>
    </row>
    <row r="983041" spans="2:4" x14ac:dyDescent="0.25">
      <c r="B983041" t="s">
        <v>13</v>
      </c>
      <c r="D983041" t="s">
        <v>43</v>
      </c>
    </row>
    <row r="983042" spans="2:4" x14ac:dyDescent="0.25">
      <c r="B983042">
        <v>0</v>
      </c>
    </row>
    <row r="983043" spans="2:4" x14ac:dyDescent="0.25">
      <c r="B983043">
        <v>0</v>
      </c>
    </row>
    <row r="983044" spans="2:4" x14ac:dyDescent="0.25">
      <c r="B983044">
        <v>0</v>
      </c>
    </row>
    <row r="983045" spans="2:4" x14ac:dyDescent="0.25">
      <c r="B983045">
        <v>0</v>
      </c>
    </row>
    <row r="983046" spans="2:4" x14ac:dyDescent="0.25">
      <c r="B983046">
        <v>0</v>
      </c>
    </row>
    <row r="983047" spans="2:4" x14ac:dyDescent="0.25">
      <c r="B983047">
        <v>0</v>
      </c>
    </row>
    <row r="983048" spans="2:4" x14ac:dyDescent="0.25">
      <c r="B983048">
        <v>0</v>
      </c>
    </row>
    <row r="983049" spans="2:4" x14ac:dyDescent="0.25">
      <c r="B983049">
        <v>0</v>
      </c>
    </row>
    <row r="983050" spans="2:4" x14ac:dyDescent="0.25">
      <c r="B983050">
        <v>0</v>
      </c>
    </row>
    <row r="983051" spans="2:4" x14ac:dyDescent="0.25">
      <c r="B983051">
        <v>0</v>
      </c>
    </row>
    <row r="983052" spans="2:4" x14ac:dyDescent="0.25">
      <c r="B983052">
        <v>0</v>
      </c>
    </row>
    <row r="983053" spans="2:4" x14ac:dyDescent="0.25">
      <c r="B983053">
        <v>0</v>
      </c>
    </row>
    <row r="983054" spans="2:4" x14ac:dyDescent="0.25">
      <c r="B983054">
        <v>0</v>
      </c>
    </row>
    <row r="983055" spans="2:4" x14ac:dyDescent="0.25">
      <c r="B983055">
        <v>0</v>
      </c>
    </row>
    <row r="983056" spans="2:4" x14ac:dyDescent="0.25">
      <c r="B983056">
        <v>0</v>
      </c>
      <c r="D983056">
        <v>26.3</v>
      </c>
    </row>
    <row r="983057" spans="2:4" x14ac:dyDescent="0.25">
      <c r="B983057">
        <v>0</v>
      </c>
    </row>
    <row r="983058" spans="2:4" x14ac:dyDescent="0.25">
      <c r="B983058">
        <v>98.331215761976352</v>
      </c>
      <c r="D983058">
        <v>26.3</v>
      </c>
    </row>
    <row r="983059" spans="2:4" x14ac:dyDescent="0.25">
      <c r="B983059">
        <v>0</v>
      </c>
    </row>
    <row r="983060" spans="2:4" x14ac:dyDescent="0.25">
      <c r="B983060">
        <v>63.131313131313128</v>
      </c>
      <c r="D983060">
        <v>26.7</v>
      </c>
    </row>
    <row r="983061" spans="2:4" x14ac:dyDescent="0.25">
      <c r="B983061">
        <v>0</v>
      </c>
    </row>
    <row r="983062" spans="2:4" x14ac:dyDescent="0.25">
      <c r="B983062">
        <v>94.292803970223318</v>
      </c>
      <c r="D983062">
        <v>27.22</v>
      </c>
    </row>
    <row r="983063" spans="2:4" x14ac:dyDescent="0.25">
      <c r="B983063">
        <v>0</v>
      </c>
    </row>
    <row r="983064" spans="2:4" x14ac:dyDescent="0.25">
      <c r="B983064">
        <v>0</v>
      </c>
    </row>
    <row r="983065" spans="2:4" x14ac:dyDescent="0.25">
      <c r="B983065">
        <v>3643.765903307888</v>
      </c>
      <c r="D983065">
        <v>26.5</v>
      </c>
    </row>
    <row r="983066" spans="2:4" x14ac:dyDescent="0.25">
      <c r="B983066">
        <v>0</v>
      </c>
    </row>
    <row r="983067" spans="2:4" x14ac:dyDescent="0.25">
      <c r="B983067">
        <v>0</v>
      </c>
    </row>
    <row r="983068" spans="2:4" x14ac:dyDescent="0.25">
      <c r="B983068">
        <v>0</v>
      </c>
    </row>
    <row r="983069" spans="2:4" x14ac:dyDescent="0.25">
      <c r="B983069">
        <v>0</v>
      </c>
    </row>
    <row r="983070" spans="2:4" x14ac:dyDescent="0.25">
      <c r="B983070">
        <v>230.76923076923077</v>
      </c>
    </row>
    <row r="983071" spans="2:4" x14ac:dyDescent="0.25">
      <c r="B983071">
        <v>329.4930875576037</v>
      </c>
    </row>
    <row r="983072" spans="2:4" x14ac:dyDescent="0.25">
      <c r="B983072">
        <v>196.34703196347033</v>
      </c>
    </row>
    <row r="983073" spans="2:2" x14ac:dyDescent="0.25">
      <c r="B983073">
        <v>355.76923076923077</v>
      </c>
    </row>
    <row r="983074" spans="2:2" x14ac:dyDescent="0.25">
      <c r="B983074">
        <v>290.86538461538464</v>
      </c>
    </row>
    <row r="983075" spans="2:2" x14ac:dyDescent="0.25">
      <c r="B983075">
        <v>156.56953734906097</v>
      </c>
    </row>
    <row r="983076" spans="2:2" x14ac:dyDescent="0.25">
      <c r="B983076">
        <v>831.02292900655425</v>
      </c>
    </row>
    <row r="983077" spans="2:2" x14ac:dyDescent="0.25">
      <c r="B983077">
        <v>91.5329602963741</v>
      </c>
    </row>
    <row r="983078" spans="2:2" x14ac:dyDescent="0.25">
      <c r="B983078">
        <v>175.83963425356075</v>
      </c>
    </row>
    <row r="983079" spans="2:2" x14ac:dyDescent="0.25">
      <c r="B983079">
        <v>158.9782994621234</v>
      </c>
    </row>
    <row r="983080" spans="2:2" x14ac:dyDescent="0.25">
      <c r="B983080">
        <v>520.29261642149481</v>
      </c>
    </row>
    <row r="983081" spans="2:2" x14ac:dyDescent="0.25">
      <c r="B983081">
        <v>209.56230383643543</v>
      </c>
    </row>
    <row r="983082" spans="2:2" x14ac:dyDescent="0.25">
      <c r="B983082">
        <v>0</v>
      </c>
    </row>
    <row r="983083" spans="2:2" x14ac:dyDescent="0.25">
      <c r="B983083">
        <v>105.50458715596331</v>
      </c>
    </row>
    <row r="983084" spans="2:2" x14ac:dyDescent="0.25">
      <c r="B983084">
        <v>0</v>
      </c>
    </row>
    <row r="983085" spans="2:2" x14ac:dyDescent="0.25">
      <c r="B983085">
        <v>0</v>
      </c>
    </row>
    <row r="983086" spans="2:2" x14ac:dyDescent="0.25">
      <c r="B983086">
        <v>0</v>
      </c>
    </row>
    <row r="983087" spans="2:2" x14ac:dyDescent="0.25">
      <c r="B983087">
        <v>0</v>
      </c>
    </row>
    <row r="983088" spans="2:2" x14ac:dyDescent="0.25">
      <c r="B983088">
        <v>0</v>
      </c>
    </row>
    <row r="983089" spans="2:2" x14ac:dyDescent="0.25">
      <c r="B983089">
        <v>0</v>
      </c>
    </row>
    <row r="983090" spans="2:2" x14ac:dyDescent="0.25">
      <c r="B983090">
        <v>0</v>
      </c>
    </row>
    <row r="983091" spans="2:2" x14ac:dyDescent="0.25">
      <c r="B983091">
        <v>48.735205384079833</v>
      </c>
    </row>
    <row r="983092" spans="2:2" x14ac:dyDescent="0.25">
      <c r="B983092">
        <v>36.705666437256255</v>
      </c>
    </row>
    <row r="983093" spans="2:2" x14ac:dyDescent="0.25">
      <c r="B983093">
        <v>121.43372754319331</v>
      </c>
    </row>
    <row r="983094" spans="2:2" x14ac:dyDescent="0.25">
      <c r="B983094">
        <v>60</v>
      </c>
    </row>
    <row r="983095" spans="2:2" x14ac:dyDescent="0.25">
      <c r="B983095">
        <v>21.977055953584458</v>
      </c>
    </row>
    <row r="983096" spans="2:2" x14ac:dyDescent="0.25">
      <c r="B983096">
        <v>63.828850640489499</v>
      </c>
    </row>
    <row r="983097" spans="2:2" x14ac:dyDescent="0.25">
      <c r="B983097">
        <v>71.1111111111111</v>
      </c>
    </row>
    <row r="999425" spans="2:4" x14ac:dyDescent="0.25">
      <c r="B999425" t="s">
        <v>13</v>
      </c>
      <c r="D999425" t="s">
        <v>43</v>
      </c>
    </row>
    <row r="999426" spans="2:4" x14ac:dyDescent="0.25">
      <c r="B999426">
        <v>0</v>
      </c>
    </row>
    <row r="999427" spans="2:4" x14ac:dyDescent="0.25">
      <c r="B999427">
        <v>0</v>
      </c>
    </row>
    <row r="999428" spans="2:4" x14ac:dyDescent="0.25">
      <c r="B999428">
        <v>0</v>
      </c>
    </row>
    <row r="999429" spans="2:4" x14ac:dyDescent="0.25">
      <c r="B999429">
        <v>0</v>
      </c>
    </row>
    <row r="999430" spans="2:4" x14ac:dyDescent="0.25">
      <c r="B999430">
        <v>0</v>
      </c>
    </row>
    <row r="999431" spans="2:4" x14ac:dyDescent="0.25">
      <c r="B999431">
        <v>0</v>
      </c>
    </row>
    <row r="999432" spans="2:4" x14ac:dyDescent="0.25">
      <c r="B999432">
        <v>0</v>
      </c>
    </row>
    <row r="999433" spans="2:4" x14ac:dyDescent="0.25">
      <c r="B999433">
        <v>0</v>
      </c>
    </row>
    <row r="999434" spans="2:4" x14ac:dyDescent="0.25">
      <c r="B999434">
        <v>0</v>
      </c>
    </row>
    <row r="999435" spans="2:4" x14ac:dyDescent="0.25">
      <c r="B999435">
        <v>0</v>
      </c>
    </row>
    <row r="999436" spans="2:4" x14ac:dyDescent="0.25">
      <c r="B999436">
        <v>0</v>
      </c>
    </row>
    <row r="999437" spans="2:4" x14ac:dyDescent="0.25">
      <c r="B999437">
        <v>0</v>
      </c>
    </row>
    <row r="999438" spans="2:4" x14ac:dyDescent="0.25">
      <c r="B999438">
        <v>0</v>
      </c>
    </row>
    <row r="999439" spans="2:4" x14ac:dyDescent="0.25">
      <c r="B999439">
        <v>0</v>
      </c>
    </row>
    <row r="999440" spans="2:4" x14ac:dyDescent="0.25">
      <c r="B999440">
        <v>0</v>
      </c>
      <c r="D999440">
        <v>26.3</v>
      </c>
    </row>
    <row r="999441" spans="2:4" x14ac:dyDescent="0.25">
      <c r="B999441">
        <v>0</v>
      </c>
    </row>
    <row r="999442" spans="2:4" x14ac:dyDescent="0.25">
      <c r="B999442">
        <v>98.331215761976352</v>
      </c>
      <c r="D999442">
        <v>26.3</v>
      </c>
    </row>
    <row r="999443" spans="2:4" x14ac:dyDescent="0.25">
      <c r="B999443">
        <v>0</v>
      </c>
    </row>
    <row r="999444" spans="2:4" x14ac:dyDescent="0.25">
      <c r="B999444">
        <v>63.131313131313128</v>
      </c>
      <c r="D999444">
        <v>26.7</v>
      </c>
    </row>
    <row r="999445" spans="2:4" x14ac:dyDescent="0.25">
      <c r="B999445">
        <v>0</v>
      </c>
    </row>
    <row r="999446" spans="2:4" x14ac:dyDescent="0.25">
      <c r="B999446">
        <v>94.292803970223318</v>
      </c>
      <c r="D999446">
        <v>27.22</v>
      </c>
    </row>
    <row r="999447" spans="2:4" x14ac:dyDescent="0.25">
      <c r="B999447">
        <v>0</v>
      </c>
    </row>
    <row r="999448" spans="2:4" x14ac:dyDescent="0.25">
      <c r="B999448">
        <v>0</v>
      </c>
    </row>
    <row r="999449" spans="2:4" x14ac:dyDescent="0.25">
      <c r="B999449">
        <v>3643.765903307888</v>
      </c>
      <c r="D999449">
        <v>26.5</v>
      </c>
    </row>
    <row r="999450" spans="2:4" x14ac:dyDescent="0.25">
      <c r="B999450">
        <v>0</v>
      </c>
    </row>
    <row r="999451" spans="2:4" x14ac:dyDescent="0.25">
      <c r="B999451">
        <v>0</v>
      </c>
    </row>
    <row r="999452" spans="2:4" x14ac:dyDescent="0.25">
      <c r="B999452">
        <v>0</v>
      </c>
    </row>
    <row r="999453" spans="2:4" x14ac:dyDescent="0.25">
      <c r="B999453">
        <v>0</v>
      </c>
    </row>
    <row r="999454" spans="2:4" x14ac:dyDescent="0.25">
      <c r="B999454">
        <v>230.76923076923077</v>
      </c>
    </row>
    <row r="999455" spans="2:4" x14ac:dyDescent="0.25">
      <c r="B999455">
        <v>329.4930875576037</v>
      </c>
    </row>
    <row r="999456" spans="2:4" x14ac:dyDescent="0.25">
      <c r="B999456">
        <v>196.34703196347033</v>
      </c>
    </row>
    <row r="999457" spans="2:2" x14ac:dyDescent="0.25">
      <c r="B999457">
        <v>355.76923076923077</v>
      </c>
    </row>
    <row r="999458" spans="2:2" x14ac:dyDescent="0.25">
      <c r="B999458">
        <v>290.86538461538464</v>
      </c>
    </row>
    <row r="999459" spans="2:2" x14ac:dyDescent="0.25">
      <c r="B999459">
        <v>156.56953734906097</v>
      </c>
    </row>
    <row r="999460" spans="2:2" x14ac:dyDescent="0.25">
      <c r="B999460">
        <v>831.02292900655425</v>
      </c>
    </row>
    <row r="999461" spans="2:2" x14ac:dyDescent="0.25">
      <c r="B999461">
        <v>91.5329602963741</v>
      </c>
    </row>
    <row r="999462" spans="2:2" x14ac:dyDescent="0.25">
      <c r="B999462">
        <v>175.83963425356075</v>
      </c>
    </row>
    <row r="999463" spans="2:2" x14ac:dyDescent="0.25">
      <c r="B999463">
        <v>158.9782994621234</v>
      </c>
    </row>
    <row r="999464" spans="2:2" x14ac:dyDescent="0.25">
      <c r="B999464">
        <v>520.29261642149481</v>
      </c>
    </row>
    <row r="999465" spans="2:2" x14ac:dyDescent="0.25">
      <c r="B999465">
        <v>209.56230383643543</v>
      </c>
    </row>
    <row r="999466" spans="2:2" x14ac:dyDescent="0.25">
      <c r="B999466">
        <v>0</v>
      </c>
    </row>
    <row r="999467" spans="2:2" x14ac:dyDescent="0.25">
      <c r="B999467">
        <v>105.50458715596331</v>
      </c>
    </row>
    <row r="999468" spans="2:2" x14ac:dyDescent="0.25">
      <c r="B999468">
        <v>0</v>
      </c>
    </row>
    <row r="999469" spans="2:2" x14ac:dyDescent="0.25">
      <c r="B999469">
        <v>0</v>
      </c>
    </row>
    <row r="999470" spans="2:2" x14ac:dyDescent="0.25">
      <c r="B999470">
        <v>0</v>
      </c>
    </row>
    <row r="999471" spans="2:2" x14ac:dyDescent="0.25">
      <c r="B999471">
        <v>0</v>
      </c>
    </row>
    <row r="999472" spans="2:2" x14ac:dyDescent="0.25">
      <c r="B999472">
        <v>0</v>
      </c>
    </row>
    <row r="999473" spans="2:2" x14ac:dyDescent="0.25">
      <c r="B999473">
        <v>0</v>
      </c>
    </row>
    <row r="999474" spans="2:2" x14ac:dyDescent="0.25">
      <c r="B999474">
        <v>0</v>
      </c>
    </row>
    <row r="999475" spans="2:2" x14ac:dyDescent="0.25">
      <c r="B999475">
        <v>48.735205384079833</v>
      </c>
    </row>
    <row r="999476" spans="2:2" x14ac:dyDescent="0.25">
      <c r="B999476">
        <v>36.705666437256255</v>
      </c>
    </row>
    <row r="999477" spans="2:2" x14ac:dyDescent="0.25">
      <c r="B999477">
        <v>121.43372754319331</v>
      </c>
    </row>
    <row r="999478" spans="2:2" x14ac:dyDescent="0.25">
      <c r="B999478">
        <v>60</v>
      </c>
    </row>
    <row r="999479" spans="2:2" x14ac:dyDescent="0.25">
      <c r="B999479">
        <v>21.977055953584458</v>
      </c>
    </row>
    <row r="999480" spans="2:2" x14ac:dyDescent="0.25">
      <c r="B999480">
        <v>63.828850640489499</v>
      </c>
    </row>
    <row r="999481" spans="2:2" x14ac:dyDescent="0.25">
      <c r="B999481">
        <v>71.1111111111111</v>
      </c>
    </row>
    <row r="1015809" spans="2:4" x14ac:dyDescent="0.25">
      <c r="B1015809" t="s">
        <v>13</v>
      </c>
      <c r="D1015809" t="s">
        <v>43</v>
      </c>
    </row>
    <row r="1015810" spans="2:4" x14ac:dyDescent="0.25">
      <c r="B1015810">
        <v>0</v>
      </c>
    </row>
    <row r="1015811" spans="2:4" x14ac:dyDescent="0.25">
      <c r="B1015811">
        <v>0</v>
      </c>
    </row>
    <row r="1015812" spans="2:4" x14ac:dyDescent="0.25">
      <c r="B1015812">
        <v>0</v>
      </c>
    </row>
    <row r="1015813" spans="2:4" x14ac:dyDescent="0.25">
      <c r="B1015813">
        <v>0</v>
      </c>
    </row>
    <row r="1015814" spans="2:4" x14ac:dyDescent="0.25">
      <c r="B1015814">
        <v>0</v>
      </c>
    </row>
    <row r="1015815" spans="2:4" x14ac:dyDescent="0.25">
      <c r="B1015815">
        <v>0</v>
      </c>
    </row>
    <row r="1015816" spans="2:4" x14ac:dyDescent="0.25">
      <c r="B1015816">
        <v>0</v>
      </c>
    </row>
    <row r="1015817" spans="2:4" x14ac:dyDescent="0.25">
      <c r="B1015817">
        <v>0</v>
      </c>
    </row>
    <row r="1015818" spans="2:4" x14ac:dyDescent="0.25">
      <c r="B1015818">
        <v>0</v>
      </c>
    </row>
    <row r="1015819" spans="2:4" x14ac:dyDescent="0.25">
      <c r="B1015819">
        <v>0</v>
      </c>
    </row>
    <row r="1015820" spans="2:4" x14ac:dyDescent="0.25">
      <c r="B1015820">
        <v>0</v>
      </c>
    </row>
    <row r="1015821" spans="2:4" x14ac:dyDescent="0.25">
      <c r="B1015821">
        <v>0</v>
      </c>
    </row>
    <row r="1015822" spans="2:4" x14ac:dyDescent="0.25">
      <c r="B1015822">
        <v>0</v>
      </c>
    </row>
    <row r="1015823" spans="2:4" x14ac:dyDescent="0.25">
      <c r="B1015823">
        <v>0</v>
      </c>
    </row>
    <row r="1015824" spans="2:4" x14ac:dyDescent="0.25">
      <c r="B1015824">
        <v>0</v>
      </c>
      <c r="D1015824">
        <v>26.3</v>
      </c>
    </row>
    <row r="1015825" spans="2:4" x14ac:dyDescent="0.25">
      <c r="B1015825">
        <v>0</v>
      </c>
    </row>
    <row r="1015826" spans="2:4" x14ac:dyDescent="0.25">
      <c r="B1015826">
        <v>98.331215761976352</v>
      </c>
      <c r="D1015826">
        <v>26.3</v>
      </c>
    </row>
    <row r="1015827" spans="2:4" x14ac:dyDescent="0.25">
      <c r="B1015827">
        <v>0</v>
      </c>
    </row>
    <row r="1015828" spans="2:4" x14ac:dyDescent="0.25">
      <c r="B1015828">
        <v>63.131313131313128</v>
      </c>
      <c r="D1015828">
        <v>26.7</v>
      </c>
    </row>
    <row r="1015829" spans="2:4" x14ac:dyDescent="0.25">
      <c r="B1015829">
        <v>0</v>
      </c>
    </row>
    <row r="1015830" spans="2:4" x14ac:dyDescent="0.25">
      <c r="B1015830">
        <v>94.292803970223318</v>
      </c>
      <c r="D1015830">
        <v>27.22</v>
      </c>
    </row>
    <row r="1015831" spans="2:4" x14ac:dyDescent="0.25">
      <c r="B1015831">
        <v>0</v>
      </c>
    </row>
    <row r="1015832" spans="2:4" x14ac:dyDescent="0.25">
      <c r="B1015832">
        <v>0</v>
      </c>
    </row>
    <row r="1015833" spans="2:4" x14ac:dyDescent="0.25">
      <c r="B1015833">
        <v>3643.765903307888</v>
      </c>
      <c r="D1015833">
        <v>26.5</v>
      </c>
    </row>
    <row r="1015834" spans="2:4" x14ac:dyDescent="0.25">
      <c r="B1015834">
        <v>0</v>
      </c>
    </row>
    <row r="1015835" spans="2:4" x14ac:dyDescent="0.25">
      <c r="B1015835">
        <v>0</v>
      </c>
    </row>
    <row r="1015836" spans="2:4" x14ac:dyDescent="0.25">
      <c r="B1015836">
        <v>0</v>
      </c>
    </row>
    <row r="1015837" spans="2:4" x14ac:dyDescent="0.25">
      <c r="B1015837">
        <v>0</v>
      </c>
    </row>
    <row r="1015838" spans="2:4" x14ac:dyDescent="0.25">
      <c r="B1015838">
        <v>230.76923076923077</v>
      </c>
    </row>
    <row r="1015839" spans="2:4" x14ac:dyDescent="0.25">
      <c r="B1015839">
        <v>329.4930875576037</v>
      </c>
    </row>
    <row r="1015840" spans="2:4" x14ac:dyDescent="0.25">
      <c r="B1015840">
        <v>196.34703196347033</v>
      </c>
    </row>
    <row r="1015841" spans="2:2" x14ac:dyDescent="0.25">
      <c r="B1015841">
        <v>355.76923076923077</v>
      </c>
    </row>
    <row r="1015842" spans="2:2" x14ac:dyDescent="0.25">
      <c r="B1015842">
        <v>290.86538461538464</v>
      </c>
    </row>
    <row r="1015843" spans="2:2" x14ac:dyDescent="0.25">
      <c r="B1015843">
        <v>156.56953734906097</v>
      </c>
    </row>
    <row r="1015844" spans="2:2" x14ac:dyDescent="0.25">
      <c r="B1015844">
        <v>831.02292900655425</v>
      </c>
    </row>
    <row r="1015845" spans="2:2" x14ac:dyDescent="0.25">
      <c r="B1015845">
        <v>91.5329602963741</v>
      </c>
    </row>
    <row r="1015846" spans="2:2" x14ac:dyDescent="0.25">
      <c r="B1015846">
        <v>175.83963425356075</v>
      </c>
    </row>
    <row r="1015847" spans="2:2" x14ac:dyDescent="0.25">
      <c r="B1015847">
        <v>158.9782994621234</v>
      </c>
    </row>
    <row r="1015848" spans="2:2" x14ac:dyDescent="0.25">
      <c r="B1015848">
        <v>520.29261642149481</v>
      </c>
    </row>
    <row r="1015849" spans="2:2" x14ac:dyDescent="0.25">
      <c r="B1015849">
        <v>209.56230383643543</v>
      </c>
    </row>
    <row r="1015850" spans="2:2" x14ac:dyDescent="0.25">
      <c r="B1015850">
        <v>0</v>
      </c>
    </row>
    <row r="1015851" spans="2:2" x14ac:dyDescent="0.25">
      <c r="B1015851">
        <v>105.50458715596331</v>
      </c>
    </row>
    <row r="1015852" spans="2:2" x14ac:dyDescent="0.25">
      <c r="B1015852">
        <v>0</v>
      </c>
    </row>
    <row r="1015853" spans="2:2" x14ac:dyDescent="0.25">
      <c r="B1015853">
        <v>0</v>
      </c>
    </row>
    <row r="1015854" spans="2:2" x14ac:dyDescent="0.25">
      <c r="B1015854">
        <v>0</v>
      </c>
    </row>
    <row r="1015855" spans="2:2" x14ac:dyDescent="0.25">
      <c r="B1015855">
        <v>0</v>
      </c>
    </row>
    <row r="1015856" spans="2:2" x14ac:dyDescent="0.25">
      <c r="B1015856">
        <v>0</v>
      </c>
    </row>
    <row r="1015857" spans="2:2" x14ac:dyDescent="0.25">
      <c r="B1015857">
        <v>0</v>
      </c>
    </row>
    <row r="1015858" spans="2:2" x14ac:dyDescent="0.25">
      <c r="B1015858">
        <v>0</v>
      </c>
    </row>
    <row r="1015859" spans="2:2" x14ac:dyDescent="0.25">
      <c r="B1015859">
        <v>48.735205384079833</v>
      </c>
    </row>
    <row r="1015860" spans="2:2" x14ac:dyDescent="0.25">
      <c r="B1015860">
        <v>36.705666437256255</v>
      </c>
    </row>
    <row r="1015861" spans="2:2" x14ac:dyDescent="0.25">
      <c r="B1015861">
        <v>121.43372754319331</v>
      </c>
    </row>
    <row r="1015862" spans="2:2" x14ac:dyDescent="0.25">
      <c r="B1015862">
        <v>60</v>
      </c>
    </row>
    <row r="1015863" spans="2:2" x14ac:dyDescent="0.25">
      <c r="B1015863">
        <v>21.977055953584458</v>
      </c>
    </row>
    <row r="1015864" spans="2:2" x14ac:dyDescent="0.25">
      <c r="B1015864">
        <v>63.828850640489499</v>
      </c>
    </row>
    <row r="1015865" spans="2:2" x14ac:dyDescent="0.25">
      <c r="B1015865">
        <v>71.1111111111111</v>
      </c>
    </row>
    <row r="1032193" spans="2:4" x14ac:dyDescent="0.25">
      <c r="B1032193" t="s">
        <v>13</v>
      </c>
      <c r="D1032193" t="s">
        <v>43</v>
      </c>
    </row>
    <row r="1032194" spans="2:4" x14ac:dyDescent="0.25">
      <c r="B1032194">
        <v>0</v>
      </c>
    </row>
    <row r="1032195" spans="2:4" x14ac:dyDescent="0.25">
      <c r="B1032195">
        <v>0</v>
      </c>
    </row>
    <row r="1032196" spans="2:4" x14ac:dyDescent="0.25">
      <c r="B1032196">
        <v>0</v>
      </c>
    </row>
    <row r="1032197" spans="2:4" x14ac:dyDescent="0.25">
      <c r="B1032197">
        <v>0</v>
      </c>
    </row>
    <row r="1032198" spans="2:4" x14ac:dyDescent="0.25">
      <c r="B1032198">
        <v>0</v>
      </c>
    </row>
    <row r="1032199" spans="2:4" x14ac:dyDescent="0.25">
      <c r="B1032199">
        <v>0</v>
      </c>
    </row>
    <row r="1032200" spans="2:4" x14ac:dyDescent="0.25">
      <c r="B1032200">
        <v>0</v>
      </c>
    </row>
    <row r="1032201" spans="2:4" x14ac:dyDescent="0.25">
      <c r="B1032201">
        <v>0</v>
      </c>
    </row>
    <row r="1032202" spans="2:4" x14ac:dyDescent="0.25">
      <c r="B1032202">
        <v>0</v>
      </c>
    </row>
    <row r="1032203" spans="2:4" x14ac:dyDescent="0.25">
      <c r="B1032203">
        <v>0</v>
      </c>
    </row>
    <row r="1032204" spans="2:4" x14ac:dyDescent="0.25">
      <c r="B1032204">
        <v>0</v>
      </c>
    </row>
    <row r="1032205" spans="2:4" x14ac:dyDescent="0.25">
      <c r="B1032205">
        <v>0</v>
      </c>
    </row>
    <row r="1032206" spans="2:4" x14ac:dyDescent="0.25">
      <c r="B1032206">
        <v>0</v>
      </c>
    </row>
    <row r="1032207" spans="2:4" x14ac:dyDescent="0.25">
      <c r="B1032207">
        <v>0</v>
      </c>
    </row>
    <row r="1032208" spans="2:4" x14ac:dyDescent="0.25">
      <c r="B1032208">
        <v>0</v>
      </c>
      <c r="D1032208">
        <v>26.3</v>
      </c>
    </row>
    <row r="1032209" spans="2:4" x14ac:dyDescent="0.25">
      <c r="B1032209">
        <v>0</v>
      </c>
    </row>
    <row r="1032210" spans="2:4" x14ac:dyDescent="0.25">
      <c r="B1032210">
        <v>98.331215761976352</v>
      </c>
      <c r="D1032210">
        <v>26.3</v>
      </c>
    </row>
    <row r="1032211" spans="2:4" x14ac:dyDescent="0.25">
      <c r="B1032211">
        <v>0</v>
      </c>
    </row>
    <row r="1032212" spans="2:4" x14ac:dyDescent="0.25">
      <c r="B1032212">
        <v>63.131313131313128</v>
      </c>
      <c r="D1032212">
        <v>26.7</v>
      </c>
    </row>
    <row r="1032213" spans="2:4" x14ac:dyDescent="0.25">
      <c r="B1032213">
        <v>0</v>
      </c>
    </row>
    <row r="1032214" spans="2:4" x14ac:dyDescent="0.25">
      <c r="B1032214">
        <v>94.292803970223318</v>
      </c>
      <c r="D1032214">
        <v>27.22</v>
      </c>
    </row>
    <row r="1032215" spans="2:4" x14ac:dyDescent="0.25">
      <c r="B1032215">
        <v>0</v>
      </c>
    </row>
    <row r="1032216" spans="2:4" x14ac:dyDescent="0.25">
      <c r="B1032216">
        <v>0</v>
      </c>
    </row>
    <row r="1032217" spans="2:4" x14ac:dyDescent="0.25">
      <c r="B1032217">
        <v>3643.765903307888</v>
      </c>
      <c r="D1032217">
        <v>26.5</v>
      </c>
    </row>
    <row r="1032218" spans="2:4" x14ac:dyDescent="0.25">
      <c r="B1032218">
        <v>0</v>
      </c>
    </row>
    <row r="1032219" spans="2:4" x14ac:dyDescent="0.25">
      <c r="B1032219">
        <v>0</v>
      </c>
    </row>
    <row r="1032220" spans="2:4" x14ac:dyDescent="0.25">
      <c r="B1032220">
        <v>0</v>
      </c>
    </row>
    <row r="1032221" spans="2:4" x14ac:dyDescent="0.25">
      <c r="B1032221">
        <v>0</v>
      </c>
    </row>
    <row r="1032222" spans="2:4" x14ac:dyDescent="0.25">
      <c r="B1032222">
        <v>230.76923076923077</v>
      </c>
    </row>
    <row r="1032223" spans="2:4" x14ac:dyDescent="0.25">
      <c r="B1032223">
        <v>329.4930875576037</v>
      </c>
    </row>
    <row r="1032224" spans="2:4" x14ac:dyDescent="0.25">
      <c r="B1032224">
        <v>196.34703196347033</v>
      </c>
    </row>
    <row r="1032225" spans="2:2" x14ac:dyDescent="0.25">
      <c r="B1032225">
        <v>355.76923076923077</v>
      </c>
    </row>
    <row r="1032226" spans="2:2" x14ac:dyDescent="0.25">
      <c r="B1032226">
        <v>290.86538461538464</v>
      </c>
    </row>
    <row r="1032227" spans="2:2" x14ac:dyDescent="0.25">
      <c r="B1032227">
        <v>156.56953734906097</v>
      </c>
    </row>
    <row r="1032228" spans="2:2" x14ac:dyDescent="0.25">
      <c r="B1032228">
        <v>831.02292900655425</v>
      </c>
    </row>
    <row r="1032229" spans="2:2" x14ac:dyDescent="0.25">
      <c r="B1032229">
        <v>91.5329602963741</v>
      </c>
    </row>
    <row r="1032230" spans="2:2" x14ac:dyDescent="0.25">
      <c r="B1032230">
        <v>175.83963425356075</v>
      </c>
    </row>
    <row r="1032231" spans="2:2" x14ac:dyDescent="0.25">
      <c r="B1032231">
        <v>158.9782994621234</v>
      </c>
    </row>
    <row r="1032232" spans="2:2" x14ac:dyDescent="0.25">
      <c r="B1032232">
        <v>520.29261642149481</v>
      </c>
    </row>
    <row r="1032233" spans="2:2" x14ac:dyDescent="0.25">
      <c r="B1032233">
        <v>209.56230383643543</v>
      </c>
    </row>
    <row r="1032234" spans="2:2" x14ac:dyDescent="0.25">
      <c r="B1032234">
        <v>0</v>
      </c>
    </row>
    <row r="1032235" spans="2:2" x14ac:dyDescent="0.25">
      <c r="B1032235">
        <v>105.50458715596331</v>
      </c>
    </row>
    <row r="1032236" spans="2:2" x14ac:dyDescent="0.25">
      <c r="B1032236">
        <v>0</v>
      </c>
    </row>
    <row r="1032237" spans="2:2" x14ac:dyDescent="0.25">
      <c r="B1032237">
        <v>0</v>
      </c>
    </row>
    <row r="1032238" spans="2:2" x14ac:dyDescent="0.25">
      <c r="B1032238">
        <v>0</v>
      </c>
    </row>
    <row r="1032239" spans="2:2" x14ac:dyDescent="0.25">
      <c r="B1032239">
        <v>0</v>
      </c>
    </row>
    <row r="1032240" spans="2:2" x14ac:dyDescent="0.25">
      <c r="B1032240">
        <v>0</v>
      </c>
    </row>
    <row r="1032241" spans="2:2" x14ac:dyDescent="0.25">
      <c r="B1032241">
        <v>0</v>
      </c>
    </row>
    <row r="1032242" spans="2:2" x14ac:dyDescent="0.25">
      <c r="B1032242">
        <v>0</v>
      </c>
    </row>
    <row r="1032243" spans="2:2" x14ac:dyDescent="0.25">
      <c r="B1032243">
        <v>48.735205384079833</v>
      </c>
    </row>
    <row r="1032244" spans="2:2" x14ac:dyDescent="0.25">
      <c r="B1032244">
        <v>36.705666437256255</v>
      </c>
    </row>
    <row r="1032245" spans="2:2" x14ac:dyDescent="0.25">
      <c r="B1032245">
        <v>121.43372754319331</v>
      </c>
    </row>
    <row r="1032246" spans="2:2" x14ac:dyDescent="0.25">
      <c r="B1032246">
        <v>60</v>
      </c>
    </row>
    <row r="1032247" spans="2:2" x14ac:dyDescent="0.25">
      <c r="B1032247">
        <v>21.977055953584458</v>
      </c>
    </row>
    <row r="1032248" spans="2:2" x14ac:dyDescent="0.25">
      <c r="B1032248">
        <v>63.828850640489499</v>
      </c>
    </row>
    <row r="1032249" spans="2:2" x14ac:dyDescent="0.25">
      <c r="B1032249">
        <v>71.1111111111111</v>
      </c>
    </row>
  </sheetData>
  <conditionalFormatting sqref="E64:H64">
    <cfRule type="dataBar" priority="3">
      <dataBar>
        <cfvo type="min"/>
        <cfvo type="max"/>
        <color rgb="FF638EC6"/>
      </dataBar>
      <extLst>
        <ext xmlns:x14="http://schemas.microsoft.com/office/spreadsheetml/2009/9/main" uri="{B025F937-C7B1-47D3-B67F-A62EFF666E3E}">
          <x14:id>{8EA4E3EF-45B6-4EED-B79B-492FB0B4CFE8}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E64:H64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K32"/>
  <sheetViews>
    <sheetView zoomScaleNormal="100" workbookViewId="0">
      <pane xSplit="1" topLeftCell="AG1" activePane="topRight" state="frozen"/>
      <selection pane="topRight" activeCell="AL18" sqref="AK18:AL18"/>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838</v>
      </c>
    </row>
    <row r="3" spans="1:63" s="11" customFormat="1" thickTop="1" x14ac:dyDescent="0.25">
      <c r="A3" s="11" t="s">
        <v>13</v>
      </c>
      <c r="B3" s="11">
        <v>122</v>
      </c>
      <c r="C3" s="11">
        <v>47</v>
      </c>
      <c r="D3" s="11">
        <v>65</v>
      </c>
      <c r="E3" s="11">
        <v>155</v>
      </c>
      <c r="F3" s="11">
        <v>203</v>
      </c>
      <c r="G3" s="11">
        <v>242</v>
      </c>
      <c r="H3" s="11">
        <v>73</v>
      </c>
      <c r="I3" s="11">
        <v>68</v>
      </c>
      <c r="J3" s="11">
        <v>59</v>
      </c>
      <c r="K3" s="11">
        <v>44</v>
      </c>
      <c r="L3" s="11">
        <v>73</v>
      </c>
      <c r="M3" s="11">
        <v>62</v>
      </c>
      <c r="N3" s="11">
        <v>65</v>
      </c>
      <c r="O3" s="11">
        <v>136</v>
      </c>
      <c r="P3" s="11">
        <v>79</v>
      </c>
      <c r="Q3" s="11">
        <v>76</v>
      </c>
      <c r="R3" s="11">
        <v>71</v>
      </c>
      <c r="S3" s="11">
        <v>51</v>
      </c>
      <c r="T3" s="11">
        <v>53</v>
      </c>
      <c r="U3" s="11">
        <v>78</v>
      </c>
      <c r="V3" s="11">
        <v>100</v>
      </c>
      <c r="W3" s="11">
        <v>171</v>
      </c>
      <c r="X3" s="11">
        <v>55</v>
      </c>
      <c r="Y3" s="11">
        <v>1388</v>
      </c>
      <c r="Z3" s="11">
        <v>1163</v>
      </c>
      <c r="AA3" s="11">
        <v>187</v>
      </c>
      <c r="AB3" s="11">
        <v>106</v>
      </c>
      <c r="AC3" s="11">
        <v>320</v>
      </c>
      <c r="AD3" s="11">
        <v>114</v>
      </c>
      <c r="AE3" s="11">
        <v>191</v>
      </c>
      <c r="AF3" s="11">
        <v>178</v>
      </c>
      <c r="AG3" s="11">
        <v>141</v>
      </c>
      <c r="AH3" s="11">
        <v>268</v>
      </c>
      <c r="AI3" s="11">
        <v>99</v>
      </c>
      <c r="AJ3" s="11">
        <v>408</v>
      </c>
      <c r="AK3" s="11">
        <v>75</v>
      </c>
      <c r="AL3" s="11">
        <v>345</v>
      </c>
      <c r="AM3" s="11">
        <v>128</v>
      </c>
      <c r="AN3" s="11">
        <v>342</v>
      </c>
      <c r="AO3" s="11">
        <v>116</v>
      </c>
      <c r="AP3" s="11">
        <v>146</v>
      </c>
      <c r="AQ3" s="11">
        <v>66</v>
      </c>
      <c r="AR3" s="11">
        <v>228</v>
      </c>
      <c r="AS3" s="11">
        <v>74</v>
      </c>
      <c r="AT3" s="11">
        <v>157</v>
      </c>
      <c r="AU3" s="11">
        <v>180</v>
      </c>
      <c r="AV3" s="11">
        <v>114</v>
      </c>
      <c r="AW3" s="11">
        <v>37</v>
      </c>
      <c r="AX3" s="11">
        <v>231</v>
      </c>
      <c r="AY3" s="11">
        <v>61</v>
      </c>
      <c r="AZ3" s="11">
        <v>69</v>
      </c>
      <c r="BA3" s="11">
        <v>67</v>
      </c>
      <c r="BB3" s="11">
        <v>35</v>
      </c>
      <c r="BC3" s="11">
        <v>18</v>
      </c>
      <c r="BD3" s="11">
        <v>102</v>
      </c>
      <c r="BE3" s="11">
        <v>53</v>
      </c>
      <c r="BF3" s="11">
        <v>520</v>
      </c>
      <c r="BG3" s="11">
        <v>57</v>
      </c>
      <c r="BH3" s="11">
        <v>29</v>
      </c>
      <c r="BI3" s="11">
        <v>15</v>
      </c>
      <c r="BJ3" s="11">
        <v>47</v>
      </c>
      <c r="BK3" s="11">
        <v>17</v>
      </c>
    </row>
    <row r="4" spans="1:63" s="12" customFormat="1" ht="15" x14ac:dyDescent="0.25">
      <c r="A4" s="12" t="s">
        <v>0</v>
      </c>
      <c r="B4" s="12" t="s">
        <v>44</v>
      </c>
      <c r="C4" s="12" t="s">
        <v>45</v>
      </c>
      <c r="D4" s="12" t="s">
        <v>90</v>
      </c>
      <c r="E4" s="12" t="s">
        <v>91</v>
      </c>
      <c r="F4" s="12" t="s">
        <v>46</v>
      </c>
      <c r="G4" s="12" t="s">
        <v>47</v>
      </c>
      <c r="H4" s="12" t="s">
        <v>48</v>
      </c>
      <c r="I4" s="12" t="s">
        <v>49</v>
      </c>
      <c r="J4" s="12" t="s">
        <v>50</v>
      </c>
      <c r="K4" s="12" t="s">
        <v>51</v>
      </c>
      <c r="L4" s="12" t="s">
        <v>52</v>
      </c>
      <c r="M4" s="12" t="s">
        <v>53</v>
      </c>
      <c r="N4" s="12" t="s">
        <v>54</v>
      </c>
      <c r="O4" s="12" t="s">
        <v>55</v>
      </c>
      <c r="P4" s="12" t="s">
        <v>56</v>
      </c>
      <c r="Q4" s="12" t="s">
        <v>57</v>
      </c>
      <c r="R4" s="12" t="s">
        <v>58</v>
      </c>
      <c r="S4" s="12" t="s">
        <v>59</v>
      </c>
      <c r="T4" s="12" t="s">
        <v>60</v>
      </c>
      <c r="U4" s="12" t="s">
        <v>61</v>
      </c>
      <c r="V4" s="12" t="s">
        <v>62</v>
      </c>
      <c r="W4" s="12" t="s">
        <v>63</v>
      </c>
      <c r="X4" s="12" t="s">
        <v>92</v>
      </c>
      <c r="Y4" s="12" t="s">
        <v>92</v>
      </c>
      <c r="Z4" s="12" t="s">
        <v>93</v>
      </c>
      <c r="AA4" s="12" t="s">
        <v>94</v>
      </c>
      <c r="AB4" s="12" t="s">
        <v>95</v>
      </c>
      <c r="AC4" s="12" t="s">
        <v>96</v>
      </c>
      <c r="AD4" s="12" t="s">
        <v>64</v>
      </c>
      <c r="AE4" s="12" t="s">
        <v>65</v>
      </c>
      <c r="AF4" s="12" t="s">
        <v>66</v>
      </c>
      <c r="AG4" s="12" t="s">
        <v>67</v>
      </c>
      <c r="AH4" s="12" t="s">
        <v>68</v>
      </c>
      <c r="AI4" s="12" t="s">
        <v>69</v>
      </c>
      <c r="AJ4" s="12" t="s">
        <v>70</v>
      </c>
      <c r="AK4" s="12" t="s">
        <v>71</v>
      </c>
      <c r="AL4" s="12" t="s">
        <v>72</v>
      </c>
      <c r="AM4" s="12" t="s">
        <v>73</v>
      </c>
      <c r="AN4" s="12" t="s">
        <v>74</v>
      </c>
      <c r="AO4" s="12" t="s">
        <v>75</v>
      </c>
      <c r="AP4" s="12" t="s">
        <v>76</v>
      </c>
      <c r="AQ4" s="12" t="s">
        <v>77</v>
      </c>
      <c r="AR4" s="12" t="s">
        <v>78</v>
      </c>
      <c r="AS4" s="12" t="s">
        <v>79</v>
      </c>
      <c r="AT4" s="12" t="s">
        <v>80</v>
      </c>
      <c r="AU4" s="12" t="s">
        <v>81</v>
      </c>
      <c r="AV4" s="12" t="s">
        <v>82</v>
      </c>
      <c r="AW4" s="12" t="s">
        <v>83</v>
      </c>
      <c r="AX4" s="12" t="s">
        <v>527</v>
      </c>
      <c r="AY4" s="12" t="s">
        <v>84</v>
      </c>
      <c r="AZ4" s="12" t="s">
        <v>85</v>
      </c>
      <c r="BA4" s="12" t="s">
        <v>86</v>
      </c>
      <c r="BB4" s="12" t="s">
        <v>87</v>
      </c>
      <c r="BC4" s="12" t="s">
        <v>88</v>
      </c>
      <c r="BD4" s="12" t="s">
        <v>97</v>
      </c>
      <c r="BE4" s="12" t="s">
        <v>89</v>
      </c>
      <c r="BF4" s="12" t="s">
        <v>581</v>
      </c>
      <c r="BG4" s="12" t="s">
        <v>849</v>
      </c>
      <c r="BH4" s="12" t="s">
        <v>658</v>
      </c>
      <c r="BI4" s="12" t="s">
        <v>659</v>
      </c>
      <c r="BJ4" s="12" t="s">
        <v>848</v>
      </c>
      <c r="BK4" s="12" t="s">
        <v>847</v>
      </c>
    </row>
    <row r="5" spans="1:63" s="11" customFormat="1" ht="15" x14ac:dyDescent="0.25">
      <c r="A5" s="11" t="s">
        <v>639</v>
      </c>
      <c r="B5" s="11">
        <v>2206</v>
      </c>
      <c r="C5" s="11">
        <v>1810</v>
      </c>
      <c r="D5" s="11">
        <v>1889</v>
      </c>
      <c r="E5" s="11">
        <v>1808</v>
      </c>
      <c r="F5" s="11">
        <v>2033</v>
      </c>
      <c r="G5" s="11">
        <v>2029</v>
      </c>
      <c r="H5" s="11">
        <v>1587</v>
      </c>
      <c r="I5" s="11">
        <v>1853</v>
      </c>
      <c r="J5" s="11">
        <v>1627</v>
      </c>
      <c r="K5" s="11">
        <v>1647</v>
      </c>
      <c r="L5" s="11">
        <v>1532</v>
      </c>
      <c r="M5" s="11">
        <v>1503</v>
      </c>
      <c r="N5" s="11">
        <v>1533</v>
      </c>
      <c r="O5" s="11">
        <v>1542</v>
      </c>
      <c r="P5" s="11">
        <v>1700</v>
      </c>
      <c r="Q5" s="11">
        <v>1442</v>
      </c>
      <c r="R5" s="11">
        <v>1527</v>
      </c>
      <c r="S5" s="11">
        <v>1411</v>
      </c>
      <c r="T5" s="11">
        <v>1347</v>
      </c>
      <c r="U5" s="11">
        <v>1491</v>
      </c>
      <c r="V5" s="11">
        <v>1599</v>
      </c>
      <c r="W5" s="11">
        <v>1550</v>
      </c>
      <c r="X5" s="11">
        <v>1445</v>
      </c>
      <c r="Y5" s="11">
        <v>1413</v>
      </c>
      <c r="Z5" s="11">
        <v>1560</v>
      </c>
      <c r="AA5" s="11">
        <v>1408</v>
      </c>
      <c r="AB5" s="11">
        <v>1083</v>
      </c>
      <c r="AC5" s="11">
        <v>1432</v>
      </c>
      <c r="AD5" s="11">
        <v>1117</v>
      </c>
      <c r="AE5" s="11">
        <v>1179</v>
      </c>
      <c r="AF5" s="11">
        <v>1078</v>
      </c>
      <c r="AG5" s="11">
        <v>1049</v>
      </c>
      <c r="AH5" s="11">
        <v>1091</v>
      </c>
      <c r="AI5" s="11">
        <v>932</v>
      </c>
      <c r="AJ5" s="11">
        <v>1254</v>
      </c>
      <c r="AK5" s="11">
        <v>759</v>
      </c>
      <c r="AL5" s="11">
        <v>730</v>
      </c>
      <c r="AM5" s="11">
        <v>405</v>
      </c>
      <c r="AN5" s="11">
        <v>595</v>
      </c>
      <c r="AO5" s="11">
        <v>358</v>
      </c>
      <c r="AP5" s="11">
        <v>364</v>
      </c>
      <c r="AQ5" s="11">
        <v>319</v>
      </c>
      <c r="AR5" s="11">
        <v>319</v>
      </c>
      <c r="AS5" s="11">
        <v>210</v>
      </c>
      <c r="AT5" s="11">
        <v>261</v>
      </c>
      <c r="AU5" s="11">
        <v>462</v>
      </c>
      <c r="AV5" s="11">
        <v>988</v>
      </c>
      <c r="AW5" s="11">
        <v>650</v>
      </c>
      <c r="AX5" s="12" t="s">
        <v>527</v>
      </c>
      <c r="AY5" s="11">
        <v>706</v>
      </c>
      <c r="AZ5" s="11">
        <v>861</v>
      </c>
      <c r="BA5" s="11">
        <v>729</v>
      </c>
      <c r="BB5" s="11">
        <v>901</v>
      </c>
      <c r="BC5" s="11">
        <v>605</v>
      </c>
      <c r="BD5" s="11">
        <v>780</v>
      </c>
      <c r="BE5" s="11">
        <v>680</v>
      </c>
      <c r="BF5" s="11">
        <v>939</v>
      </c>
      <c r="BG5" s="11">
        <v>529</v>
      </c>
      <c r="BH5" s="11">
        <v>511</v>
      </c>
      <c r="BI5" s="11">
        <v>644</v>
      </c>
      <c r="BJ5" s="11">
        <v>779</v>
      </c>
      <c r="BK5" s="11">
        <v>686</v>
      </c>
    </row>
    <row r="6" spans="1:63" s="12" customFormat="1" ht="15" x14ac:dyDescent="0.25">
      <c r="A6" s="12" t="s">
        <v>0</v>
      </c>
      <c r="B6" s="12" t="s">
        <v>44</v>
      </c>
      <c r="C6" s="12" t="s">
        <v>45</v>
      </c>
      <c r="D6" s="12" t="s">
        <v>90</v>
      </c>
      <c r="E6" s="12" t="s">
        <v>90</v>
      </c>
      <c r="F6" s="12" t="s">
        <v>46</v>
      </c>
      <c r="G6" s="12" t="s">
        <v>47</v>
      </c>
      <c r="H6" s="12" t="s">
        <v>48</v>
      </c>
      <c r="I6" s="12" t="s">
        <v>49</v>
      </c>
      <c r="J6" s="12" t="s">
        <v>50</v>
      </c>
      <c r="K6" s="12" t="s">
        <v>51</v>
      </c>
      <c r="L6" s="12" t="s">
        <v>52</v>
      </c>
      <c r="M6" s="12" t="s">
        <v>53</v>
      </c>
      <c r="N6" s="12" t="s">
        <v>54</v>
      </c>
      <c r="O6" s="12" t="s">
        <v>55</v>
      </c>
      <c r="P6" s="12" t="s">
        <v>56</v>
      </c>
      <c r="Q6" s="12" t="s">
        <v>57</v>
      </c>
      <c r="R6" s="12" t="s">
        <v>58</v>
      </c>
      <c r="S6" s="12" t="s">
        <v>59</v>
      </c>
      <c r="T6" s="12" t="s">
        <v>60</v>
      </c>
      <c r="U6" s="12" t="s">
        <v>61</v>
      </c>
      <c r="V6" s="12" t="s">
        <v>62</v>
      </c>
      <c r="W6" s="12" t="s">
        <v>63</v>
      </c>
      <c r="X6" s="12" t="s">
        <v>92</v>
      </c>
      <c r="Y6" s="12" t="s">
        <v>92</v>
      </c>
      <c r="Z6" s="12" t="s">
        <v>93</v>
      </c>
      <c r="AA6" s="12" t="s">
        <v>94</v>
      </c>
      <c r="AB6" s="12" t="s">
        <v>95</v>
      </c>
      <c r="AC6" s="12" t="s">
        <v>96</v>
      </c>
      <c r="AD6" s="12" t="s">
        <v>64</v>
      </c>
      <c r="AE6" s="12" t="s">
        <v>65</v>
      </c>
      <c r="AF6" s="12" t="s">
        <v>66</v>
      </c>
      <c r="AG6" s="12" t="s">
        <v>67</v>
      </c>
      <c r="AH6" s="12" t="s">
        <v>68</v>
      </c>
      <c r="AI6" s="12" t="s">
        <v>69</v>
      </c>
      <c r="AJ6" s="12" t="s">
        <v>70</v>
      </c>
      <c r="AK6" s="12" t="s">
        <v>71</v>
      </c>
      <c r="AL6" s="12" t="s">
        <v>72</v>
      </c>
      <c r="AM6" s="12" t="s">
        <v>73</v>
      </c>
      <c r="AN6" s="12" t="s">
        <v>74</v>
      </c>
      <c r="AO6" s="12" t="s">
        <v>75</v>
      </c>
      <c r="AP6" s="12" t="s">
        <v>76</v>
      </c>
      <c r="AQ6" s="12" t="s">
        <v>77</v>
      </c>
      <c r="AR6" s="12" t="s">
        <v>78</v>
      </c>
      <c r="AS6" s="12" t="s">
        <v>79</v>
      </c>
      <c r="AT6" s="12" t="s">
        <v>80</v>
      </c>
      <c r="AU6" s="12" t="s">
        <v>81</v>
      </c>
      <c r="AV6" s="12" t="s">
        <v>82</v>
      </c>
      <c r="AW6" s="12" t="s">
        <v>83</v>
      </c>
      <c r="AX6" s="12" t="s">
        <v>527</v>
      </c>
      <c r="AY6" s="12" t="s">
        <v>84</v>
      </c>
      <c r="AZ6" s="12" t="s">
        <v>85</v>
      </c>
      <c r="BA6" s="12" t="s">
        <v>86</v>
      </c>
      <c r="BB6" s="12" t="s">
        <v>87</v>
      </c>
      <c r="BC6" s="12" t="s">
        <v>88</v>
      </c>
      <c r="BD6" s="12" t="s">
        <v>97</v>
      </c>
      <c r="BE6" s="12" t="s">
        <v>89</v>
      </c>
      <c r="BF6" s="12" t="s">
        <v>657</v>
      </c>
      <c r="BG6" s="12" t="s">
        <v>849</v>
      </c>
      <c r="BH6" s="12" t="s">
        <v>658</v>
      </c>
      <c r="BI6" s="12" t="s">
        <v>659</v>
      </c>
      <c r="BJ6" s="12" t="s">
        <v>848</v>
      </c>
      <c r="BK6" s="12" t="s">
        <v>847</v>
      </c>
    </row>
    <row r="7" spans="1:63" s="11" customFormat="1" ht="15" x14ac:dyDescent="0.25">
      <c r="A7" s="11" t="s">
        <v>652</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654</v>
      </c>
      <c r="S7" s="11" t="s">
        <v>527</v>
      </c>
      <c r="T7" s="11" t="s">
        <v>527</v>
      </c>
      <c r="U7" s="11" t="s">
        <v>527</v>
      </c>
      <c r="V7" s="11" t="s">
        <v>527</v>
      </c>
      <c r="W7" s="11" t="s">
        <v>527</v>
      </c>
      <c r="X7" s="11" t="s">
        <v>527</v>
      </c>
      <c r="Y7" s="11" t="s">
        <v>527</v>
      </c>
      <c r="Z7" s="11" t="s">
        <v>527</v>
      </c>
      <c r="AA7" s="11" t="s">
        <v>527</v>
      </c>
      <c r="AB7" s="11" t="s">
        <v>527</v>
      </c>
      <c r="AC7" s="11" t="s">
        <v>527</v>
      </c>
      <c r="AD7" s="11" t="s">
        <v>527</v>
      </c>
      <c r="AE7" s="11" t="s">
        <v>527</v>
      </c>
      <c r="AF7" s="11" t="s">
        <v>527</v>
      </c>
      <c r="AG7" s="11" t="s">
        <v>527</v>
      </c>
      <c r="AH7" s="11" t="s">
        <v>527</v>
      </c>
      <c r="AI7" s="11" t="s">
        <v>527</v>
      </c>
      <c r="AJ7" s="11" t="s">
        <v>527</v>
      </c>
      <c r="AK7" s="11" t="s">
        <v>527</v>
      </c>
      <c r="AL7" s="11" t="s">
        <v>527</v>
      </c>
      <c r="AM7" s="11" t="s">
        <v>527</v>
      </c>
      <c r="AN7" s="11" t="s">
        <v>527</v>
      </c>
      <c r="AO7" s="11" t="s">
        <v>527</v>
      </c>
      <c r="AP7" s="11" t="s">
        <v>527</v>
      </c>
      <c r="AQ7" s="11" t="s">
        <v>527</v>
      </c>
      <c r="AR7" s="11" t="s">
        <v>527</v>
      </c>
      <c r="AS7" s="11" t="s">
        <v>527</v>
      </c>
      <c r="AT7" s="11" t="s">
        <v>527</v>
      </c>
      <c r="AU7" s="11" t="s">
        <v>527</v>
      </c>
      <c r="AV7" s="11" t="s">
        <v>527</v>
      </c>
      <c r="AW7" s="11" t="s">
        <v>527</v>
      </c>
      <c r="AX7" s="11" t="s">
        <v>527</v>
      </c>
      <c r="AY7" s="11" t="s">
        <v>527</v>
      </c>
      <c r="AZ7" s="11" t="s">
        <v>527</v>
      </c>
      <c r="BA7" s="11" t="s">
        <v>527</v>
      </c>
      <c r="BB7" s="11" t="s">
        <v>527</v>
      </c>
      <c r="BC7" s="11" t="s">
        <v>527</v>
      </c>
      <c r="BD7" s="11" t="s">
        <v>527</v>
      </c>
      <c r="BE7" s="11">
        <v>421</v>
      </c>
      <c r="BF7" s="11">
        <v>599</v>
      </c>
      <c r="BG7" s="11">
        <v>437</v>
      </c>
      <c r="BH7" s="11">
        <v>428</v>
      </c>
      <c r="BI7" s="11">
        <v>439</v>
      </c>
      <c r="BJ7" s="11">
        <v>583</v>
      </c>
      <c r="BK7" s="11">
        <v>613</v>
      </c>
    </row>
    <row r="8" spans="1:63" s="12" customFormat="1" ht="15" x14ac:dyDescent="0.25">
      <c r="A8" s="12" t="s">
        <v>0</v>
      </c>
      <c r="R8" s="12" t="s">
        <v>58</v>
      </c>
      <c r="BE8" s="12" t="s">
        <v>89</v>
      </c>
      <c r="BF8" s="12" t="s">
        <v>657</v>
      </c>
      <c r="BG8" s="12" t="s">
        <v>849</v>
      </c>
      <c r="BH8" s="12" t="s">
        <v>658</v>
      </c>
      <c r="BI8" s="12" t="s">
        <v>659</v>
      </c>
      <c r="BJ8" s="12" t="s">
        <v>848</v>
      </c>
      <c r="BK8" s="12" t="s">
        <v>847</v>
      </c>
    </row>
    <row r="9" spans="1:63" s="11" customFormat="1" ht="15" x14ac:dyDescent="0.25">
      <c r="A9" s="11" t="s">
        <v>632</v>
      </c>
      <c r="B9" s="11">
        <v>1142</v>
      </c>
      <c r="C9" s="11">
        <v>1101</v>
      </c>
      <c r="D9" s="11">
        <v>1154</v>
      </c>
      <c r="E9" s="11">
        <v>1381</v>
      </c>
      <c r="F9" s="11">
        <v>1495</v>
      </c>
      <c r="G9" s="11">
        <v>1433</v>
      </c>
      <c r="H9" s="11">
        <v>1158</v>
      </c>
      <c r="I9" s="11">
        <v>1403</v>
      </c>
      <c r="J9" s="11">
        <v>1197</v>
      </c>
      <c r="K9" s="11">
        <v>1206</v>
      </c>
      <c r="L9" s="11">
        <v>1375</v>
      </c>
      <c r="M9" s="11">
        <v>1358</v>
      </c>
      <c r="N9" s="11">
        <v>1277</v>
      </c>
      <c r="O9" s="11">
        <v>1356</v>
      </c>
      <c r="P9" s="11">
        <v>1449</v>
      </c>
      <c r="Q9" s="11">
        <v>1282</v>
      </c>
      <c r="R9" s="11">
        <v>859</v>
      </c>
      <c r="S9" s="11">
        <v>1469</v>
      </c>
      <c r="T9" s="11">
        <v>1334</v>
      </c>
      <c r="U9" s="11">
        <v>1613</v>
      </c>
      <c r="V9" s="11">
        <v>1647</v>
      </c>
      <c r="W9" s="11">
        <v>1669</v>
      </c>
      <c r="X9" s="11">
        <v>1530</v>
      </c>
      <c r="Y9" s="11">
        <v>2605</v>
      </c>
      <c r="Z9" s="11">
        <v>1803</v>
      </c>
      <c r="AA9" s="11">
        <v>1804</v>
      </c>
      <c r="AB9" s="11">
        <v>1350</v>
      </c>
      <c r="AC9" s="11">
        <v>1558</v>
      </c>
      <c r="AD9" s="11">
        <v>1505</v>
      </c>
      <c r="AE9" s="11">
        <v>1550</v>
      </c>
      <c r="AF9" s="11">
        <v>1560</v>
      </c>
      <c r="AG9" s="11">
        <v>1476</v>
      </c>
      <c r="AH9" s="11">
        <v>1560</v>
      </c>
      <c r="AI9" s="11">
        <v>1419</v>
      </c>
      <c r="AJ9" s="11">
        <v>1807</v>
      </c>
      <c r="AK9" s="11">
        <v>1253</v>
      </c>
      <c r="AL9" s="11">
        <v>1502</v>
      </c>
      <c r="AM9" s="11">
        <v>1228</v>
      </c>
      <c r="AN9" s="11">
        <v>1391</v>
      </c>
      <c r="AO9" s="11">
        <v>1204</v>
      </c>
      <c r="AP9" s="11">
        <v>1247</v>
      </c>
      <c r="AQ9" s="11">
        <v>1004</v>
      </c>
      <c r="AR9" s="11">
        <v>1170</v>
      </c>
      <c r="AS9" s="11">
        <v>871</v>
      </c>
      <c r="AT9" s="11">
        <v>678</v>
      </c>
      <c r="AU9" s="11">
        <v>947</v>
      </c>
      <c r="AV9" s="11">
        <v>1013</v>
      </c>
      <c r="AW9" s="11">
        <v>606</v>
      </c>
      <c r="AX9" s="11" t="s">
        <v>527</v>
      </c>
      <c r="AY9" s="11">
        <v>486</v>
      </c>
      <c r="AZ9" s="11">
        <v>573</v>
      </c>
      <c r="BA9" s="11">
        <v>565</v>
      </c>
      <c r="BB9" s="11">
        <v>638</v>
      </c>
      <c r="BC9" s="11">
        <v>473</v>
      </c>
      <c r="BD9" s="11">
        <v>595</v>
      </c>
      <c r="BE9" s="11">
        <v>87</v>
      </c>
      <c r="BF9" s="11">
        <v>145</v>
      </c>
      <c r="BG9" s="11">
        <v>92</v>
      </c>
      <c r="BH9" s="11">
        <v>68</v>
      </c>
      <c r="BI9" s="11">
        <v>70</v>
      </c>
      <c r="BJ9" s="11">
        <v>78</v>
      </c>
      <c r="BK9" s="11">
        <v>74</v>
      </c>
    </row>
    <row r="10" spans="1:63" s="12" customFormat="1" ht="15" x14ac:dyDescent="0.25">
      <c r="A10" s="12" t="s">
        <v>0</v>
      </c>
      <c r="B10" s="12" t="s">
        <v>44</v>
      </c>
      <c r="C10" s="12" t="s">
        <v>45</v>
      </c>
      <c r="D10" s="12" t="s">
        <v>90</v>
      </c>
      <c r="E10" s="12" t="s">
        <v>90</v>
      </c>
      <c r="F10" s="12" t="s">
        <v>46</v>
      </c>
      <c r="G10" s="12" t="s">
        <v>47</v>
      </c>
      <c r="H10" s="12" t="s">
        <v>48</v>
      </c>
      <c r="I10" s="12" t="s">
        <v>49</v>
      </c>
      <c r="J10" s="12" t="s">
        <v>50</v>
      </c>
      <c r="K10" s="12" t="s">
        <v>51</v>
      </c>
      <c r="L10" s="12" t="s">
        <v>52</v>
      </c>
      <c r="M10" s="12" t="s">
        <v>53</v>
      </c>
      <c r="N10" s="12" t="s">
        <v>54</v>
      </c>
      <c r="O10" s="12" t="s">
        <v>55</v>
      </c>
      <c r="P10" s="12" t="s">
        <v>56</v>
      </c>
      <c r="Q10" s="12" t="s">
        <v>57</v>
      </c>
      <c r="R10" s="12" t="s">
        <v>58</v>
      </c>
      <c r="S10" s="12" t="s">
        <v>59</v>
      </c>
      <c r="T10" s="12" t="s">
        <v>60</v>
      </c>
      <c r="U10" s="12" t="s">
        <v>61</v>
      </c>
      <c r="V10" s="12" t="s">
        <v>62</v>
      </c>
      <c r="W10" s="12" t="s">
        <v>63</v>
      </c>
      <c r="X10" s="12" t="s">
        <v>92</v>
      </c>
      <c r="Y10" s="12" t="s">
        <v>92</v>
      </c>
      <c r="Z10" s="12" t="s">
        <v>93</v>
      </c>
      <c r="AA10" s="12" t="s">
        <v>94</v>
      </c>
      <c r="AB10" s="12" t="s">
        <v>95</v>
      </c>
      <c r="AC10" s="12" t="s">
        <v>96</v>
      </c>
      <c r="AD10" s="12" t="s">
        <v>64</v>
      </c>
      <c r="AE10" s="12" t="s">
        <v>65</v>
      </c>
      <c r="AF10" s="12" t="s">
        <v>66</v>
      </c>
      <c r="AG10" s="12" t="s">
        <v>67</v>
      </c>
      <c r="AH10" s="12" t="s">
        <v>68</v>
      </c>
      <c r="AI10" s="12" t="s">
        <v>69</v>
      </c>
      <c r="AJ10" s="12" t="s">
        <v>70</v>
      </c>
      <c r="AK10" s="12" t="s">
        <v>71</v>
      </c>
      <c r="AL10" s="12" t="s">
        <v>72</v>
      </c>
      <c r="AM10" s="12" t="s">
        <v>73</v>
      </c>
      <c r="AN10" s="12" t="s">
        <v>74</v>
      </c>
      <c r="AO10" s="12" t="s">
        <v>75</v>
      </c>
      <c r="AP10" s="12" t="s">
        <v>76</v>
      </c>
      <c r="AQ10" s="12" t="s">
        <v>77</v>
      </c>
      <c r="AR10" s="12" t="s">
        <v>78</v>
      </c>
      <c r="AS10" s="12" t="s">
        <v>79</v>
      </c>
      <c r="AT10" s="12" t="s">
        <v>80</v>
      </c>
      <c r="AU10" s="12" t="s">
        <v>81</v>
      </c>
      <c r="AV10" s="12" t="s">
        <v>82</v>
      </c>
      <c r="AW10" s="12" t="s">
        <v>83</v>
      </c>
      <c r="AX10" s="12" t="s">
        <v>527</v>
      </c>
      <c r="AY10" s="12" t="s">
        <v>84</v>
      </c>
      <c r="AZ10" s="12" t="s">
        <v>85</v>
      </c>
      <c r="BA10" s="12" t="s">
        <v>86</v>
      </c>
      <c r="BB10" s="12" t="s">
        <v>87</v>
      </c>
      <c r="BC10" s="12" t="s">
        <v>88</v>
      </c>
      <c r="BD10" s="12" t="s">
        <v>97</v>
      </c>
      <c r="BE10" s="12" t="s">
        <v>89</v>
      </c>
      <c r="BF10" s="12" t="s">
        <v>657</v>
      </c>
      <c r="BG10" s="12" t="s">
        <v>849</v>
      </c>
      <c r="BH10" s="12" t="s">
        <v>658</v>
      </c>
      <c r="BI10" s="12" t="s">
        <v>659</v>
      </c>
      <c r="BJ10" s="12" t="s">
        <v>848</v>
      </c>
      <c r="BK10" s="12" t="s">
        <v>847</v>
      </c>
    </row>
    <row r="11" spans="1:63" s="11" customFormat="1" ht="15" x14ac:dyDescent="0.25">
      <c r="A11" s="11" t="s">
        <v>653</v>
      </c>
      <c r="B11" s="11">
        <v>258</v>
      </c>
      <c r="C11" s="11">
        <v>296</v>
      </c>
      <c r="D11" s="11">
        <v>282</v>
      </c>
      <c r="E11" s="11">
        <v>275</v>
      </c>
      <c r="F11" s="11">
        <v>300</v>
      </c>
      <c r="G11" s="11">
        <v>228</v>
      </c>
      <c r="H11" s="11">
        <v>166</v>
      </c>
      <c r="I11" s="11">
        <v>165</v>
      </c>
      <c r="J11" s="11">
        <v>153</v>
      </c>
      <c r="K11" s="11">
        <v>153</v>
      </c>
      <c r="L11" s="11">
        <v>163</v>
      </c>
      <c r="M11" s="11">
        <v>168</v>
      </c>
      <c r="N11" s="11">
        <v>185</v>
      </c>
      <c r="O11" s="11">
        <v>193</v>
      </c>
      <c r="P11" s="11">
        <v>169</v>
      </c>
      <c r="Q11" s="11">
        <v>148</v>
      </c>
      <c r="R11" s="11">
        <v>166</v>
      </c>
      <c r="S11" s="11">
        <v>164</v>
      </c>
      <c r="T11" s="11">
        <v>165</v>
      </c>
      <c r="U11" s="11">
        <v>201</v>
      </c>
      <c r="V11" s="11">
        <v>184</v>
      </c>
      <c r="W11" s="11">
        <v>190</v>
      </c>
      <c r="X11" s="11" t="s">
        <v>527</v>
      </c>
      <c r="Y11" s="11">
        <v>183</v>
      </c>
      <c r="Z11" s="11">
        <v>176</v>
      </c>
      <c r="AA11" s="11">
        <v>171</v>
      </c>
      <c r="AB11" s="11">
        <v>144</v>
      </c>
      <c r="AC11" s="11">
        <v>129</v>
      </c>
      <c r="AD11" s="11">
        <v>134</v>
      </c>
      <c r="AE11" s="11">
        <v>154</v>
      </c>
      <c r="AF11" s="11">
        <v>121</v>
      </c>
      <c r="AG11" s="11">
        <v>143</v>
      </c>
      <c r="AH11" s="11">
        <v>164</v>
      </c>
      <c r="AI11" s="11">
        <v>137</v>
      </c>
      <c r="AJ11" s="11">
        <v>182</v>
      </c>
      <c r="AK11" s="11">
        <v>155</v>
      </c>
      <c r="AL11" s="11">
        <v>159</v>
      </c>
      <c r="AM11" s="11">
        <v>140</v>
      </c>
      <c r="AN11" s="11">
        <v>138</v>
      </c>
      <c r="AO11" s="11">
        <v>114</v>
      </c>
      <c r="AP11" s="11">
        <v>122</v>
      </c>
      <c r="AQ11" s="11">
        <v>100</v>
      </c>
      <c r="AR11" s="11">
        <v>101</v>
      </c>
      <c r="AS11" s="11">
        <v>80</v>
      </c>
      <c r="AT11" s="11">
        <v>85</v>
      </c>
      <c r="AU11" s="11">
        <v>99</v>
      </c>
      <c r="AV11" s="11">
        <v>111</v>
      </c>
      <c r="AW11" s="11">
        <v>110</v>
      </c>
      <c r="AX11" s="11">
        <v>1625</v>
      </c>
      <c r="AY11" s="11">
        <v>91</v>
      </c>
      <c r="AZ11" s="11">
        <v>116</v>
      </c>
      <c r="BA11" s="11">
        <v>101</v>
      </c>
      <c r="BB11" s="11">
        <v>103</v>
      </c>
      <c r="BC11" s="11">
        <v>102</v>
      </c>
      <c r="BD11" s="11">
        <v>113</v>
      </c>
      <c r="BE11" s="11">
        <v>111</v>
      </c>
      <c r="BF11" s="11">
        <v>136</v>
      </c>
      <c r="BG11" s="11">
        <v>114</v>
      </c>
      <c r="BH11" s="11">
        <v>106</v>
      </c>
      <c r="BI11" s="11">
        <v>83</v>
      </c>
      <c r="BJ11" s="11">
        <v>102</v>
      </c>
      <c r="BK11" s="11">
        <v>68</v>
      </c>
    </row>
    <row r="12" spans="1:63" s="12" customFormat="1" ht="15" x14ac:dyDescent="0.25">
      <c r="A12" s="12" t="s">
        <v>0</v>
      </c>
      <c r="B12" s="12" t="s">
        <v>44</v>
      </c>
      <c r="C12" s="12" t="s">
        <v>45</v>
      </c>
      <c r="D12" s="12" t="s">
        <v>90</v>
      </c>
      <c r="E12" s="12" t="s">
        <v>90</v>
      </c>
      <c r="F12" s="12" t="s">
        <v>46</v>
      </c>
      <c r="G12" s="12" t="s">
        <v>47</v>
      </c>
      <c r="H12" s="12" t="s">
        <v>48</v>
      </c>
      <c r="I12" s="12" t="s">
        <v>49</v>
      </c>
      <c r="J12" s="12" t="s">
        <v>50</v>
      </c>
      <c r="K12" s="12" t="s">
        <v>51</v>
      </c>
      <c r="L12" s="12" t="s">
        <v>52</v>
      </c>
      <c r="M12" s="12" t="s">
        <v>53</v>
      </c>
      <c r="N12" s="12" t="s">
        <v>54</v>
      </c>
      <c r="O12" s="12" t="s">
        <v>55</v>
      </c>
      <c r="P12" s="12" t="s">
        <v>56</v>
      </c>
      <c r="Q12" s="12" t="s">
        <v>57</v>
      </c>
      <c r="R12" s="12" t="s">
        <v>58</v>
      </c>
      <c r="S12" s="12" t="s">
        <v>59</v>
      </c>
      <c r="T12" s="12" t="s">
        <v>60</v>
      </c>
      <c r="U12" s="12" t="s">
        <v>61</v>
      </c>
      <c r="V12" s="12" t="s">
        <v>62</v>
      </c>
      <c r="W12" s="12" t="s">
        <v>63</v>
      </c>
      <c r="X12" s="12" t="s">
        <v>527</v>
      </c>
      <c r="Y12" s="12" t="s">
        <v>92</v>
      </c>
      <c r="Z12" s="12" t="s">
        <v>93</v>
      </c>
      <c r="AA12" s="12" t="s">
        <v>850</v>
      </c>
      <c r="AB12" s="12" t="s">
        <v>95</v>
      </c>
      <c r="AC12" s="12" t="s">
        <v>527</v>
      </c>
      <c r="AD12" s="12" t="s">
        <v>64</v>
      </c>
      <c r="AE12" s="12" t="s">
        <v>65</v>
      </c>
      <c r="AF12" s="12" t="s">
        <v>66</v>
      </c>
      <c r="AG12" s="12" t="s">
        <v>67</v>
      </c>
      <c r="AH12" s="12" t="s">
        <v>68</v>
      </c>
      <c r="AI12" s="12" t="s">
        <v>69</v>
      </c>
      <c r="AJ12" s="12" t="s">
        <v>70</v>
      </c>
      <c r="AK12" s="12" t="s">
        <v>71</v>
      </c>
      <c r="AL12" s="12" t="s">
        <v>72</v>
      </c>
      <c r="AM12" s="12" t="s">
        <v>73</v>
      </c>
      <c r="AN12" s="12" t="s">
        <v>74</v>
      </c>
      <c r="AO12" s="12" t="s">
        <v>75</v>
      </c>
      <c r="AP12" s="12" t="s">
        <v>76</v>
      </c>
      <c r="AQ12" s="12" t="s">
        <v>77</v>
      </c>
      <c r="AR12" s="12" t="s">
        <v>78</v>
      </c>
      <c r="AS12" s="12" t="s">
        <v>79</v>
      </c>
      <c r="AT12" s="12" t="s">
        <v>80</v>
      </c>
      <c r="AU12" s="12" t="s">
        <v>81</v>
      </c>
      <c r="AV12" s="12" t="s">
        <v>82</v>
      </c>
      <c r="AW12" s="12" t="s">
        <v>83</v>
      </c>
      <c r="AX12" s="12" t="s">
        <v>527</v>
      </c>
      <c r="AY12" s="12" t="s">
        <v>84</v>
      </c>
      <c r="AZ12" s="12" t="s">
        <v>85</v>
      </c>
      <c r="BA12" s="12" t="s">
        <v>86</v>
      </c>
      <c r="BB12" s="12" t="s">
        <v>87</v>
      </c>
      <c r="BC12" s="12" t="s">
        <v>88</v>
      </c>
      <c r="BD12" s="12" t="s">
        <v>527</v>
      </c>
      <c r="BE12" s="12" t="s">
        <v>527</v>
      </c>
      <c r="BF12" s="12" t="s">
        <v>657</v>
      </c>
      <c r="BG12" s="12" t="s">
        <v>849</v>
      </c>
      <c r="BH12" s="12" t="s">
        <v>658</v>
      </c>
      <c r="BI12" s="12" t="s">
        <v>659</v>
      </c>
      <c r="BJ12" s="12" t="s">
        <v>848</v>
      </c>
      <c r="BK12" s="12" t="s">
        <v>847</v>
      </c>
    </row>
    <row r="13" spans="1:63" s="13" customFormat="1" ht="30" x14ac:dyDescent="0.25">
      <c r="A13" s="13" t="s">
        <v>32</v>
      </c>
      <c r="X13" s="13" t="s">
        <v>852</v>
      </c>
    </row>
    <row r="15" spans="1:63" ht="35.25" thickBot="1" x14ac:dyDescent="0.35">
      <c r="A15" s="9" t="s">
        <v>840</v>
      </c>
    </row>
    <row r="16" spans="1:63" ht="16.5" thickTop="1" x14ac:dyDescent="0.25">
      <c r="A16" s="11" t="s">
        <v>13</v>
      </c>
      <c r="B16" s="5">
        <f>B3/B$26*1000000</f>
        <v>191.13539122437885</v>
      </c>
      <c r="C16" s="5">
        <f t="shared" ref="C16:BI16" si="0">C3/C$26*1000000</f>
        <v>73.315727159421144</v>
      </c>
      <c r="D16" s="5">
        <f t="shared" si="0"/>
        <v>100.91146338699237</v>
      </c>
      <c r="E16" s="5">
        <f t="shared" si="0"/>
        <v>244.61646505535433</v>
      </c>
      <c r="F16" s="5">
        <f t="shared" si="0"/>
        <v>303.59906976048575</v>
      </c>
      <c r="G16" s="5">
        <f t="shared" si="0"/>
        <v>355.55398837544146</v>
      </c>
      <c r="H16" s="5">
        <f t="shared" si="0"/>
        <v>106.36251843131312</v>
      </c>
      <c r="I16" s="5">
        <f t="shared" si="0"/>
        <v>95.729210219937855</v>
      </c>
      <c r="J16" s="5">
        <f t="shared" si="0"/>
        <v>82.30911957143455</v>
      </c>
      <c r="K16" s="5">
        <f t="shared" si="0"/>
        <v>60.821364886720211</v>
      </c>
      <c r="L16" s="5">
        <f t="shared" si="0"/>
        <v>99.493808214099772</v>
      </c>
      <c r="M16" s="5">
        <f t="shared" si="0"/>
        <v>83.876728266457434</v>
      </c>
      <c r="N16" s="5">
        <f t="shared" si="0"/>
        <v>87.11455161470171</v>
      </c>
      <c r="O16" s="5">
        <f t="shared" si="0"/>
        <v>181.28426572541034</v>
      </c>
      <c r="P16" s="5">
        <f t="shared" si="0"/>
        <v>103.89856343796401</v>
      </c>
      <c r="Q16" s="5">
        <f t="shared" si="0"/>
        <v>102.24742531565529</v>
      </c>
      <c r="R16" s="5">
        <f t="shared" si="0"/>
        <v>94.967142706189037</v>
      </c>
      <c r="S16" s="5">
        <f t="shared" si="0"/>
        <v>67.817255103248456</v>
      </c>
      <c r="T16" s="5">
        <f t="shared" si="0"/>
        <v>70.054576480431649</v>
      </c>
      <c r="U16" s="5">
        <f t="shared" si="0"/>
        <v>101.56355795372869</v>
      </c>
      <c r="V16" s="5">
        <f t="shared" si="0"/>
        <v>129.43392074761033</v>
      </c>
      <c r="W16" s="5">
        <f t="shared" si="0"/>
        <v>220.00728211237868</v>
      </c>
      <c r="X16" s="5">
        <f t="shared" si="0"/>
        <v>70.337157969583643</v>
      </c>
      <c r="Y16" s="5">
        <f t="shared" si="0"/>
        <v>1775.0540956687657</v>
      </c>
      <c r="Z16" s="5">
        <f t="shared" si="0"/>
        <v>1487.3111767022872</v>
      </c>
      <c r="AA16" s="5">
        <f t="shared" si="0"/>
        <v>239.14633709658443</v>
      </c>
      <c r="AB16" s="5">
        <f t="shared" si="0"/>
        <v>129.74296205630353</v>
      </c>
      <c r="AC16" s="5">
        <f t="shared" si="0"/>
        <v>388.77650817949325</v>
      </c>
      <c r="AD16" s="5">
        <f t="shared" si="0"/>
        <v>137.36909267714287</v>
      </c>
      <c r="AE16" s="5">
        <f t="shared" si="0"/>
        <v>228.36072865006525</v>
      </c>
      <c r="AF16" s="5">
        <f t="shared" si="0"/>
        <v>211.15866794469065</v>
      </c>
      <c r="AG16" s="5">
        <f t="shared" si="0"/>
        <v>165.96181936527256</v>
      </c>
      <c r="AH16" s="5">
        <f t="shared" si="0"/>
        <v>312.98685221648412</v>
      </c>
      <c r="AI16" s="5">
        <f t="shared" si="0"/>
        <v>114.31870669745959</v>
      </c>
      <c r="AJ16" s="5">
        <f t="shared" si="0"/>
        <v>467.45997373974853</v>
      </c>
      <c r="AK16" s="5">
        <f t="shared" si="0"/>
        <v>85.260504946814493</v>
      </c>
      <c r="AL16" s="5">
        <f t="shared" si="0"/>
        <v>402.81009663939619</v>
      </c>
      <c r="AM16" s="5">
        <f t="shared" si="0"/>
        <v>153.85817401599883</v>
      </c>
      <c r="AN16" s="5">
        <f t="shared" si="0"/>
        <v>394.91324033241995</v>
      </c>
      <c r="AO16" s="5">
        <f t="shared" si="0"/>
        <v>133.94718093146409</v>
      </c>
      <c r="AP16" s="5">
        <f t="shared" si="0"/>
        <v>168.37540796438745</v>
      </c>
      <c r="AQ16" s="5">
        <f t="shared" si="0"/>
        <v>76.114910449654602</v>
      </c>
      <c r="AR16" s="5">
        <f t="shared" si="0"/>
        <v>262.94241791698863</v>
      </c>
      <c r="AS16" s="5">
        <f t="shared" si="0"/>
        <v>85.648148148148138</v>
      </c>
      <c r="AT16" s="5">
        <f t="shared" si="0"/>
        <v>190.90466926070039</v>
      </c>
      <c r="AU16" s="5">
        <f t="shared" si="0"/>
        <v>239.10733262486718</v>
      </c>
      <c r="AV16" s="5">
        <f t="shared" si="0"/>
        <v>166.01522680010021</v>
      </c>
      <c r="AW16" s="5">
        <f t="shared" si="0"/>
        <v>55.176856738510914</v>
      </c>
      <c r="AX16" s="5">
        <f t="shared" si="0"/>
        <v>349.38804155146443</v>
      </c>
      <c r="AY16" s="5">
        <f t="shared" si="0"/>
        <v>91.28593448363587</v>
      </c>
      <c r="AZ16" s="5">
        <f t="shared" si="0"/>
        <v>101.30373502466526</v>
      </c>
      <c r="BA16" s="5">
        <f t="shared" si="0"/>
        <v>91.203615474667174</v>
      </c>
      <c r="BB16" s="5">
        <f t="shared" si="0"/>
        <v>46.459765842780151</v>
      </c>
      <c r="BC16" s="5">
        <f t="shared" si="0"/>
        <v>22.733013387218993</v>
      </c>
      <c r="BD16" s="5">
        <f t="shared" si="0"/>
        <v>127.37262737262738</v>
      </c>
      <c r="BE16" s="5">
        <f t="shared" si="0"/>
        <v>66.060077277826252</v>
      </c>
      <c r="BF16" s="5">
        <f t="shared" si="0"/>
        <v>662.5891946992864</v>
      </c>
      <c r="BG16" s="5">
        <f t="shared" si="0"/>
        <v>72.015161086544538</v>
      </c>
      <c r="BH16" s="5">
        <f t="shared" si="0"/>
        <v>36.72280612890971</v>
      </c>
      <c r="BI16" s="5">
        <f t="shared" si="0"/>
        <v>19.081541788576516</v>
      </c>
      <c r="BJ16" s="5">
        <f>BJ3/BJ$26*1000000</f>
        <v>60.264136427747147</v>
      </c>
      <c r="BK16" s="5">
        <f>BK3/BK$26*1000000</f>
        <v>21.972340700529919</v>
      </c>
    </row>
    <row r="17" spans="1:63" x14ac:dyDescent="0.25">
      <c r="A17" s="11" t="s">
        <v>632</v>
      </c>
      <c r="B17" s="5">
        <f>B5/B$26*1000000</f>
        <v>3456.1038773850796</v>
      </c>
      <c r="C17" s="5">
        <f t="shared" ref="C17:BK17" si="1">C5/C$26*1000000</f>
        <v>2823.4354501819635</v>
      </c>
      <c r="D17" s="5">
        <f t="shared" si="1"/>
        <v>2932.6423744312087</v>
      </c>
      <c r="E17" s="5">
        <f t="shared" si="1"/>
        <v>2853.3327020650363</v>
      </c>
      <c r="F17" s="5">
        <f t="shared" si="1"/>
        <v>3040.4773833648646</v>
      </c>
      <c r="G17" s="5">
        <f t="shared" si="1"/>
        <v>2981.0704231974</v>
      </c>
      <c r="H17" s="5">
        <f t="shared" si="1"/>
        <v>2312.2920102807384</v>
      </c>
      <c r="I17" s="5">
        <f t="shared" si="1"/>
        <v>2608.6209784933067</v>
      </c>
      <c r="J17" s="5">
        <f t="shared" si="1"/>
        <v>2269.7786024190509</v>
      </c>
      <c r="K17" s="5">
        <f t="shared" si="1"/>
        <v>2276.6542720097314</v>
      </c>
      <c r="L17" s="5">
        <f t="shared" si="1"/>
        <v>2088.0070436164501</v>
      </c>
      <c r="M17" s="5">
        <f t="shared" si="1"/>
        <v>2033.3342352336372</v>
      </c>
      <c r="N17" s="5">
        <f t="shared" si="1"/>
        <v>2054.5631942359651</v>
      </c>
      <c r="O17" s="5">
        <f t="shared" si="1"/>
        <v>2055.4436599160495</v>
      </c>
      <c r="P17" s="5">
        <f t="shared" si="1"/>
        <v>2235.7918714498583</v>
      </c>
      <c r="Q17" s="5">
        <f t="shared" si="1"/>
        <v>1940.0103592786174</v>
      </c>
      <c r="R17" s="5">
        <f t="shared" si="1"/>
        <v>2042.4623508781785</v>
      </c>
      <c r="S17" s="5">
        <f t="shared" si="1"/>
        <v>1876.2773911898737</v>
      </c>
      <c r="T17" s="5">
        <f t="shared" si="1"/>
        <v>1780.4436701724796</v>
      </c>
      <c r="U17" s="5">
        <f t="shared" si="1"/>
        <v>1941.4264731924291</v>
      </c>
      <c r="V17" s="5">
        <f t="shared" si="1"/>
        <v>2069.648392754289</v>
      </c>
      <c r="W17" s="5">
        <f t="shared" si="1"/>
        <v>1994.2180542350113</v>
      </c>
      <c r="X17" s="5">
        <f t="shared" si="1"/>
        <v>1847.948968473607</v>
      </c>
      <c r="Y17" s="5">
        <f t="shared" si="1"/>
        <v>1807.0255311094854</v>
      </c>
      <c r="Z17" s="5">
        <f t="shared" si="1"/>
        <v>1995.0175715009182</v>
      </c>
      <c r="AA17" s="5">
        <f t="shared" si="1"/>
        <v>1800.6312440213417</v>
      </c>
      <c r="AB17" s="5">
        <f t="shared" si="1"/>
        <v>1325.5813953488371</v>
      </c>
      <c r="AC17" s="5">
        <f t="shared" si="1"/>
        <v>1739.7748741032322</v>
      </c>
      <c r="AD17" s="5">
        <f t="shared" si="1"/>
        <v>1345.9761098277947</v>
      </c>
      <c r="AE17" s="5">
        <f t="shared" si="1"/>
        <v>1409.6193669027591</v>
      </c>
      <c r="AF17" s="5">
        <f t="shared" si="1"/>
        <v>1278.8148541818907</v>
      </c>
      <c r="AG17" s="5">
        <f t="shared" si="1"/>
        <v>1234.708854710432</v>
      </c>
      <c r="AH17" s="5">
        <f t="shared" si="1"/>
        <v>1274.1367752544186</v>
      </c>
      <c r="AI17" s="5">
        <f t="shared" si="1"/>
        <v>1076.2124711316399</v>
      </c>
      <c r="AJ17" s="5">
        <f t="shared" si="1"/>
        <v>1436.7519781118742</v>
      </c>
      <c r="AK17" s="5">
        <f t="shared" si="1"/>
        <v>862.83631006176267</v>
      </c>
      <c r="AL17" s="5">
        <f t="shared" si="1"/>
        <v>852.32281317901231</v>
      </c>
      <c r="AM17" s="5">
        <f t="shared" si="1"/>
        <v>486.81687872249637</v>
      </c>
      <c r="AN17" s="5">
        <f t="shared" si="1"/>
        <v>687.05666081225104</v>
      </c>
      <c r="AO17" s="5">
        <f t="shared" si="1"/>
        <v>413.38871356434601</v>
      </c>
      <c r="AP17" s="5">
        <f t="shared" si="1"/>
        <v>419.78526369203445</v>
      </c>
      <c r="AQ17" s="5">
        <f t="shared" si="1"/>
        <v>367.88873383999726</v>
      </c>
      <c r="AR17" s="5">
        <f t="shared" si="1"/>
        <v>367.88873383999726</v>
      </c>
      <c r="AS17" s="5">
        <f t="shared" si="1"/>
        <v>243.05555555555554</v>
      </c>
      <c r="AT17" s="5">
        <f t="shared" si="1"/>
        <v>317.36381322957197</v>
      </c>
      <c r="AU17" s="5">
        <f t="shared" si="1"/>
        <v>613.70882040382571</v>
      </c>
      <c r="AV17" s="5">
        <f t="shared" si="1"/>
        <v>1438.7986322675349</v>
      </c>
      <c r="AW17" s="5">
        <f t="shared" si="1"/>
        <v>969.32315891978635</v>
      </c>
      <c r="AX17" s="11" t="s">
        <v>842</v>
      </c>
      <c r="AY17" s="5">
        <f t="shared" si="1"/>
        <v>1056.5224548433921</v>
      </c>
      <c r="AZ17" s="5">
        <f t="shared" si="1"/>
        <v>1264.0944326990839</v>
      </c>
      <c r="BA17" s="5">
        <f t="shared" si="1"/>
        <v>992.3497862840652</v>
      </c>
      <c r="BB17" s="5">
        <f t="shared" si="1"/>
        <v>1196.0071149812834</v>
      </c>
      <c r="BC17" s="5">
        <f t="shared" si="1"/>
        <v>764.08183884819402</v>
      </c>
      <c r="BD17" s="5">
        <f t="shared" si="1"/>
        <v>974.02597402597405</v>
      </c>
      <c r="BE17" s="5">
        <f t="shared" si="1"/>
        <v>847.56325564003498</v>
      </c>
      <c r="BF17" s="5">
        <f t="shared" si="1"/>
        <v>1196.4831804281346</v>
      </c>
      <c r="BG17" s="5">
        <f t="shared" si="1"/>
        <v>668.35123183828171</v>
      </c>
      <c r="BH17" s="5">
        <f t="shared" si="1"/>
        <v>647.08117006458156</v>
      </c>
      <c r="BI17" s="5">
        <f t="shared" si="1"/>
        <v>819.23419412288513</v>
      </c>
      <c r="BJ17" s="5">
        <f t="shared" si="1"/>
        <v>998.84600589819217</v>
      </c>
      <c r="BK17" s="5">
        <f t="shared" si="1"/>
        <v>886.64857179785452</v>
      </c>
    </row>
    <row r="18" spans="1:63" x14ac:dyDescent="0.25">
      <c r="A18" s="11" t="s">
        <v>639</v>
      </c>
      <c r="B18" s="11" t="s">
        <v>842</v>
      </c>
      <c r="C18" s="11" t="s">
        <v>842</v>
      </c>
      <c r="D18" s="11" t="s">
        <v>842</v>
      </c>
      <c r="E18" s="11" t="s">
        <v>842</v>
      </c>
      <c r="F18" s="11" t="s">
        <v>842</v>
      </c>
      <c r="G18" s="11" t="s">
        <v>842</v>
      </c>
      <c r="H18" s="11" t="s">
        <v>842</v>
      </c>
      <c r="I18" s="11" t="s">
        <v>842</v>
      </c>
      <c r="J18" s="11" t="s">
        <v>842</v>
      </c>
      <c r="K18" s="11" t="s">
        <v>842</v>
      </c>
      <c r="L18" s="11" t="s">
        <v>842</v>
      </c>
      <c r="M18" s="11" t="s">
        <v>842</v>
      </c>
      <c r="N18" s="11" t="s">
        <v>842</v>
      </c>
      <c r="O18" s="11" t="s">
        <v>842</v>
      </c>
      <c r="P18" s="11" t="s">
        <v>842</v>
      </c>
      <c r="Q18" s="11" t="s">
        <v>842</v>
      </c>
      <c r="R18" s="5">
        <f t="shared" ref="R18:BK18" si="2">R7/R$26*1000000</f>
        <v>874.76776520912165</v>
      </c>
      <c r="S18" s="11" t="s">
        <v>842</v>
      </c>
      <c r="T18" s="11" t="s">
        <v>842</v>
      </c>
      <c r="U18" s="11" t="s">
        <v>842</v>
      </c>
      <c r="V18" s="11" t="s">
        <v>842</v>
      </c>
      <c r="W18" s="11" t="s">
        <v>842</v>
      </c>
      <c r="X18" s="11" t="s">
        <v>842</v>
      </c>
      <c r="Y18" s="11" t="s">
        <v>842</v>
      </c>
      <c r="Z18" s="11" t="s">
        <v>842</v>
      </c>
      <c r="AA18" s="11" t="s">
        <v>842</v>
      </c>
      <c r="AB18" s="11" t="s">
        <v>842</v>
      </c>
      <c r="AC18" s="11" t="s">
        <v>842</v>
      </c>
      <c r="AD18" s="11" t="s">
        <v>842</v>
      </c>
      <c r="AE18" s="11" t="s">
        <v>842</v>
      </c>
      <c r="AF18" s="11" t="s">
        <v>842</v>
      </c>
      <c r="AG18" s="11" t="s">
        <v>842</v>
      </c>
      <c r="AH18" s="11" t="s">
        <v>842</v>
      </c>
      <c r="AI18" s="11" t="s">
        <v>842</v>
      </c>
      <c r="AJ18" s="11" t="s">
        <v>842</v>
      </c>
      <c r="AK18" s="11" t="s">
        <v>842</v>
      </c>
      <c r="AL18" s="11" t="s">
        <v>842</v>
      </c>
      <c r="AM18" s="11" t="s">
        <v>842</v>
      </c>
      <c r="AN18" s="11" t="s">
        <v>842</v>
      </c>
      <c r="AO18" s="11" t="s">
        <v>842</v>
      </c>
      <c r="AP18" s="11" t="s">
        <v>842</v>
      </c>
      <c r="AQ18" s="11" t="s">
        <v>842</v>
      </c>
      <c r="AR18" s="11" t="s">
        <v>842</v>
      </c>
      <c r="AS18" s="11" t="s">
        <v>842</v>
      </c>
      <c r="AT18" s="11" t="s">
        <v>842</v>
      </c>
      <c r="AU18" s="11" t="s">
        <v>842</v>
      </c>
      <c r="AV18" s="11" t="s">
        <v>842</v>
      </c>
      <c r="AW18" s="11" t="s">
        <v>842</v>
      </c>
      <c r="AX18" s="11" t="s">
        <v>842</v>
      </c>
      <c r="AY18" s="11" t="s">
        <v>842</v>
      </c>
      <c r="AZ18" s="11" t="s">
        <v>842</v>
      </c>
      <c r="BA18" s="11" t="s">
        <v>842</v>
      </c>
      <c r="BB18" s="11" t="s">
        <v>842</v>
      </c>
      <c r="BC18" s="11" t="s">
        <v>842</v>
      </c>
      <c r="BD18" s="11" t="s">
        <v>842</v>
      </c>
      <c r="BE18" s="5">
        <f t="shared" si="2"/>
        <v>524.7413685653745</v>
      </c>
      <c r="BF18" s="5">
        <f t="shared" si="2"/>
        <v>763.2517838939857</v>
      </c>
      <c r="BG18" s="5">
        <f t="shared" si="2"/>
        <v>552.1162349968414</v>
      </c>
      <c r="BH18" s="5">
        <f t="shared" si="2"/>
        <v>541.97796631632264</v>
      </c>
      <c r="BI18" s="5">
        <f t="shared" si="2"/>
        <v>558.45312301233935</v>
      </c>
      <c r="BJ18" s="5">
        <f t="shared" si="2"/>
        <v>747.53173483779972</v>
      </c>
      <c r="BK18" s="5">
        <f t="shared" si="2"/>
        <v>792.29675584852009</v>
      </c>
    </row>
    <row r="19" spans="1:63" x14ac:dyDescent="0.25">
      <c r="A19" s="11" t="s">
        <v>652</v>
      </c>
      <c r="B19" s="5">
        <f>B9/B$26*1000000</f>
        <v>1789.1525965429562</v>
      </c>
      <c r="C19" s="5">
        <f t="shared" ref="C19:BK19" si="3">C9/C$26*1000000</f>
        <v>1717.459906436653</v>
      </c>
      <c r="D19" s="5">
        <f t="shared" si="3"/>
        <v>1791.5665961321411</v>
      </c>
      <c r="E19" s="5">
        <f t="shared" si="3"/>
        <v>2179.4537951060925</v>
      </c>
      <c r="F19" s="5">
        <f t="shared" si="3"/>
        <v>2235.8650704035776</v>
      </c>
      <c r="G19" s="5">
        <f t="shared" si="3"/>
        <v>2105.4085344711061</v>
      </c>
      <c r="H19" s="5">
        <f t="shared" si="3"/>
        <v>1687.2300868967206</v>
      </c>
      <c r="I19" s="5">
        <f t="shared" si="3"/>
        <v>1975.1188520378353</v>
      </c>
      <c r="J19" s="5">
        <f t="shared" si="3"/>
        <v>1669.8985784238503</v>
      </c>
      <c r="K19" s="5">
        <f t="shared" si="3"/>
        <v>1667.0583193951038</v>
      </c>
      <c r="L19" s="5">
        <f t="shared" si="3"/>
        <v>1874.0272095121531</v>
      </c>
      <c r="M19" s="5">
        <f t="shared" si="3"/>
        <v>1837.1709191265998</v>
      </c>
      <c r="N19" s="5">
        <f t="shared" si="3"/>
        <v>1711.4658832611399</v>
      </c>
      <c r="O19" s="5">
        <f t="shared" si="3"/>
        <v>1807.5107670857087</v>
      </c>
      <c r="P19" s="5">
        <f t="shared" si="3"/>
        <v>1905.6837774887322</v>
      </c>
      <c r="Q19" s="5">
        <f t="shared" si="3"/>
        <v>1724.7526217719749</v>
      </c>
      <c r="R19" s="5">
        <f t="shared" si="3"/>
        <v>1148.9686702058648</v>
      </c>
      <c r="S19" s="5">
        <f t="shared" si="3"/>
        <v>1953.402896993568</v>
      </c>
      <c r="T19" s="5">
        <f t="shared" si="3"/>
        <v>1763.2604721678454</v>
      </c>
      <c r="U19" s="5">
        <f t="shared" si="3"/>
        <v>2100.2822946072356</v>
      </c>
      <c r="V19" s="5">
        <f t="shared" si="3"/>
        <v>2131.7766747131423</v>
      </c>
      <c r="W19" s="5">
        <f t="shared" si="3"/>
        <v>2147.3225371085382</v>
      </c>
      <c r="X19" s="5">
        <f t="shared" si="3"/>
        <v>1956.6518489720543</v>
      </c>
      <c r="Y19" s="5">
        <f t="shared" si="3"/>
        <v>3331.4235729230077</v>
      </c>
      <c r="Z19" s="5">
        <f t="shared" si="3"/>
        <v>2305.779923984715</v>
      </c>
      <c r="AA19" s="5">
        <f t="shared" si="3"/>
        <v>2307.0587814023438</v>
      </c>
      <c r="AB19" s="5">
        <f t="shared" si="3"/>
        <v>1652.3867809057526</v>
      </c>
      <c r="AC19" s="5">
        <f t="shared" si="3"/>
        <v>1892.8556241989077</v>
      </c>
      <c r="AD19" s="5">
        <f t="shared" si="3"/>
        <v>1813.5130217464914</v>
      </c>
      <c r="AE19" s="5">
        <f t="shared" si="3"/>
        <v>1853.1891592021004</v>
      </c>
      <c r="AF19" s="5">
        <f t="shared" si="3"/>
        <v>1850.60405614448</v>
      </c>
      <c r="AG19" s="5">
        <f t="shared" si="3"/>
        <v>1737.3024495258317</v>
      </c>
      <c r="AH19" s="5">
        <f t="shared" si="3"/>
        <v>1821.8637666332659</v>
      </c>
      <c r="AI19" s="5">
        <f t="shared" si="3"/>
        <v>1638.5681293302539</v>
      </c>
      <c r="AJ19" s="5">
        <f t="shared" si="3"/>
        <v>2070.3435601659939</v>
      </c>
      <c r="AK19" s="5">
        <f t="shared" si="3"/>
        <v>1424.4188359781142</v>
      </c>
      <c r="AL19" s="5">
        <f t="shared" si="3"/>
        <v>1753.6833772532555</v>
      </c>
      <c r="AM19" s="5">
        <f t="shared" si="3"/>
        <v>1476.0768569659888</v>
      </c>
      <c r="AN19" s="5">
        <f t="shared" si="3"/>
        <v>1606.2114541005735</v>
      </c>
      <c r="AO19" s="5">
        <f t="shared" si="3"/>
        <v>1390.2793607024375</v>
      </c>
      <c r="AP19" s="5">
        <f t="shared" si="3"/>
        <v>1438.1105050108984</v>
      </c>
      <c r="AQ19" s="5">
        <f t="shared" si="3"/>
        <v>1157.8692438098972</v>
      </c>
      <c r="AR19" s="5">
        <f t="shared" si="3"/>
        <v>1349.309776152968</v>
      </c>
      <c r="AS19" s="5">
        <f t="shared" si="3"/>
        <v>1008.1018518518518</v>
      </c>
      <c r="AT19" s="5">
        <f t="shared" si="3"/>
        <v>824.4163424124514</v>
      </c>
      <c r="AU19" s="5">
        <f t="shared" si="3"/>
        <v>1257.9702444208287</v>
      </c>
      <c r="AV19" s="5">
        <f t="shared" si="3"/>
        <v>1475.2054802500131</v>
      </c>
      <c r="AW19" s="5">
        <f t="shared" si="3"/>
        <v>903.70743739290845</v>
      </c>
      <c r="AX19" s="11" t="s">
        <v>842</v>
      </c>
      <c r="AY19" s="5">
        <f t="shared" si="3"/>
        <v>727.29449441060717</v>
      </c>
      <c r="AZ19" s="5">
        <f t="shared" si="3"/>
        <v>841.261451726568</v>
      </c>
      <c r="BA19" s="5">
        <f t="shared" si="3"/>
        <v>769.10511556995448</v>
      </c>
      <c r="BB19" s="5">
        <f t="shared" si="3"/>
        <v>846.89516021982115</v>
      </c>
      <c r="BC19" s="5">
        <f t="shared" si="3"/>
        <v>597.37307400858799</v>
      </c>
      <c r="BD19" s="5">
        <f t="shared" si="3"/>
        <v>743.00699300699296</v>
      </c>
      <c r="BE19" s="5">
        <f t="shared" si="3"/>
        <v>108.43824005982799</v>
      </c>
      <c r="BF19" s="5">
        <f t="shared" si="3"/>
        <v>184.76044852191643</v>
      </c>
      <c r="BG19" s="5">
        <f t="shared" si="3"/>
        <v>116.23499684144029</v>
      </c>
      <c r="BH19" s="5">
        <f t="shared" si="3"/>
        <v>86.108648853995192</v>
      </c>
      <c r="BI19" s="5">
        <f t="shared" si="3"/>
        <v>89.047195013357083</v>
      </c>
      <c r="BJ19" s="5">
        <f t="shared" si="3"/>
        <v>100.01282215668675</v>
      </c>
      <c r="BK19" s="5">
        <f t="shared" si="3"/>
        <v>95.644306578777304</v>
      </c>
    </row>
    <row r="20" spans="1:63" x14ac:dyDescent="0.25">
      <c r="A20" s="11" t="s">
        <v>653</v>
      </c>
      <c r="B20" s="5">
        <f>B11/B$26*1000000</f>
        <v>404.2043519335225</v>
      </c>
      <c r="C20" s="5">
        <f t="shared" ref="C20:BK20" si="4">C11/C$26*1000000</f>
        <v>461.73309019550339</v>
      </c>
      <c r="D20" s="5">
        <f t="shared" si="4"/>
        <v>437.8005026943361</v>
      </c>
      <c r="E20" s="5">
        <f t="shared" si="4"/>
        <v>433.99695413046737</v>
      </c>
      <c r="F20" s="5">
        <f t="shared" si="4"/>
        <v>448.66857600071785</v>
      </c>
      <c r="G20" s="5">
        <f t="shared" si="4"/>
        <v>334.98474937851512</v>
      </c>
      <c r="H20" s="5">
        <f t="shared" si="4"/>
        <v>241.86545287120518</v>
      </c>
      <c r="I20" s="5">
        <f t="shared" si="4"/>
        <v>232.28411303367275</v>
      </c>
      <c r="J20" s="5">
        <f t="shared" si="4"/>
        <v>213.44568295643199</v>
      </c>
      <c r="K20" s="5">
        <f t="shared" si="4"/>
        <v>211.49247335609527</v>
      </c>
      <c r="L20" s="5">
        <f t="shared" si="4"/>
        <v>222.157407382168</v>
      </c>
      <c r="M20" s="5">
        <f t="shared" si="4"/>
        <v>227.27887659298142</v>
      </c>
      <c r="N20" s="5">
        <f t="shared" si="4"/>
        <v>247.94141613415107</v>
      </c>
      <c r="O20" s="5">
        <f t="shared" si="4"/>
        <v>257.26370062503082</v>
      </c>
      <c r="P20" s="5">
        <f t="shared" si="4"/>
        <v>222.26401545589769</v>
      </c>
      <c r="Q20" s="5">
        <f t="shared" si="4"/>
        <v>199.11340719364452</v>
      </c>
      <c r="R20" s="5">
        <f t="shared" si="4"/>
        <v>222.03585477785046</v>
      </c>
      <c r="S20" s="5">
        <f t="shared" si="4"/>
        <v>218.07901641044597</v>
      </c>
      <c r="T20" s="5">
        <f t="shared" si="4"/>
        <v>218.09443621266453</v>
      </c>
      <c r="U20" s="5">
        <f t="shared" si="4"/>
        <v>261.72147626537776</v>
      </c>
      <c r="V20" s="5">
        <f t="shared" si="4"/>
        <v>238.15841417560301</v>
      </c>
      <c r="W20" s="5">
        <f t="shared" si="4"/>
        <v>244.45253568042074</v>
      </c>
      <c r="X20" s="11" t="s">
        <v>842</v>
      </c>
      <c r="Y20" s="5">
        <f t="shared" si="4"/>
        <v>234.03090742606923</v>
      </c>
      <c r="Z20" s="5">
        <f t="shared" si="4"/>
        <v>225.07890550266771</v>
      </c>
      <c r="AA20" s="5">
        <f t="shared" si="4"/>
        <v>218.68461841452375</v>
      </c>
      <c r="AB20" s="5">
        <f t="shared" si="4"/>
        <v>176.2545899632803</v>
      </c>
      <c r="AC20" s="5">
        <f t="shared" si="4"/>
        <v>156.72552985985823</v>
      </c>
      <c r="AD20" s="5">
        <f t="shared" si="4"/>
        <v>161.46893349769425</v>
      </c>
      <c r="AE20" s="5">
        <f t="shared" si="4"/>
        <v>184.12331001104738</v>
      </c>
      <c r="AF20" s="5">
        <f t="shared" si="4"/>
        <v>143.54044281633469</v>
      </c>
      <c r="AG20" s="5">
        <f t="shared" si="4"/>
        <v>168.31588772506365</v>
      </c>
      <c r="AH20" s="5">
        <f t="shared" si="4"/>
        <v>191.5292677742664</v>
      </c>
      <c r="AI20" s="5">
        <f t="shared" si="4"/>
        <v>158.19861431870672</v>
      </c>
      <c r="AJ20" s="5">
        <f t="shared" si="4"/>
        <v>208.52381181528</v>
      </c>
      <c r="AK20" s="5">
        <f t="shared" si="4"/>
        <v>176.20504355674996</v>
      </c>
      <c r="AL20" s="5">
        <f t="shared" si="4"/>
        <v>185.6429141033739</v>
      </c>
      <c r="AM20" s="5">
        <f t="shared" si="4"/>
        <v>168.28237782999875</v>
      </c>
      <c r="AN20" s="5">
        <f t="shared" si="4"/>
        <v>159.35095662536244</v>
      </c>
      <c r="AO20" s="5">
        <f t="shared" si="4"/>
        <v>131.63774677747332</v>
      </c>
      <c r="AP20" s="5">
        <f t="shared" si="4"/>
        <v>140.6972587099676</v>
      </c>
      <c r="AQ20" s="5">
        <f t="shared" si="4"/>
        <v>115.32562189341606</v>
      </c>
      <c r="AR20" s="5">
        <f t="shared" si="4"/>
        <v>116.47887811235023</v>
      </c>
      <c r="AS20" s="5">
        <f t="shared" si="4"/>
        <v>92.592592592592581</v>
      </c>
      <c r="AT20" s="5">
        <f t="shared" si="4"/>
        <v>103.35603112840467</v>
      </c>
      <c r="AU20" s="5">
        <f t="shared" si="4"/>
        <v>131.50903294367694</v>
      </c>
      <c r="AV20" s="5">
        <f t="shared" si="4"/>
        <v>161.64640504220282</v>
      </c>
      <c r="AW20" s="5">
        <f t="shared" si="4"/>
        <v>164.03930381719459</v>
      </c>
      <c r="AX20" s="5">
        <f t="shared" si="4"/>
        <v>2457.8163096152798</v>
      </c>
      <c r="AY20" s="5">
        <f t="shared" si="4"/>
        <v>136.18065636083384</v>
      </c>
      <c r="AZ20" s="5">
        <f t="shared" si="4"/>
        <v>170.30772844726334</v>
      </c>
      <c r="BA20" s="5">
        <f t="shared" si="4"/>
        <v>137.48604720808035</v>
      </c>
      <c r="BB20" s="5">
        <f t="shared" si="4"/>
        <v>136.72445376589587</v>
      </c>
      <c r="BC20" s="5">
        <f t="shared" si="4"/>
        <v>128.82040919424097</v>
      </c>
      <c r="BD20" s="5">
        <f t="shared" si="4"/>
        <v>141.1088911088911</v>
      </c>
      <c r="BE20" s="5">
        <f t="shared" si="4"/>
        <v>138.35223731771157</v>
      </c>
      <c r="BF20" s="5">
        <f t="shared" si="4"/>
        <v>173.29255861365954</v>
      </c>
      <c r="BG20" s="5">
        <f t="shared" si="4"/>
        <v>144.03032217308908</v>
      </c>
      <c r="BH20" s="5">
        <f t="shared" si="4"/>
        <v>134.22818791946307</v>
      </c>
      <c r="BI20" s="5">
        <f t="shared" si="4"/>
        <v>105.58453123012339</v>
      </c>
      <c r="BJ20" s="5">
        <f t="shared" si="4"/>
        <v>130.78599820489808</v>
      </c>
      <c r="BK20" s="5">
        <f t="shared" si="4"/>
        <v>87.889362802119678</v>
      </c>
    </row>
    <row r="21" spans="1:63" s="13" customFormat="1" ht="15" x14ac:dyDescent="0.25">
      <c r="A21" s="13" t="s">
        <v>32</v>
      </c>
    </row>
    <row r="25" spans="1:63" s="9" customFormat="1" ht="35.25" thickBot="1" x14ac:dyDescent="0.35">
      <c r="A25" s="9" t="s">
        <v>845</v>
      </c>
    </row>
    <row r="26" spans="1:63" s="11" customFormat="1" thickTop="1" x14ac:dyDescent="0.25">
      <c r="A26" s="11" t="s">
        <v>30</v>
      </c>
      <c r="B26" s="11">
        <v>638291</v>
      </c>
      <c r="C26" s="11">
        <v>641063</v>
      </c>
      <c r="D26" s="11">
        <v>644129</v>
      </c>
      <c r="E26" s="11">
        <v>633645</v>
      </c>
      <c r="F26" s="11">
        <v>668645</v>
      </c>
      <c r="G26" s="11">
        <v>680628</v>
      </c>
      <c r="H26" s="11">
        <v>686332</v>
      </c>
      <c r="I26" s="11">
        <v>710337</v>
      </c>
      <c r="J26" s="11">
        <v>716810</v>
      </c>
      <c r="K26" s="11">
        <v>723430</v>
      </c>
      <c r="L26" s="11">
        <v>733714</v>
      </c>
      <c r="M26" s="11">
        <v>739180</v>
      </c>
      <c r="N26" s="11">
        <v>746144</v>
      </c>
      <c r="O26" s="11">
        <v>750203</v>
      </c>
      <c r="P26" s="11">
        <v>760357</v>
      </c>
      <c r="Q26" s="11">
        <v>743295</v>
      </c>
      <c r="R26" s="11">
        <v>747627</v>
      </c>
      <c r="S26" s="11">
        <v>752021</v>
      </c>
      <c r="T26" s="11">
        <v>756553</v>
      </c>
      <c r="U26" s="11">
        <v>767992</v>
      </c>
      <c r="V26" s="11">
        <v>772595</v>
      </c>
      <c r="W26" s="11">
        <v>777247</v>
      </c>
      <c r="X26" s="11">
        <v>781948</v>
      </c>
      <c r="Y26" s="11">
        <v>781948</v>
      </c>
      <c r="Z26" s="11">
        <v>781948</v>
      </c>
      <c r="AA26" s="11">
        <v>781948</v>
      </c>
      <c r="AB26" s="11">
        <v>817000</v>
      </c>
      <c r="AC26" s="11">
        <v>823095</v>
      </c>
      <c r="AD26" s="11">
        <v>829881</v>
      </c>
      <c r="AE26" s="11">
        <v>836396</v>
      </c>
      <c r="AF26" s="11">
        <v>842968</v>
      </c>
      <c r="AG26" s="11">
        <v>849593</v>
      </c>
      <c r="AH26" s="11">
        <v>856266</v>
      </c>
      <c r="AI26" s="11">
        <v>866000</v>
      </c>
      <c r="AJ26" s="11">
        <v>872802</v>
      </c>
      <c r="AK26" s="11">
        <v>879657</v>
      </c>
      <c r="AL26" s="11">
        <v>856483</v>
      </c>
      <c r="AM26" s="11">
        <v>831935</v>
      </c>
      <c r="AN26" s="11">
        <v>866013</v>
      </c>
      <c r="AO26" s="11">
        <v>866013</v>
      </c>
      <c r="AP26" s="11">
        <v>867110</v>
      </c>
      <c r="AQ26" s="11">
        <v>867110</v>
      </c>
      <c r="AR26" s="11">
        <v>867110</v>
      </c>
      <c r="AS26" s="11">
        <v>864000</v>
      </c>
      <c r="AT26" s="11">
        <v>822400</v>
      </c>
      <c r="AU26" s="11">
        <v>752800</v>
      </c>
      <c r="AV26" s="11">
        <v>686684</v>
      </c>
      <c r="AW26" s="11">
        <v>670571</v>
      </c>
      <c r="AX26" s="11">
        <v>661156</v>
      </c>
      <c r="AY26" s="11">
        <v>668230</v>
      </c>
      <c r="AZ26" s="11">
        <v>681120</v>
      </c>
      <c r="BA26" s="11">
        <v>734620</v>
      </c>
      <c r="BB26" s="11">
        <v>753340</v>
      </c>
      <c r="BC26" s="11">
        <v>791800</v>
      </c>
      <c r="BD26" s="11">
        <v>800800</v>
      </c>
      <c r="BE26" s="11">
        <v>802300</v>
      </c>
      <c r="BF26" s="11">
        <v>784800</v>
      </c>
      <c r="BG26" s="11">
        <v>791500</v>
      </c>
      <c r="BH26" s="11">
        <v>789700</v>
      </c>
      <c r="BI26" s="11">
        <v>786100</v>
      </c>
      <c r="BJ26" s="11">
        <v>779900</v>
      </c>
      <c r="BK26" s="11">
        <v>773700</v>
      </c>
    </row>
    <row r="27" spans="1:63" s="12" customFormat="1" ht="15" x14ac:dyDescent="0.25">
      <c r="A27" s="12" t="s">
        <v>0</v>
      </c>
      <c r="B27" s="12" t="s">
        <v>99</v>
      </c>
      <c r="C27" s="12" t="s">
        <v>100</v>
      </c>
      <c r="D27" s="12" t="s">
        <v>101</v>
      </c>
      <c r="E27" s="12" t="s">
        <v>102</v>
      </c>
      <c r="F27" s="12" t="s">
        <v>103</v>
      </c>
      <c r="G27" s="12" t="s">
        <v>104</v>
      </c>
      <c r="H27" s="12" t="s">
        <v>105</v>
      </c>
      <c r="I27" s="12" t="s">
        <v>106</v>
      </c>
      <c r="J27" s="12" t="s">
        <v>107</v>
      </c>
      <c r="K27" s="12" t="s">
        <v>108</v>
      </c>
      <c r="L27" s="12" t="s">
        <v>109</v>
      </c>
      <c r="M27" s="12" t="s">
        <v>110</v>
      </c>
      <c r="N27" s="12" t="s">
        <v>111</v>
      </c>
      <c r="O27" s="12" t="s">
        <v>112</v>
      </c>
      <c r="P27" s="12" t="s">
        <v>113</v>
      </c>
      <c r="Q27" s="12" t="s">
        <v>114</v>
      </c>
      <c r="R27" s="12" t="s">
        <v>115</v>
      </c>
      <c r="S27" s="12" t="s">
        <v>116</v>
      </c>
      <c r="T27" s="12" t="s">
        <v>117</v>
      </c>
      <c r="U27" s="12" t="s">
        <v>118</v>
      </c>
      <c r="V27" s="12" t="s">
        <v>119</v>
      </c>
      <c r="W27" s="12" t="s">
        <v>120</v>
      </c>
      <c r="X27" s="12" t="s">
        <v>121</v>
      </c>
      <c r="Y27" s="12" t="s">
        <v>122</v>
      </c>
      <c r="Z27" s="12" t="s">
        <v>123</v>
      </c>
      <c r="AA27" s="12" t="s">
        <v>124</v>
      </c>
      <c r="AB27" s="12" t="s">
        <v>125</v>
      </c>
      <c r="AC27" s="12" t="s">
        <v>126</v>
      </c>
      <c r="AD27" s="12" t="s">
        <v>127</v>
      </c>
      <c r="AE27" s="12" t="s">
        <v>128</v>
      </c>
      <c r="AF27" s="12" t="s">
        <v>129</v>
      </c>
      <c r="AG27" s="12" t="s">
        <v>130</v>
      </c>
      <c r="AH27" s="12" t="s">
        <v>131</v>
      </c>
      <c r="AI27" s="12" t="s">
        <v>132</v>
      </c>
      <c r="AJ27" s="12" t="s">
        <v>133</v>
      </c>
      <c r="AK27" s="12" t="s">
        <v>134</v>
      </c>
      <c r="AL27" s="12" t="s">
        <v>135</v>
      </c>
      <c r="AM27" s="12" t="s">
        <v>136</v>
      </c>
      <c r="AN27" s="12" t="s">
        <v>137</v>
      </c>
      <c r="AO27" s="12" t="s">
        <v>138</v>
      </c>
      <c r="AP27" s="12" t="s">
        <v>139</v>
      </c>
      <c r="AR27" s="12" t="s">
        <v>140</v>
      </c>
      <c r="AS27" s="12" t="s">
        <v>141</v>
      </c>
      <c r="AT27" s="12" t="s">
        <v>142</v>
      </c>
      <c r="AU27" s="12" t="s">
        <v>143</v>
      </c>
      <c r="AY27" s="12" t="s">
        <v>144</v>
      </c>
      <c r="AZ27" s="12" t="s">
        <v>145</v>
      </c>
      <c r="BA27" s="12" t="s">
        <v>146</v>
      </c>
      <c r="BB27" s="12" t="s">
        <v>147</v>
      </c>
      <c r="BC27" s="12" t="s">
        <v>148</v>
      </c>
      <c r="BD27" s="12" t="s">
        <v>149</v>
      </c>
      <c r="BE27" s="12" t="s">
        <v>98</v>
      </c>
      <c r="BF27" s="12" t="s">
        <v>580</v>
      </c>
      <c r="BG27" s="12" t="s">
        <v>579</v>
      </c>
      <c r="BH27" s="12" t="s">
        <v>578</v>
      </c>
      <c r="BI27" s="12" t="s">
        <v>577</v>
      </c>
      <c r="BJ27" s="12" t="s">
        <v>576</v>
      </c>
      <c r="BK27" s="12" t="s">
        <v>575</v>
      </c>
    </row>
    <row r="28" spans="1:63" s="11" customFormat="1" ht="30" x14ac:dyDescent="0.25">
      <c r="A28" s="11" t="s">
        <v>562</v>
      </c>
      <c r="B28" s="11">
        <v>48</v>
      </c>
      <c r="C28" s="11" t="s">
        <v>527</v>
      </c>
      <c r="D28" s="11" t="s">
        <v>527</v>
      </c>
      <c r="E28" s="11" t="s">
        <v>527</v>
      </c>
      <c r="F28" s="11">
        <v>50.5</v>
      </c>
      <c r="G28" s="11" t="s">
        <v>527</v>
      </c>
      <c r="H28" s="11">
        <v>51.8</v>
      </c>
      <c r="I28" s="11" t="s">
        <v>527</v>
      </c>
      <c r="J28" s="11" t="s">
        <v>527</v>
      </c>
      <c r="K28" s="11" t="s">
        <v>527</v>
      </c>
      <c r="L28" s="11">
        <v>44.1</v>
      </c>
      <c r="M28" s="11" t="s">
        <v>527</v>
      </c>
      <c r="N28" s="11" t="s">
        <v>527</v>
      </c>
      <c r="O28" s="11" t="s">
        <v>527</v>
      </c>
      <c r="P28" s="11" t="s">
        <v>527</v>
      </c>
      <c r="Q28" s="11" t="s">
        <v>527</v>
      </c>
      <c r="R28" s="11" t="s">
        <v>527</v>
      </c>
      <c r="S28" s="11" t="s">
        <v>527</v>
      </c>
      <c r="T28" s="11">
        <v>36</v>
      </c>
      <c r="U28" s="11">
        <v>36</v>
      </c>
      <c r="V28" s="11">
        <v>36</v>
      </c>
      <c r="W28" s="11">
        <v>36</v>
      </c>
      <c r="X28" s="11" t="s">
        <v>527</v>
      </c>
      <c r="Y28" s="11" t="s">
        <v>527</v>
      </c>
      <c r="Z28" s="11" t="s">
        <v>527</v>
      </c>
      <c r="AA28" s="11" t="s">
        <v>527</v>
      </c>
      <c r="AB28" s="11">
        <v>40.1</v>
      </c>
      <c r="AC28" s="11">
        <v>40.5</v>
      </c>
      <c r="AD28" s="11">
        <v>40.799999999999997</v>
      </c>
      <c r="AE28" s="11">
        <v>41.1</v>
      </c>
      <c r="AF28" s="11">
        <v>41.4</v>
      </c>
      <c r="AG28" s="11">
        <v>41.7</v>
      </c>
      <c r="AH28" s="11">
        <v>42.1</v>
      </c>
      <c r="AI28" s="11">
        <v>36.200000000000003</v>
      </c>
      <c r="AJ28" s="11">
        <v>36.5</v>
      </c>
      <c r="AK28" s="11" t="s">
        <v>527</v>
      </c>
      <c r="AL28" s="11" t="s">
        <v>527</v>
      </c>
      <c r="AM28" s="11">
        <v>32</v>
      </c>
      <c r="AN28" s="11" t="s">
        <v>527</v>
      </c>
      <c r="AO28" s="11">
        <v>32</v>
      </c>
      <c r="AP28" s="11" t="s">
        <v>527</v>
      </c>
      <c r="AQ28" s="11">
        <v>32</v>
      </c>
      <c r="AR28" s="11">
        <v>32</v>
      </c>
      <c r="AS28" s="11">
        <v>32</v>
      </c>
      <c r="AT28" s="11" t="s">
        <v>527</v>
      </c>
      <c r="AU28" s="11" t="s">
        <v>527</v>
      </c>
      <c r="AV28" s="11" t="s">
        <v>527</v>
      </c>
      <c r="AW28" s="11" t="s">
        <v>527</v>
      </c>
      <c r="AX28" s="11" t="s">
        <v>527</v>
      </c>
      <c r="AY28" s="11" t="s">
        <v>527</v>
      </c>
      <c r="AZ28" s="11" t="s">
        <v>527</v>
      </c>
      <c r="BA28" s="11" t="s">
        <v>527</v>
      </c>
      <c r="BB28" s="11" t="s">
        <v>527</v>
      </c>
      <c r="BC28" s="11" t="s">
        <v>527</v>
      </c>
      <c r="BD28" s="11" t="s">
        <v>527</v>
      </c>
      <c r="BE28" s="11" t="s">
        <v>527</v>
      </c>
      <c r="BF28" s="19" t="s">
        <v>843</v>
      </c>
      <c r="BG28" s="19" t="s">
        <v>843</v>
      </c>
      <c r="BH28" s="19" t="s">
        <v>843</v>
      </c>
      <c r="BI28" s="19" t="s">
        <v>843</v>
      </c>
      <c r="BJ28" s="19" t="s">
        <v>843</v>
      </c>
      <c r="BK28" s="19" t="s">
        <v>843</v>
      </c>
    </row>
    <row r="29" spans="1:63" s="12" customFormat="1" ht="15" x14ac:dyDescent="0.25">
      <c r="A29" s="12" t="s">
        <v>0</v>
      </c>
      <c r="B29" s="12" t="s">
        <v>151</v>
      </c>
      <c r="F29" s="12" t="s">
        <v>103</v>
      </c>
      <c r="H29" s="12" t="s">
        <v>105</v>
      </c>
      <c r="L29" s="12" t="s">
        <v>109</v>
      </c>
      <c r="T29" s="12" t="s">
        <v>152</v>
      </c>
      <c r="U29" s="12" t="s">
        <v>153</v>
      </c>
      <c r="V29" s="12" t="s">
        <v>154</v>
      </c>
      <c r="W29" s="12" t="s">
        <v>155</v>
      </c>
      <c r="AB29" s="12" t="s">
        <v>156</v>
      </c>
      <c r="AC29" s="12" t="s">
        <v>157</v>
      </c>
      <c r="AD29" s="12" t="s">
        <v>158</v>
      </c>
      <c r="AE29" s="12" t="s">
        <v>159</v>
      </c>
      <c r="AF29" s="12" t="s">
        <v>160</v>
      </c>
      <c r="AG29" s="12" t="s">
        <v>161</v>
      </c>
      <c r="AH29" s="12" t="s">
        <v>162</v>
      </c>
      <c r="AI29" s="12" t="s">
        <v>163</v>
      </c>
      <c r="AJ29" s="12" t="s">
        <v>164</v>
      </c>
      <c r="AM29" s="12" t="s">
        <v>165</v>
      </c>
      <c r="AO29" s="12" t="s">
        <v>166</v>
      </c>
      <c r="AR29" s="12" t="s">
        <v>167</v>
      </c>
      <c r="AS29" s="12" t="s">
        <v>168</v>
      </c>
    </row>
    <row r="30" spans="1:63" s="11" customFormat="1" ht="15" x14ac:dyDescent="0.25">
      <c r="A30" s="11" t="s">
        <v>934</v>
      </c>
      <c r="B30" s="11">
        <v>202</v>
      </c>
      <c r="C30" s="11">
        <v>175</v>
      </c>
      <c r="D30" s="11">
        <v>201</v>
      </c>
      <c r="E30" s="11">
        <v>184</v>
      </c>
      <c r="F30" s="11">
        <v>199</v>
      </c>
      <c r="G30" s="11">
        <v>186</v>
      </c>
      <c r="H30" s="11">
        <v>188</v>
      </c>
      <c r="I30" s="11">
        <v>162</v>
      </c>
      <c r="J30" s="11">
        <v>159</v>
      </c>
      <c r="K30" s="11">
        <v>196</v>
      </c>
      <c r="L30" s="11">
        <v>151</v>
      </c>
      <c r="M30" s="11">
        <v>171</v>
      </c>
      <c r="N30" s="11">
        <v>143</v>
      </c>
      <c r="O30" s="11">
        <v>140</v>
      </c>
      <c r="P30" s="11">
        <v>143</v>
      </c>
      <c r="Q30" s="11">
        <v>139</v>
      </c>
      <c r="R30" s="11">
        <v>154</v>
      </c>
      <c r="S30" s="11">
        <v>125</v>
      </c>
      <c r="T30" s="11">
        <v>132</v>
      </c>
      <c r="U30" s="11">
        <v>139</v>
      </c>
      <c r="V30" s="11">
        <v>133</v>
      </c>
      <c r="W30" s="11">
        <v>117</v>
      </c>
      <c r="X30" s="11">
        <v>115</v>
      </c>
      <c r="Y30" s="11">
        <v>124</v>
      </c>
      <c r="Z30" s="11">
        <v>110</v>
      </c>
      <c r="AA30" s="11">
        <v>113</v>
      </c>
      <c r="AB30" s="11">
        <v>107</v>
      </c>
      <c r="AC30" s="11">
        <v>96</v>
      </c>
      <c r="AD30" s="11">
        <v>99</v>
      </c>
      <c r="AE30" s="11">
        <v>103</v>
      </c>
      <c r="AF30" s="11">
        <v>99</v>
      </c>
      <c r="AG30" s="11">
        <v>104</v>
      </c>
      <c r="AH30" s="11">
        <v>94</v>
      </c>
      <c r="AI30" s="11">
        <v>94</v>
      </c>
      <c r="AJ30" s="11">
        <v>96</v>
      </c>
      <c r="AK30" s="11">
        <v>82</v>
      </c>
      <c r="AL30" s="11">
        <v>93</v>
      </c>
      <c r="AM30" s="11">
        <v>91</v>
      </c>
      <c r="AN30" s="11">
        <v>93</v>
      </c>
      <c r="AO30" s="11">
        <v>81</v>
      </c>
      <c r="AP30" s="11">
        <v>83</v>
      </c>
      <c r="AQ30" s="11">
        <v>75</v>
      </c>
      <c r="AR30" s="11">
        <v>82</v>
      </c>
      <c r="AS30" s="11">
        <v>73</v>
      </c>
      <c r="AT30" s="11">
        <v>71</v>
      </c>
      <c r="AU30" s="11">
        <v>84</v>
      </c>
      <c r="AV30" s="11">
        <v>106</v>
      </c>
      <c r="AW30" s="11">
        <v>76</v>
      </c>
      <c r="AX30" s="11">
        <v>81</v>
      </c>
      <c r="AY30" s="11">
        <v>57</v>
      </c>
      <c r="AZ30" s="11">
        <v>72</v>
      </c>
      <c r="BA30" s="11">
        <v>74</v>
      </c>
      <c r="BB30" s="11">
        <v>69</v>
      </c>
      <c r="BC30" s="11">
        <v>54</v>
      </c>
      <c r="BD30" s="11">
        <v>44</v>
      </c>
      <c r="BE30" s="11">
        <v>37</v>
      </c>
      <c r="BF30" s="19" t="s">
        <v>843</v>
      </c>
      <c r="BG30" s="19" t="s">
        <v>843</v>
      </c>
      <c r="BH30" s="19" t="s">
        <v>843</v>
      </c>
      <c r="BI30" s="19" t="s">
        <v>843</v>
      </c>
      <c r="BJ30" s="19" t="s">
        <v>843</v>
      </c>
      <c r="BK30" s="19" t="s">
        <v>843</v>
      </c>
    </row>
    <row r="31" spans="1:63" s="12" customFormat="1" ht="15" x14ac:dyDescent="0.25">
      <c r="A31" s="12" t="s">
        <v>0</v>
      </c>
      <c r="B31" s="12" t="s">
        <v>935</v>
      </c>
      <c r="C31" s="12" t="s">
        <v>936</v>
      </c>
      <c r="D31" s="12" t="s">
        <v>937</v>
      </c>
      <c r="E31" s="12" t="s">
        <v>938</v>
      </c>
      <c r="F31" s="12" t="s">
        <v>939</v>
      </c>
      <c r="G31" s="12" t="s">
        <v>940</v>
      </c>
      <c r="H31" s="12" t="s">
        <v>941</v>
      </c>
      <c r="I31" s="12" t="s">
        <v>942</v>
      </c>
      <c r="J31" s="12" t="s">
        <v>943</v>
      </c>
      <c r="K31" s="12" t="s">
        <v>944</v>
      </c>
      <c r="L31" s="12" t="s">
        <v>945</v>
      </c>
      <c r="M31" s="12" t="s">
        <v>110</v>
      </c>
      <c r="N31" s="12" t="s">
        <v>111</v>
      </c>
      <c r="O31" s="12" t="s">
        <v>112</v>
      </c>
      <c r="P31" s="12" t="s">
        <v>113</v>
      </c>
      <c r="Q31" s="12" t="s">
        <v>114</v>
      </c>
      <c r="R31" s="12" t="s">
        <v>115</v>
      </c>
      <c r="S31" s="12" t="s">
        <v>116</v>
      </c>
      <c r="T31" s="12" t="s">
        <v>117</v>
      </c>
      <c r="U31" s="12" t="s">
        <v>118</v>
      </c>
      <c r="V31" s="12" t="s">
        <v>119</v>
      </c>
      <c r="W31" s="12" t="s">
        <v>120</v>
      </c>
      <c r="X31" s="12" t="s">
        <v>121</v>
      </c>
      <c r="Y31" s="12" t="s">
        <v>122</v>
      </c>
      <c r="Z31" s="12" t="s">
        <v>123</v>
      </c>
      <c r="AA31" s="12" t="s">
        <v>124</v>
      </c>
      <c r="AB31" s="12" t="s">
        <v>125</v>
      </c>
      <c r="AC31" s="12" t="s">
        <v>126</v>
      </c>
      <c r="AD31" s="12" t="s">
        <v>127</v>
      </c>
      <c r="AE31" s="12" t="s">
        <v>128</v>
      </c>
      <c r="AF31" s="12" t="s">
        <v>129</v>
      </c>
      <c r="AG31" s="12" t="s">
        <v>130</v>
      </c>
      <c r="AH31" s="12" t="s">
        <v>131</v>
      </c>
      <c r="AI31" s="12" t="s">
        <v>132</v>
      </c>
      <c r="AJ31" s="12" t="s">
        <v>133</v>
      </c>
      <c r="AK31" s="12" t="s">
        <v>134</v>
      </c>
      <c r="AL31" s="12" t="s">
        <v>135</v>
      </c>
      <c r="AM31" s="12" t="s">
        <v>136</v>
      </c>
      <c r="AN31" s="12" t="s">
        <v>137</v>
      </c>
      <c r="AO31" s="12" t="s">
        <v>138</v>
      </c>
      <c r="AP31" s="12" t="s">
        <v>139</v>
      </c>
      <c r="AQ31" s="12" t="s">
        <v>140</v>
      </c>
      <c r="AR31" s="12" t="s">
        <v>141</v>
      </c>
      <c r="AS31" s="12" t="s">
        <v>142</v>
      </c>
      <c r="AT31" s="12" t="s">
        <v>143</v>
      </c>
      <c r="AU31" s="12" t="s">
        <v>946</v>
      </c>
      <c r="AV31" s="12" t="s">
        <v>947</v>
      </c>
      <c r="AW31" s="12" t="s">
        <v>948</v>
      </c>
      <c r="AX31" s="12" t="s">
        <v>144</v>
      </c>
      <c r="AY31" s="12" t="s">
        <v>145</v>
      </c>
      <c r="AZ31" s="12" t="s">
        <v>949</v>
      </c>
      <c r="BA31" s="12" t="s">
        <v>147</v>
      </c>
      <c r="BB31" s="12" t="s">
        <v>950</v>
      </c>
      <c r="BC31" s="12" t="s">
        <v>149</v>
      </c>
      <c r="BD31" s="12" t="s">
        <v>951</v>
      </c>
    </row>
    <row r="32" spans="1:63" s="13" customFormat="1" ht="15" x14ac:dyDescent="0.25">
      <c r="A32" s="13" t="s">
        <v>846</v>
      </c>
      <c r="X32" s="13" t="s">
        <v>851</v>
      </c>
    </row>
  </sheetData>
  <conditionalFormatting sqref="A13">
    <cfRule type="expression" dxfId="25" priority="16">
      <formula>_xlfn.ISFORMULA(A13)</formula>
    </cfRule>
  </conditionalFormatting>
  <conditionalFormatting sqref="A15:A21">
    <cfRule type="expression" dxfId="24" priority="14">
      <formula>_xlfn.ISFORMULA(A15)</formula>
    </cfRule>
  </conditionalFormatting>
  <conditionalFormatting sqref="A1:XFD12">
    <cfRule type="expression" dxfId="23" priority="17">
      <formula>_xlfn.ISFORMULA(A1)</formula>
    </cfRule>
  </conditionalFormatting>
  <conditionalFormatting sqref="A22:XFD24 A26:XFD1048576 B21:XFD21 BL19:XFD20">
    <cfRule type="expression" dxfId="22" priority="18">
      <formula>_xlfn.ISFORMULA(A19)</formula>
    </cfRule>
  </conditionalFormatting>
  <conditionalFormatting sqref="B16:BK20">
    <cfRule type="expression" dxfId="21" priority="6">
      <formula>_xlfn.ISFORMULA(B16)</formula>
    </cfRule>
  </conditionalFormatting>
  <conditionalFormatting sqref="BC9">
    <cfRule type="expression" dxfId="20" priority="20">
      <formula>_xlfn.ISFORMULA(A1)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I63"/>
  <sheetViews>
    <sheetView zoomScaleNormal="100" workbookViewId="0">
      <pane ySplit="1" topLeftCell="A2" activePane="bottomLeft" state="frozen"/>
      <selection pane="bottomLeft" activeCell="K15" sqref="K15"/>
    </sheetView>
  </sheetViews>
  <sheetFormatPr defaultColWidth="11" defaultRowHeight="15.75" x14ac:dyDescent="0.25"/>
  <cols>
    <col min="1" max="1" width="5.125" bestFit="1" customWidth="1"/>
    <col min="2" max="2" width="12.5" bestFit="1" customWidth="1"/>
    <col min="3" max="3" width="9.5" bestFit="1" customWidth="1"/>
    <col min="4" max="4" width="16.5" bestFit="1" customWidth="1"/>
    <col min="5" max="5" width="13.375" bestFit="1" customWidth="1"/>
    <col min="6" max="6" width="22.25" bestFit="1" customWidth="1"/>
    <col min="7" max="7" width="14.25" bestFit="1" customWidth="1"/>
    <col min="8" max="8" width="19.75" bestFit="1" customWidth="1"/>
    <col min="9" max="9" width="14.5" bestFit="1" customWidth="1"/>
  </cols>
  <sheetData>
    <row r="1" spans="1:9" x14ac:dyDescent="0.25">
      <c r="A1" t="s">
        <v>150</v>
      </c>
      <c r="B1" t="s">
        <v>567</v>
      </c>
      <c r="C1" t="s">
        <v>30</v>
      </c>
      <c r="D1" t="s">
        <v>536</v>
      </c>
      <c r="E1" t="s">
        <v>655</v>
      </c>
      <c r="F1" t="s">
        <v>656</v>
      </c>
      <c r="G1" t="s">
        <v>654</v>
      </c>
      <c r="H1" t="s">
        <v>828</v>
      </c>
      <c r="I1" t="s">
        <v>1045</v>
      </c>
    </row>
    <row r="2" spans="1:9" x14ac:dyDescent="0.25">
      <c r="A2">
        <v>1895</v>
      </c>
      <c r="B2">
        <v>191.13539122437885</v>
      </c>
      <c r="C2">
        <v>638291</v>
      </c>
      <c r="D2">
        <v>48</v>
      </c>
      <c r="E2">
        <v>3456.1038773850796</v>
      </c>
      <c r="G2">
        <v>1789.1525965429562</v>
      </c>
      <c r="H2">
        <v>404.2043519335225</v>
      </c>
      <c r="I2">
        <v>202000</v>
      </c>
    </row>
    <row r="3" spans="1:9" x14ac:dyDescent="0.25">
      <c r="A3">
        <v>1896</v>
      </c>
      <c r="B3">
        <v>73.315727159421144</v>
      </c>
      <c r="C3">
        <v>641063</v>
      </c>
      <c r="E3">
        <v>2823.4354501819635</v>
      </c>
      <c r="G3">
        <v>1717.459906436653</v>
      </c>
      <c r="H3">
        <v>461.73309019550339</v>
      </c>
      <c r="I3">
        <v>175000</v>
      </c>
    </row>
    <row r="4" spans="1:9" x14ac:dyDescent="0.25">
      <c r="A4">
        <v>1897</v>
      </c>
      <c r="B4">
        <v>100.91146338699237</v>
      </c>
      <c r="C4">
        <v>644129</v>
      </c>
      <c r="E4">
        <v>2932.6423744312087</v>
      </c>
      <c r="G4">
        <v>1791.5665961321411</v>
      </c>
      <c r="H4">
        <v>437.8005026943361</v>
      </c>
      <c r="I4">
        <v>201000</v>
      </c>
    </row>
    <row r="5" spans="1:9" x14ac:dyDescent="0.25">
      <c r="A5">
        <v>1898</v>
      </c>
      <c r="B5">
        <v>244.61646505535433</v>
      </c>
      <c r="C5">
        <v>633645</v>
      </c>
      <c r="E5">
        <v>2853.3327020650363</v>
      </c>
      <c r="G5">
        <v>2179.4537951060925</v>
      </c>
      <c r="H5">
        <v>433.99695413046737</v>
      </c>
      <c r="I5">
        <v>184000</v>
      </c>
    </row>
    <row r="6" spans="1:9" x14ac:dyDescent="0.25">
      <c r="A6">
        <v>1899</v>
      </c>
      <c r="B6">
        <v>303.59906976048575</v>
      </c>
      <c r="C6">
        <v>668645</v>
      </c>
      <c r="D6">
        <v>50.5</v>
      </c>
      <c r="E6">
        <v>3040.4773833648646</v>
      </c>
      <c r="G6">
        <v>2235.8650704035776</v>
      </c>
      <c r="H6">
        <v>448.66857600071785</v>
      </c>
      <c r="I6">
        <v>199000</v>
      </c>
    </row>
    <row r="7" spans="1:9" x14ac:dyDescent="0.25">
      <c r="A7">
        <v>1900</v>
      </c>
      <c r="B7">
        <v>355.55398837544146</v>
      </c>
      <c r="C7">
        <v>680628</v>
      </c>
      <c r="E7">
        <v>2981.0704231974</v>
      </c>
      <c r="G7">
        <v>2105.4085344711061</v>
      </c>
      <c r="H7">
        <v>334.98474937851512</v>
      </c>
      <c r="I7">
        <v>186000</v>
      </c>
    </row>
    <row r="8" spans="1:9" x14ac:dyDescent="0.25">
      <c r="A8">
        <v>1901</v>
      </c>
      <c r="B8">
        <v>106.36251843131312</v>
      </c>
      <c r="C8">
        <v>686332</v>
      </c>
      <c r="D8">
        <v>51.8</v>
      </c>
      <c r="E8">
        <v>2312.2920102807384</v>
      </c>
      <c r="G8">
        <v>1687.2300868967206</v>
      </c>
      <c r="H8">
        <v>241.86545287120518</v>
      </c>
      <c r="I8">
        <v>188000</v>
      </c>
    </row>
    <row r="9" spans="1:9" x14ac:dyDescent="0.25">
      <c r="A9">
        <v>1902</v>
      </c>
      <c r="B9">
        <v>95.729210219937855</v>
      </c>
      <c r="C9">
        <v>710337</v>
      </c>
      <c r="E9">
        <v>2608.6209784933067</v>
      </c>
      <c r="G9">
        <v>1975.1188520378353</v>
      </c>
      <c r="H9">
        <v>232.28411303367275</v>
      </c>
      <c r="I9">
        <v>162000</v>
      </c>
    </row>
    <row r="10" spans="1:9" x14ac:dyDescent="0.25">
      <c r="A10">
        <v>1903</v>
      </c>
      <c r="B10">
        <v>82.30911957143455</v>
      </c>
      <c r="C10">
        <v>716810</v>
      </c>
      <c r="E10">
        <v>2269.7786024190509</v>
      </c>
      <c r="G10">
        <v>1669.8985784238503</v>
      </c>
      <c r="H10">
        <v>213.44568295643199</v>
      </c>
      <c r="I10">
        <v>159000</v>
      </c>
    </row>
    <row r="11" spans="1:9" x14ac:dyDescent="0.25">
      <c r="A11">
        <v>1904</v>
      </c>
      <c r="B11">
        <v>60.821364886720211</v>
      </c>
      <c r="C11">
        <v>723430</v>
      </c>
      <c r="E11">
        <v>2276.6542720097314</v>
      </c>
      <c r="G11">
        <v>1667.0583193951038</v>
      </c>
      <c r="H11">
        <v>211.49247335609527</v>
      </c>
      <c r="I11">
        <v>196000</v>
      </c>
    </row>
    <row r="12" spans="1:9" x14ac:dyDescent="0.25">
      <c r="A12">
        <v>1905</v>
      </c>
      <c r="B12">
        <v>99.493808214099772</v>
      </c>
      <c r="C12">
        <v>733714</v>
      </c>
      <c r="D12">
        <v>44.1</v>
      </c>
      <c r="E12">
        <v>2088.0070436164501</v>
      </c>
      <c r="G12">
        <v>1874.0272095121531</v>
      </c>
      <c r="H12">
        <v>222.157407382168</v>
      </c>
      <c r="I12">
        <v>151000</v>
      </c>
    </row>
    <row r="13" spans="1:9" x14ac:dyDescent="0.25">
      <c r="A13">
        <v>1906</v>
      </c>
      <c r="B13">
        <v>83.876728266457434</v>
      </c>
      <c r="C13">
        <v>739180</v>
      </c>
      <c r="E13">
        <v>2033.3342352336372</v>
      </c>
      <c r="G13">
        <v>1837.1709191265998</v>
      </c>
      <c r="H13">
        <v>227.27887659298142</v>
      </c>
      <c r="I13">
        <v>171000</v>
      </c>
    </row>
    <row r="14" spans="1:9" x14ac:dyDescent="0.25">
      <c r="A14">
        <v>1907</v>
      </c>
      <c r="B14">
        <v>87.11455161470171</v>
      </c>
      <c r="C14">
        <v>746144</v>
      </c>
      <c r="E14">
        <v>2054.5631942359651</v>
      </c>
      <c r="G14">
        <v>1711.4658832611399</v>
      </c>
      <c r="H14">
        <v>247.94141613415107</v>
      </c>
      <c r="I14">
        <v>143000</v>
      </c>
    </row>
    <row r="15" spans="1:9" x14ac:dyDescent="0.25">
      <c r="A15">
        <v>1908</v>
      </c>
      <c r="B15">
        <v>181.28426572541034</v>
      </c>
      <c r="C15">
        <v>750203</v>
      </c>
      <c r="E15">
        <v>2055.4436599160495</v>
      </c>
      <c r="G15">
        <v>1807.5107670857087</v>
      </c>
      <c r="H15">
        <v>257.26370062503082</v>
      </c>
      <c r="I15">
        <v>140000</v>
      </c>
    </row>
    <row r="16" spans="1:9" x14ac:dyDescent="0.25">
      <c r="A16">
        <v>1909</v>
      </c>
      <c r="B16">
        <v>103.89856343796401</v>
      </c>
      <c r="C16">
        <v>760357</v>
      </c>
      <c r="E16">
        <v>2235.7918714498583</v>
      </c>
      <c r="G16">
        <v>1905.6837774887322</v>
      </c>
      <c r="H16">
        <v>222.26401545589769</v>
      </c>
      <c r="I16">
        <v>143000</v>
      </c>
    </row>
    <row r="17" spans="1:9" x14ac:dyDescent="0.25">
      <c r="A17">
        <v>1910</v>
      </c>
      <c r="B17">
        <v>102.24742531565529</v>
      </c>
      <c r="C17">
        <v>743295</v>
      </c>
      <c r="E17">
        <v>1940.0103592786174</v>
      </c>
      <c r="G17">
        <v>1724.7526217719749</v>
      </c>
      <c r="H17">
        <v>199.11340719364452</v>
      </c>
      <c r="I17">
        <v>139000</v>
      </c>
    </row>
    <row r="18" spans="1:9" x14ac:dyDescent="0.25">
      <c r="A18">
        <v>1911</v>
      </c>
      <c r="B18">
        <v>94.967142706189037</v>
      </c>
      <c r="C18">
        <v>747627</v>
      </c>
      <c r="E18">
        <v>2042.4623508781785</v>
      </c>
      <c r="F18">
        <v>874.76776520912165</v>
      </c>
      <c r="G18">
        <v>1148.9686702058648</v>
      </c>
      <c r="H18">
        <v>222.03585477785046</v>
      </c>
      <c r="I18">
        <v>154000</v>
      </c>
    </row>
    <row r="19" spans="1:9" x14ac:dyDescent="0.25">
      <c r="A19">
        <v>1912</v>
      </c>
      <c r="B19">
        <v>67.817255103248456</v>
      </c>
      <c r="C19">
        <v>752021</v>
      </c>
      <c r="E19">
        <v>1876.2773911898737</v>
      </c>
      <c r="G19">
        <v>1953.402896993568</v>
      </c>
      <c r="H19">
        <v>218.07901641044597</v>
      </c>
      <c r="I19">
        <v>125000</v>
      </c>
    </row>
    <row r="20" spans="1:9" x14ac:dyDescent="0.25">
      <c r="A20">
        <v>1913</v>
      </c>
      <c r="B20">
        <v>70.054576480431649</v>
      </c>
      <c r="C20">
        <v>756553</v>
      </c>
      <c r="D20">
        <v>36</v>
      </c>
      <c r="E20">
        <v>1780.4436701724796</v>
      </c>
      <c r="G20">
        <v>1763.2604721678454</v>
      </c>
      <c r="H20">
        <v>218.09443621266453</v>
      </c>
      <c r="I20">
        <v>132000</v>
      </c>
    </row>
    <row r="21" spans="1:9" x14ac:dyDescent="0.25">
      <c r="A21">
        <v>1914</v>
      </c>
      <c r="B21">
        <v>101.56355795372869</v>
      </c>
      <c r="C21">
        <v>767992</v>
      </c>
      <c r="D21">
        <v>36</v>
      </c>
      <c r="E21">
        <v>1941.4264731924291</v>
      </c>
      <c r="G21">
        <v>2100.2822946072356</v>
      </c>
      <c r="H21">
        <v>261.72147626537776</v>
      </c>
      <c r="I21">
        <v>139000</v>
      </c>
    </row>
    <row r="22" spans="1:9" x14ac:dyDescent="0.25">
      <c r="A22">
        <v>1915</v>
      </c>
      <c r="B22">
        <v>129.43392074761033</v>
      </c>
      <c r="C22">
        <v>772595</v>
      </c>
      <c r="D22">
        <v>36</v>
      </c>
      <c r="E22">
        <v>2069.648392754289</v>
      </c>
      <c r="G22">
        <v>2131.7766747131423</v>
      </c>
      <c r="H22">
        <v>238.15841417560301</v>
      </c>
      <c r="I22">
        <v>133000</v>
      </c>
    </row>
    <row r="23" spans="1:9" x14ac:dyDescent="0.25">
      <c r="A23">
        <v>1916</v>
      </c>
      <c r="B23">
        <v>220.00728211237868</v>
      </c>
      <c r="C23">
        <v>777247</v>
      </c>
      <c r="D23">
        <v>36</v>
      </c>
      <c r="E23">
        <v>1994.2180542350113</v>
      </c>
      <c r="G23">
        <v>2147.3225371085382</v>
      </c>
      <c r="H23">
        <v>244.45253568042074</v>
      </c>
      <c r="I23">
        <v>117000</v>
      </c>
    </row>
    <row r="24" spans="1:9" x14ac:dyDescent="0.25">
      <c r="A24">
        <v>1917</v>
      </c>
      <c r="B24">
        <v>70.337157969583643</v>
      </c>
      <c r="C24">
        <v>781948</v>
      </c>
      <c r="E24">
        <v>1847.948968473607</v>
      </c>
      <c r="G24">
        <v>1956.6518489720543</v>
      </c>
      <c r="I24">
        <v>115000</v>
      </c>
    </row>
    <row r="25" spans="1:9" x14ac:dyDescent="0.25">
      <c r="A25">
        <v>1918</v>
      </c>
      <c r="B25">
        <v>1775.0540956687657</v>
      </c>
      <c r="C25">
        <v>781948</v>
      </c>
      <c r="E25">
        <v>1807.0255311094854</v>
      </c>
      <c r="G25">
        <v>3331.4235729230077</v>
      </c>
      <c r="H25">
        <v>234.03090742606923</v>
      </c>
      <c r="I25">
        <v>124000</v>
      </c>
    </row>
    <row r="26" spans="1:9" x14ac:dyDescent="0.25">
      <c r="A26">
        <v>1919</v>
      </c>
      <c r="B26">
        <v>1487.3111767022872</v>
      </c>
      <c r="C26">
        <v>781948</v>
      </c>
      <c r="E26">
        <v>1995.0175715009182</v>
      </c>
      <c r="G26">
        <v>2305.779923984715</v>
      </c>
      <c r="H26">
        <v>225.07890550266771</v>
      </c>
      <c r="I26">
        <v>110000</v>
      </c>
    </row>
    <row r="27" spans="1:9" x14ac:dyDescent="0.25">
      <c r="A27">
        <v>1920</v>
      </c>
      <c r="B27">
        <v>239.14633709658443</v>
      </c>
      <c r="C27">
        <v>781948</v>
      </c>
      <c r="E27">
        <v>1800.6312440213417</v>
      </c>
      <c r="G27">
        <v>2307.0587814023438</v>
      </c>
      <c r="H27">
        <v>218.68461841452375</v>
      </c>
      <c r="I27">
        <v>113000</v>
      </c>
    </row>
    <row r="28" spans="1:9" x14ac:dyDescent="0.25">
      <c r="A28">
        <v>1921</v>
      </c>
      <c r="B28">
        <v>129.74296205630353</v>
      </c>
      <c r="C28">
        <v>817000</v>
      </c>
      <c r="D28">
        <v>40.1</v>
      </c>
      <c r="E28">
        <v>1325.5813953488371</v>
      </c>
      <c r="G28">
        <v>1652.3867809057526</v>
      </c>
      <c r="H28">
        <v>176.2545899632803</v>
      </c>
      <c r="I28">
        <v>107000</v>
      </c>
    </row>
    <row r="29" spans="1:9" x14ac:dyDescent="0.25">
      <c r="A29">
        <v>1922</v>
      </c>
      <c r="B29">
        <v>388.77650817949325</v>
      </c>
      <c r="C29">
        <v>823095</v>
      </c>
      <c r="D29">
        <v>40.5</v>
      </c>
      <c r="E29">
        <v>1739.7748741032322</v>
      </c>
      <c r="G29">
        <v>1892.8556241989077</v>
      </c>
      <c r="H29">
        <v>156.72552985985823</v>
      </c>
      <c r="I29">
        <v>96000</v>
      </c>
    </row>
    <row r="30" spans="1:9" x14ac:dyDescent="0.25">
      <c r="A30">
        <v>1923</v>
      </c>
      <c r="B30">
        <v>137.36909267714287</v>
      </c>
      <c r="C30">
        <v>829881</v>
      </c>
      <c r="D30">
        <v>40.799999999999997</v>
      </c>
      <c r="E30">
        <v>1345.9761098277947</v>
      </c>
      <c r="G30">
        <v>1813.5130217464914</v>
      </c>
      <c r="H30">
        <v>161.46893349769425</v>
      </c>
      <c r="I30">
        <v>99000</v>
      </c>
    </row>
    <row r="31" spans="1:9" x14ac:dyDescent="0.25">
      <c r="A31">
        <v>1924</v>
      </c>
      <c r="B31">
        <v>228.36072865006525</v>
      </c>
      <c r="C31">
        <v>836396</v>
      </c>
      <c r="D31">
        <v>41.1</v>
      </c>
      <c r="E31">
        <v>1409.6193669027591</v>
      </c>
      <c r="G31">
        <v>1853.1891592021004</v>
      </c>
      <c r="H31">
        <v>184.12331001104738</v>
      </c>
      <c r="I31">
        <v>103000</v>
      </c>
    </row>
    <row r="32" spans="1:9" x14ac:dyDescent="0.25">
      <c r="A32">
        <v>1925</v>
      </c>
      <c r="B32">
        <v>211.15866794469065</v>
      </c>
      <c r="C32">
        <v>842968</v>
      </c>
      <c r="D32">
        <v>41.4</v>
      </c>
      <c r="E32">
        <v>1278.8148541818907</v>
      </c>
      <c r="G32">
        <v>1850.60405614448</v>
      </c>
      <c r="H32">
        <v>143.54044281633469</v>
      </c>
      <c r="I32">
        <v>99000</v>
      </c>
    </row>
    <row r="33" spans="1:9" x14ac:dyDescent="0.25">
      <c r="A33">
        <v>1926</v>
      </c>
      <c r="B33">
        <v>165.96181936527256</v>
      </c>
      <c r="C33">
        <v>849593</v>
      </c>
      <c r="D33">
        <v>41.7</v>
      </c>
      <c r="E33">
        <v>1234.708854710432</v>
      </c>
      <c r="G33">
        <v>1737.3024495258317</v>
      </c>
      <c r="H33">
        <v>168.31588772506365</v>
      </c>
      <c r="I33">
        <v>104000</v>
      </c>
    </row>
    <row r="34" spans="1:9" x14ac:dyDescent="0.25">
      <c r="A34">
        <v>1927</v>
      </c>
      <c r="B34">
        <v>312.98685221648412</v>
      </c>
      <c r="C34">
        <v>856266</v>
      </c>
      <c r="D34">
        <v>42.1</v>
      </c>
      <c r="E34">
        <v>1274.1367752544186</v>
      </c>
      <c r="G34">
        <v>1821.8637666332659</v>
      </c>
      <c r="H34">
        <v>191.5292677742664</v>
      </c>
      <c r="I34">
        <v>94000</v>
      </c>
    </row>
    <row r="35" spans="1:9" x14ac:dyDescent="0.25">
      <c r="A35">
        <v>1928</v>
      </c>
      <c r="B35">
        <v>114.31870669745959</v>
      </c>
      <c r="C35">
        <v>866000</v>
      </c>
      <c r="D35">
        <v>36.200000000000003</v>
      </c>
      <c r="E35">
        <v>1076.2124711316399</v>
      </c>
      <c r="G35">
        <v>1638.5681293302539</v>
      </c>
      <c r="H35">
        <v>158.19861431870672</v>
      </c>
      <c r="I35">
        <v>94000</v>
      </c>
    </row>
    <row r="36" spans="1:9" x14ac:dyDescent="0.25">
      <c r="A36">
        <v>1929</v>
      </c>
      <c r="B36">
        <v>467.45997373974853</v>
      </c>
      <c r="C36">
        <v>872802</v>
      </c>
      <c r="D36">
        <v>36.5</v>
      </c>
      <c r="E36">
        <v>1436.7519781118742</v>
      </c>
      <c r="G36">
        <v>2070.3435601659939</v>
      </c>
      <c r="H36">
        <v>208.52381181528</v>
      </c>
      <c r="I36">
        <v>96000</v>
      </c>
    </row>
    <row r="37" spans="1:9" x14ac:dyDescent="0.25">
      <c r="A37">
        <v>1930</v>
      </c>
      <c r="B37">
        <v>85.260504946814493</v>
      </c>
      <c r="C37">
        <v>879657</v>
      </c>
      <c r="E37">
        <v>862.83631006176267</v>
      </c>
      <c r="G37">
        <v>1424.4188359781142</v>
      </c>
      <c r="H37">
        <v>176.20504355674996</v>
      </c>
      <c r="I37">
        <v>82000</v>
      </c>
    </row>
    <row r="38" spans="1:9" x14ac:dyDescent="0.25">
      <c r="A38">
        <v>1931</v>
      </c>
      <c r="B38">
        <v>402.81009663939619</v>
      </c>
      <c r="C38">
        <v>856483</v>
      </c>
      <c r="E38">
        <v>852.32281317901231</v>
      </c>
      <c r="G38">
        <v>1753.6833772532555</v>
      </c>
      <c r="H38">
        <v>185.6429141033739</v>
      </c>
      <c r="I38">
        <v>93000</v>
      </c>
    </row>
    <row r="39" spans="1:9" x14ac:dyDescent="0.25">
      <c r="A39">
        <v>1932</v>
      </c>
      <c r="B39">
        <v>153.85817401599883</v>
      </c>
      <c r="C39">
        <v>831935</v>
      </c>
      <c r="D39">
        <v>32</v>
      </c>
      <c r="E39">
        <v>486.81687872249637</v>
      </c>
      <c r="G39">
        <v>1476.0768569659888</v>
      </c>
      <c r="H39">
        <v>168.28237782999875</v>
      </c>
      <c r="I39">
        <v>91000</v>
      </c>
    </row>
    <row r="40" spans="1:9" x14ac:dyDescent="0.25">
      <c r="A40">
        <v>1933</v>
      </c>
      <c r="B40">
        <v>394.91324033241995</v>
      </c>
      <c r="C40">
        <v>866013</v>
      </c>
      <c r="E40">
        <v>687.05666081225104</v>
      </c>
      <c r="G40">
        <v>1606.2114541005735</v>
      </c>
      <c r="H40">
        <v>159.35095662536244</v>
      </c>
      <c r="I40">
        <v>93000</v>
      </c>
    </row>
    <row r="41" spans="1:9" x14ac:dyDescent="0.25">
      <c r="A41">
        <v>1934</v>
      </c>
      <c r="B41">
        <v>133.94718093146409</v>
      </c>
      <c r="C41">
        <v>866013</v>
      </c>
      <c r="D41">
        <v>32</v>
      </c>
      <c r="E41">
        <v>413.38871356434601</v>
      </c>
      <c r="G41">
        <v>1390.2793607024375</v>
      </c>
      <c r="H41">
        <v>131.63774677747332</v>
      </c>
      <c r="I41">
        <v>81000</v>
      </c>
    </row>
    <row r="42" spans="1:9" x14ac:dyDescent="0.25">
      <c r="A42">
        <v>1935</v>
      </c>
      <c r="B42">
        <v>168.37540796438745</v>
      </c>
      <c r="C42">
        <v>867110</v>
      </c>
      <c r="E42">
        <v>419.78526369203445</v>
      </c>
      <c r="G42">
        <v>1438.1105050108984</v>
      </c>
      <c r="H42">
        <v>140.6972587099676</v>
      </c>
      <c r="I42">
        <v>83000</v>
      </c>
    </row>
    <row r="43" spans="1:9" x14ac:dyDescent="0.25">
      <c r="A43">
        <v>1936</v>
      </c>
      <c r="B43">
        <v>76.114910449654602</v>
      </c>
      <c r="C43">
        <v>867110</v>
      </c>
      <c r="D43">
        <v>32</v>
      </c>
      <c r="E43">
        <v>367.88873383999726</v>
      </c>
      <c r="G43">
        <v>1157.8692438098972</v>
      </c>
      <c r="H43">
        <v>115.32562189341606</v>
      </c>
      <c r="I43">
        <v>75000</v>
      </c>
    </row>
    <row r="44" spans="1:9" x14ac:dyDescent="0.25">
      <c r="A44">
        <v>1937</v>
      </c>
      <c r="B44">
        <v>262.94241791698863</v>
      </c>
      <c r="C44">
        <v>867110</v>
      </c>
      <c r="D44">
        <v>32</v>
      </c>
      <c r="E44">
        <v>367.88873383999726</v>
      </c>
      <c r="G44">
        <v>1349.309776152968</v>
      </c>
      <c r="H44">
        <v>116.47887811235023</v>
      </c>
      <c r="I44">
        <v>82000</v>
      </c>
    </row>
    <row r="45" spans="1:9" x14ac:dyDescent="0.25">
      <c r="A45">
        <v>1938</v>
      </c>
      <c r="B45">
        <v>85.648148148148138</v>
      </c>
      <c r="C45">
        <v>864000</v>
      </c>
      <c r="D45">
        <v>32</v>
      </c>
      <c r="E45">
        <v>243.05555555555554</v>
      </c>
      <c r="G45">
        <v>1008.1018518518518</v>
      </c>
      <c r="H45">
        <v>92.592592592592581</v>
      </c>
      <c r="I45">
        <v>73000</v>
      </c>
    </row>
    <row r="46" spans="1:9" x14ac:dyDescent="0.25">
      <c r="A46">
        <v>1939</v>
      </c>
      <c r="B46">
        <v>190.90466926070039</v>
      </c>
      <c r="C46">
        <v>822400</v>
      </c>
      <c r="E46">
        <v>317.36381322957197</v>
      </c>
      <c r="G46">
        <v>824.4163424124514</v>
      </c>
      <c r="H46">
        <v>103.35603112840467</v>
      </c>
      <c r="I46">
        <v>71000</v>
      </c>
    </row>
    <row r="47" spans="1:9" x14ac:dyDescent="0.25">
      <c r="A47">
        <v>1940</v>
      </c>
      <c r="B47">
        <v>239.10733262486718</v>
      </c>
      <c r="C47">
        <v>752800</v>
      </c>
      <c r="E47">
        <v>613.70882040382571</v>
      </c>
      <c r="G47">
        <v>1257.9702444208287</v>
      </c>
      <c r="H47">
        <v>131.50903294367694</v>
      </c>
      <c r="I47">
        <v>84000</v>
      </c>
    </row>
    <row r="48" spans="1:9" x14ac:dyDescent="0.25">
      <c r="A48">
        <v>1941</v>
      </c>
      <c r="B48">
        <v>166.01522680010021</v>
      </c>
      <c r="C48">
        <v>686684</v>
      </c>
      <c r="E48">
        <v>1438.7986322675349</v>
      </c>
      <c r="G48">
        <v>1475.2054802500131</v>
      </c>
      <c r="H48">
        <v>161.64640504220282</v>
      </c>
      <c r="I48">
        <v>106000</v>
      </c>
    </row>
    <row r="49" spans="1:9" x14ac:dyDescent="0.25">
      <c r="A49">
        <v>1942</v>
      </c>
      <c r="B49">
        <v>55.176856738510914</v>
      </c>
      <c r="C49">
        <v>670571</v>
      </c>
      <c r="E49">
        <v>969.32315891978635</v>
      </c>
      <c r="G49">
        <v>903.70743739290845</v>
      </c>
      <c r="H49">
        <v>164.03930381719459</v>
      </c>
      <c r="I49">
        <v>76000</v>
      </c>
    </row>
    <row r="50" spans="1:9" x14ac:dyDescent="0.25">
      <c r="A50">
        <v>1943</v>
      </c>
      <c r="B50">
        <v>349.38804155146443</v>
      </c>
      <c r="C50">
        <v>661156</v>
      </c>
      <c r="H50">
        <v>2457.8163096152798</v>
      </c>
      <c r="I50">
        <v>81000</v>
      </c>
    </row>
    <row r="51" spans="1:9" x14ac:dyDescent="0.25">
      <c r="A51">
        <v>1944</v>
      </c>
      <c r="B51">
        <v>91.28593448363587</v>
      </c>
      <c r="C51">
        <v>668230</v>
      </c>
      <c r="E51">
        <v>1056.5224548433921</v>
      </c>
      <c r="G51">
        <v>727.29449441060717</v>
      </c>
      <c r="H51">
        <v>136.18065636083384</v>
      </c>
      <c r="I51">
        <v>57000</v>
      </c>
    </row>
    <row r="52" spans="1:9" x14ac:dyDescent="0.25">
      <c r="A52">
        <v>1945</v>
      </c>
      <c r="B52">
        <v>101.30373502466526</v>
      </c>
      <c r="C52">
        <v>681120</v>
      </c>
      <c r="E52">
        <v>1264.0944326990839</v>
      </c>
      <c r="G52">
        <v>841.261451726568</v>
      </c>
      <c r="H52">
        <v>170.30772844726334</v>
      </c>
      <c r="I52">
        <v>72000</v>
      </c>
    </row>
    <row r="53" spans="1:9" x14ac:dyDescent="0.25">
      <c r="A53">
        <v>1946</v>
      </c>
      <c r="B53">
        <v>91.203615474667174</v>
      </c>
      <c r="C53">
        <v>734620</v>
      </c>
      <c r="E53">
        <v>992.3497862840652</v>
      </c>
      <c r="G53">
        <v>769.10511556995448</v>
      </c>
      <c r="H53">
        <v>137.48604720808035</v>
      </c>
      <c r="I53">
        <v>74000</v>
      </c>
    </row>
    <row r="54" spans="1:9" x14ac:dyDescent="0.25">
      <c r="A54">
        <v>1947</v>
      </c>
      <c r="B54">
        <v>46.459765842780151</v>
      </c>
      <c r="C54">
        <v>753340</v>
      </c>
      <c r="E54">
        <v>1196.0071149812834</v>
      </c>
      <c r="G54">
        <v>846.89516021982115</v>
      </c>
      <c r="H54">
        <v>136.72445376589587</v>
      </c>
      <c r="I54">
        <v>69000</v>
      </c>
    </row>
    <row r="55" spans="1:9" x14ac:dyDescent="0.25">
      <c r="A55">
        <v>1948</v>
      </c>
      <c r="B55">
        <v>22.733013387218993</v>
      </c>
      <c r="C55">
        <v>791800</v>
      </c>
      <c r="E55">
        <v>764.08183884819402</v>
      </c>
      <c r="G55">
        <v>597.37307400858799</v>
      </c>
      <c r="H55">
        <v>128.82040919424097</v>
      </c>
      <c r="I55">
        <v>54000</v>
      </c>
    </row>
    <row r="56" spans="1:9" x14ac:dyDescent="0.25">
      <c r="A56">
        <v>1949</v>
      </c>
      <c r="B56">
        <v>127.37262737262738</v>
      </c>
      <c r="C56">
        <v>800800</v>
      </c>
      <c r="E56">
        <v>974.02597402597405</v>
      </c>
      <c r="G56">
        <v>743.00699300699296</v>
      </c>
      <c r="H56">
        <v>141.1088911088911</v>
      </c>
      <c r="I56">
        <v>44000</v>
      </c>
    </row>
    <row r="57" spans="1:9" x14ac:dyDescent="0.25">
      <c r="A57">
        <v>1950</v>
      </c>
      <c r="B57">
        <v>66.060077280000002</v>
      </c>
      <c r="C57">
        <v>802300</v>
      </c>
      <c r="E57">
        <v>847.56325564003498</v>
      </c>
      <c r="F57">
        <v>524.7413685653745</v>
      </c>
      <c r="G57">
        <v>108.43824005982799</v>
      </c>
      <c r="H57">
        <v>138.35223731771157</v>
      </c>
      <c r="I57">
        <v>37000</v>
      </c>
    </row>
    <row r="58" spans="1:9" x14ac:dyDescent="0.25">
      <c r="A58">
        <v>1951</v>
      </c>
      <c r="B58">
        <v>662.5891946992864</v>
      </c>
      <c r="C58">
        <v>784800</v>
      </c>
      <c r="E58">
        <v>1196.4831804281346</v>
      </c>
      <c r="F58">
        <v>763.2517838939857</v>
      </c>
      <c r="G58">
        <v>184.76044852191643</v>
      </c>
      <c r="H58">
        <v>173.29255861365954</v>
      </c>
    </row>
    <row r="59" spans="1:9" x14ac:dyDescent="0.25">
      <c r="A59">
        <v>1952</v>
      </c>
      <c r="B59">
        <v>72.015161086544538</v>
      </c>
      <c r="C59">
        <v>791500</v>
      </c>
      <c r="E59">
        <v>668.35123183828171</v>
      </c>
      <c r="F59">
        <v>552.1162349968414</v>
      </c>
      <c r="G59">
        <v>116.23499684144029</v>
      </c>
      <c r="H59">
        <v>144.03032217308908</v>
      </c>
    </row>
    <row r="60" spans="1:9" x14ac:dyDescent="0.25">
      <c r="A60">
        <v>1953</v>
      </c>
      <c r="B60">
        <v>36.72280612890971</v>
      </c>
      <c r="C60">
        <v>789700</v>
      </c>
      <c r="E60">
        <v>647.08117006458156</v>
      </c>
      <c r="F60">
        <v>541.97796631632264</v>
      </c>
      <c r="G60">
        <v>86.108648853995192</v>
      </c>
      <c r="H60">
        <v>134.22818791946307</v>
      </c>
    </row>
    <row r="61" spans="1:9" x14ac:dyDescent="0.25">
      <c r="A61">
        <v>1954</v>
      </c>
      <c r="B61">
        <v>19.081541788576516</v>
      </c>
      <c r="C61">
        <v>786100</v>
      </c>
      <c r="E61">
        <v>819.23419412288513</v>
      </c>
      <c r="F61">
        <v>558.45312301233935</v>
      </c>
      <c r="G61">
        <v>89.047195013357083</v>
      </c>
      <c r="H61">
        <v>105.58453123012339</v>
      </c>
    </row>
    <row r="62" spans="1:9" x14ac:dyDescent="0.25">
      <c r="A62">
        <v>1955</v>
      </c>
      <c r="B62">
        <v>60.264136427747147</v>
      </c>
      <c r="C62">
        <v>779900</v>
      </c>
      <c r="E62">
        <v>998.84600589819217</v>
      </c>
      <c r="F62">
        <v>747.53173483779972</v>
      </c>
      <c r="G62">
        <v>100.01282215668675</v>
      </c>
      <c r="H62">
        <v>130.78599820489808</v>
      </c>
    </row>
    <row r="63" spans="1:9" x14ac:dyDescent="0.25">
      <c r="A63">
        <v>1956</v>
      </c>
      <c r="B63">
        <v>21.972340700529919</v>
      </c>
      <c r="C63">
        <v>773700</v>
      </c>
      <c r="E63">
        <v>886.64857179785452</v>
      </c>
      <c r="F63">
        <v>792.29675584852009</v>
      </c>
      <c r="G63">
        <v>95.644306578777304</v>
      </c>
      <c r="H63">
        <v>87.889362802119678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31"/>
  <sheetViews>
    <sheetView zoomScaleNormal="100" workbookViewId="0">
      <pane xSplit="1" topLeftCell="AB1" activePane="topRight" state="frozen"/>
      <selection pane="topRight" activeCell="AE23" sqref="AE23"/>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838</v>
      </c>
    </row>
    <row r="3" spans="1:63" s="11" customFormat="1" thickTop="1" x14ac:dyDescent="0.25">
      <c r="A3" s="11" t="s">
        <v>13</v>
      </c>
      <c r="B3" s="11">
        <v>194</v>
      </c>
      <c r="C3" s="11">
        <v>53</v>
      </c>
      <c r="D3" s="11">
        <v>107</v>
      </c>
      <c r="E3" s="11">
        <v>64</v>
      </c>
      <c r="F3" s="11">
        <v>219</v>
      </c>
      <c r="G3" s="11">
        <v>239</v>
      </c>
      <c r="H3" s="11">
        <v>99</v>
      </c>
      <c r="I3" s="11">
        <v>80</v>
      </c>
      <c r="J3" s="11">
        <v>62</v>
      </c>
      <c r="K3" s="11">
        <v>97</v>
      </c>
      <c r="L3" s="11">
        <v>95</v>
      </c>
      <c r="M3" s="11">
        <v>90</v>
      </c>
      <c r="N3" s="11">
        <v>111</v>
      </c>
      <c r="O3" s="11">
        <v>132</v>
      </c>
      <c r="P3" s="11">
        <v>135</v>
      </c>
      <c r="Q3" s="11">
        <v>80</v>
      </c>
      <c r="R3" s="11">
        <v>87</v>
      </c>
      <c r="S3" s="11">
        <v>109</v>
      </c>
      <c r="T3" s="11">
        <v>132</v>
      </c>
      <c r="U3" s="11">
        <v>118</v>
      </c>
      <c r="V3" s="11">
        <v>142</v>
      </c>
      <c r="W3" s="11">
        <v>140</v>
      </c>
      <c r="X3" s="11">
        <v>105</v>
      </c>
      <c r="Y3" s="11">
        <v>2042</v>
      </c>
      <c r="Z3" s="11">
        <v>1088</v>
      </c>
      <c r="AA3" s="11">
        <v>228</v>
      </c>
      <c r="AB3" s="11">
        <v>204</v>
      </c>
      <c r="AC3" s="11">
        <v>387</v>
      </c>
      <c r="AD3" s="11">
        <v>279</v>
      </c>
      <c r="AE3" s="11">
        <v>334</v>
      </c>
      <c r="AF3" s="11">
        <v>259</v>
      </c>
      <c r="AG3" s="11">
        <v>213</v>
      </c>
      <c r="AH3" s="11">
        <v>450</v>
      </c>
      <c r="AI3" s="11">
        <v>177</v>
      </c>
      <c r="AJ3" s="11">
        <v>697</v>
      </c>
      <c r="AK3" s="11">
        <v>128</v>
      </c>
      <c r="AL3" s="11">
        <v>337</v>
      </c>
      <c r="AM3" s="11">
        <v>184</v>
      </c>
      <c r="AN3" s="11">
        <v>532</v>
      </c>
      <c r="AO3" s="11">
        <v>92</v>
      </c>
      <c r="AP3" s="11">
        <v>222</v>
      </c>
      <c r="AQ3" s="11">
        <v>125</v>
      </c>
      <c r="AR3" s="11">
        <v>308</v>
      </c>
      <c r="AS3" s="11">
        <v>84</v>
      </c>
      <c r="AT3" s="11">
        <v>160</v>
      </c>
      <c r="AU3" s="11">
        <v>198</v>
      </c>
      <c r="AV3" s="11">
        <v>105</v>
      </c>
      <c r="AW3" s="11">
        <v>51</v>
      </c>
      <c r="AX3" s="11">
        <v>231</v>
      </c>
      <c r="AY3" s="11">
        <v>50</v>
      </c>
      <c r="AZ3" s="11">
        <v>44</v>
      </c>
      <c r="BA3" s="11">
        <v>105</v>
      </c>
      <c r="BB3" s="11">
        <v>36</v>
      </c>
      <c r="BC3" s="11">
        <v>16</v>
      </c>
      <c r="BD3" s="11">
        <v>108</v>
      </c>
      <c r="BE3" s="11">
        <v>61</v>
      </c>
      <c r="BF3" s="11">
        <v>257</v>
      </c>
      <c r="BG3" s="11">
        <v>24</v>
      </c>
      <c r="BH3" s="11" t="s">
        <v>527</v>
      </c>
      <c r="BI3" s="11">
        <v>32</v>
      </c>
      <c r="BJ3" s="11">
        <v>34</v>
      </c>
      <c r="BK3" s="11">
        <v>35</v>
      </c>
    </row>
    <row r="4" spans="1:63" s="12" customFormat="1" ht="30" x14ac:dyDescent="0.25">
      <c r="A4" s="12" t="s">
        <v>0</v>
      </c>
      <c r="B4" s="12" t="s">
        <v>169</v>
      </c>
      <c r="C4" s="12" t="s">
        <v>170</v>
      </c>
      <c r="D4" s="12" t="s">
        <v>171</v>
      </c>
      <c r="E4" s="12" t="s">
        <v>172</v>
      </c>
      <c r="F4" s="12" t="s">
        <v>173</v>
      </c>
      <c r="G4" s="12" t="s">
        <v>174</v>
      </c>
      <c r="H4" s="12" t="s">
        <v>175</v>
      </c>
      <c r="I4" s="12" t="s">
        <v>176</v>
      </c>
      <c r="J4" s="12" t="s">
        <v>177</v>
      </c>
      <c r="K4" s="12" t="s">
        <v>178</v>
      </c>
      <c r="L4" s="12" t="s">
        <v>179</v>
      </c>
      <c r="M4" s="12" t="s">
        <v>180</v>
      </c>
      <c r="N4" s="12" t="s">
        <v>181</v>
      </c>
      <c r="O4" s="12" t="s">
        <v>182</v>
      </c>
      <c r="P4" s="12" t="s">
        <v>183</v>
      </c>
      <c r="Q4" s="12" t="s">
        <v>184</v>
      </c>
      <c r="R4" s="12" t="s">
        <v>185</v>
      </c>
      <c r="S4" s="12" t="s">
        <v>186</v>
      </c>
      <c r="T4" s="12" t="s">
        <v>186</v>
      </c>
      <c r="U4" s="12" t="s">
        <v>186</v>
      </c>
      <c r="V4" s="12" t="s">
        <v>186</v>
      </c>
      <c r="W4" s="12" t="s">
        <v>186</v>
      </c>
      <c r="X4" s="12" t="s">
        <v>186</v>
      </c>
      <c r="Y4" s="12" t="s">
        <v>186</v>
      </c>
      <c r="Z4" s="12" t="s">
        <v>186</v>
      </c>
      <c r="AA4" s="12" t="s">
        <v>186</v>
      </c>
      <c r="AB4" s="12" t="s">
        <v>186</v>
      </c>
      <c r="AC4" s="12" t="s">
        <v>186</v>
      </c>
      <c r="AD4" s="12" t="s">
        <v>186</v>
      </c>
      <c r="AE4" s="12" t="s">
        <v>186</v>
      </c>
      <c r="AF4" s="12" t="s">
        <v>186</v>
      </c>
      <c r="AG4" s="12" t="s">
        <v>186</v>
      </c>
      <c r="AH4" s="12" t="s">
        <v>186</v>
      </c>
      <c r="AI4" s="12" t="s">
        <v>186</v>
      </c>
      <c r="AJ4" s="12" t="s">
        <v>186</v>
      </c>
      <c r="AK4" s="12" t="s">
        <v>186</v>
      </c>
      <c r="AL4" s="12" t="s">
        <v>186</v>
      </c>
      <c r="AM4" s="12" t="s">
        <v>186</v>
      </c>
      <c r="AN4" s="12" t="s">
        <v>186</v>
      </c>
      <c r="AO4" s="12" t="s">
        <v>186</v>
      </c>
      <c r="AP4" s="12" t="s">
        <v>186</v>
      </c>
      <c r="AQ4" s="12" t="s">
        <v>186</v>
      </c>
      <c r="AR4" s="12" t="s">
        <v>186</v>
      </c>
      <c r="AS4" s="12" t="s">
        <v>186</v>
      </c>
      <c r="AT4" s="12" t="s">
        <v>186</v>
      </c>
      <c r="AU4" s="12" t="s">
        <v>186</v>
      </c>
      <c r="AV4" s="12" t="s">
        <v>186</v>
      </c>
      <c r="AW4" s="12" t="s">
        <v>186</v>
      </c>
      <c r="AX4" s="12" t="s">
        <v>186</v>
      </c>
      <c r="AY4" s="12" t="s">
        <v>186</v>
      </c>
      <c r="AZ4" s="12" t="s">
        <v>186</v>
      </c>
      <c r="BA4" s="12" t="s">
        <v>186</v>
      </c>
      <c r="BB4" s="12" t="s">
        <v>186</v>
      </c>
      <c r="BC4" s="12" t="s">
        <v>186</v>
      </c>
      <c r="BD4" s="12" t="s">
        <v>186</v>
      </c>
      <c r="BE4" s="12" t="s">
        <v>186</v>
      </c>
      <c r="BF4" s="12" t="s">
        <v>583</v>
      </c>
      <c r="BG4" s="12" t="s">
        <v>585</v>
      </c>
      <c r="BI4" s="12" t="s">
        <v>588</v>
      </c>
      <c r="BJ4" s="12" t="s">
        <v>589</v>
      </c>
      <c r="BK4" s="12" t="s">
        <v>593</v>
      </c>
    </row>
    <row r="5" spans="1:63" s="11" customFormat="1" ht="15" x14ac:dyDescent="0.25">
      <c r="A5" s="11" t="s">
        <v>632</v>
      </c>
      <c r="B5" s="11">
        <v>1387</v>
      </c>
      <c r="C5" s="11">
        <v>1384</v>
      </c>
      <c r="D5" s="11">
        <v>1164</v>
      </c>
      <c r="E5" s="11">
        <v>1188</v>
      </c>
      <c r="F5" s="11">
        <v>1536</v>
      </c>
      <c r="G5" s="11">
        <v>1624</v>
      </c>
      <c r="H5" s="11">
        <v>1212</v>
      </c>
      <c r="I5" s="11">
        <v>1432</v>
      </c>
      <c r="J5" s="11">
        <v>1034</v>
      </c>
      <c r="K5" s="11">
        <v>1101</v>
      </c>
      <c r="L5" s="11">
        <v>1167</v>
      </c>
      <c r="M5" s="11">
        <v>1108</v>
      </c>
      <c r="N5" s="11">
        <v>1323</v>
      </c>
      <c r="O5" s="11">
        <v>1293</v>
      </c>
      <c r="P5" s="11">
        <v>1306</v>
      </c>
      <c r="Q5" s="11">
        <v>1138</v>
      </c>
      <c r="R5" s="11">
        <v>1278</v>
      </c>
      <c r="S5" s="11">
        <v>1447</v>
      </c>
      <c r="T5" s="11">
        <v>1173</v>
      </c>
      <c r="U5" s="11">
        <v>1321</v>
      </c>
      <c r="V5" s="11">
        <v>1141</v>
      </c>
      <c r="W5" s="11">
        <v>991</v>
      </c>
      <c r="X5" s="11">
        <v>984</v>
      </c>
      <c r="Y5" s="11">
        <v>1500</v>
      </c>
      <c r="Z5" s="11">
        <v>1027</v>
      </c>
      <c r="AA5" s="11">
        <v>1019</v>
      </c>
      <c r="AB5" s="11">
        <v>995</v>
      </c>
      <c r="AC5" s="11">
        <v>1149</v>
      </c>
      <c r="AD5" s="11">
        <v>1097</v>
      </c>
      <c r="AE5" s="11">
        <v>1106</v>
      </c>
      <c r="AF5" s="11">
        <v>1060</v>
      </c>
      <c r="AG5" s="11">
        <v>873</v>
      </c>
      <c r="AH5" s="11">
        <v>1053</v>
      </c>
      <c r="AI5" s="11">
        <v>928</v>
      </c>
      <c r="AJ5" s="11">
        <v>1300</v>
      </c>
      <c r="AK5" s="11">
        <v>827</v>
      </c>
      <c r="AL5" s="11">
        <v>981</v>
      </c>
      <c r="AM5" s="11">
        <v>882</v>
      </c>
      <c r="AN5" s="11">
        <v>824</v>
      </c>
      <c r="AO5" s="11">
        <v>687</v>
      </c>
      <c r="AP5" s="11">
        <v>765</v>
      </c>
      <c r="AQ5" s="11">
        <v>781</v>
      </c>
      <c r="AR5" s="11">
        <v>742</v>
      </c>
      <c r="AS5" s="11">
        <v>589</v>
      </c>
      <c r="AT5" s="11">
        <v>411</v>
      </c>
      <c r="AU5" s="11">
        <v>551</v>
      </c>
      <c r="AV5" s="11">
        <v>548</v>
      </c>
      <c r="AW5" s="11">
        <v>364</v>
      </c>
      <c r="AX5" s="11">
        <v>468</v>
      </c>
      <c r="AY5" s="11">
        <v>357</v>
      </c>
      <c r="AZ5" s="11">
        <v>365</v>
      </c>
      <c r="BA5" s="11">
        <v>399</v>
      </c>
      <c r="BB5" s="11">
        <v>452</v>
      </c>
      <c r="BC5" s="11">
        <v>353</v>
      </c>
      <c r="BD5" s="11">
        <v>396</v>
      </c>
      <c r="BE5" s="11">
        <v>331</v>
      </c>
      <c r="BF5" s="11" t="s">
        <v>843</v>
      </c>
      <c r="BG5" s="11" t="s">
        <v>843</v>
      </c>
      <c r="BH5" s="11" t="s">
        <v>843</v>
      </c>
      <c r="BI5" s="11" t="s">
        <v>843</v>
      </c>
      <c r="BJ5" s="11" t="s">
        <v>843</v>
      </c>
      <c r="BK5" s="11" t="s">
        <v>843</v>
      </c>
    </row>
    <row r="6" spans="1:63" s="12" customFormat="1" ht="30" x14ac:dyDescent="0.25">
      <c r="A6" s="12" t="s">
        <v>0</v>
      </c>
      <c r="B6" s="12" t="s">
        <v>660</v>
      </c>
      <c r="C6" s="12" t="s">
        <v>661</v>
      </c>
      <c r="D6" s="12" t="s">
        <v>662</v>
      </c>
      <c r="E6" s="12" t="s">
        <v>663</v>
      </c>
      <c r="F6" s="12" t="s">
        <v>664</v>
      </c>
      <c r="G6" s="12" t="s">
        <v>665</v>
      </c>
      <c r="H6" s="12" t="s">
        <v>666</v>
      </c>
      <c r="I6" s="12" t="s">
        <v>667</v>
      </c>
      <c r="J6" s="12" t="s">
        <v>668</v>
      </c>
      <c r="K6" s="12" t="s">
        <v>669</v>
      </c>
      <c r="L6" s="12" t="s">
        <v>670</v>
      </c>
      <c r="M6" s="12" t="s">
        <v>671</v>
      </c>
      <c r="N6" s="12" t="s">
        <v>672</v>
      </c>
      <c r="O6" s="12" t="s">
        <v>673</v>
      </c>
      <c r="P6" s="12" t="s">
        <v>674</v>
      </c>
      <c r="Q6" s="12" t="s">
        <v>675</v>
      </c>
      <c r="R6" s="12" t="s">
        <v>185</v>
      </c>
      <c r="S6" s="12" t="s">
        <v>186</v>
      </c>
      <c r="T6" s="12" t="s">
        <v>186</v>
      </c>
      <c r="U6" s="12" t="s">
        <v>186</v>
      </c>
      <c r="V6" s="12" t="s">
        <v>186</v>
      </c>
      <c r="W6" s="12" t="s">
        <v>186</v>
      </c>
      <c r="X6" s="12" t="s">
        <v>186</v>
      </c>
      <c r="Y6" s="12" t="s">
        <v>186</v>
      </c>
      <c r="Z6" s="12" t="s">
        <v>186</v>
      </c>
      <c r="AA6" s="12" t="s">
        <v>186</v>
      </c>
      <c r="AB6" s="12" t="s">
        <v>186</v>
      </c>
      <c r="AC6" s="12" t="s">
        <v>186</v>
      </c>
      <c r="AD6" s="12" t="s">
        <v>186</v>
      </c>
      <c r="AE6" s="12" t="s">
        <v>186</v>
      </c>
      <c r="AF6" s="12" t="s">
        <v>186</v>
      </c>
      <c r="AG6" s="12" t="s">
        <v>186</v>
      </c>
      <c r="AH6" s="12" t="s">
        <v>186</v>
      </c>
      <c r="AI6" s="12" t="s">
        <v>186</v>
      </c>
      <c r="AJ6" s="12" t="s">
        <v>186</v>
      </c>
      <c r="AK6" s="12" t="s">
        <v>186</v>
      </c>
      <c r="AL6" s="12" t="s">
        <v>186</v>
      </c>
      <c r="AM6" s="12" t="s">
        <v>186</v>
      </c>
      <c r="AN6" s="12" t="s">
        <v>186</v>
      </c>
      <c r="AO6" s="12" t="s">
        <v>186</v>
      </c>
      <c r="AP6" s="12" t="s">
        <v>186</v>
      </c>
      <c r="AQ6" s="12" t="s">
        <v>186</v>
      </c>
      <c r="AR6" s="12" t="s">
        <v>186</v>
      </c>
      <c r="AS6" s="12" t="s">
        <v>186</v>
      </c>
      <c r="AT6" s="12" t="s">
        <v>186</v>
      </c>
      <c r="AU6" s="12" t="s">
        <v>186</v>
      </c>
      <c r="AV6" s="12" t="s">
        <v>186</v>
      </c>
      <c r="AW6" s="12" t="s">
        <v>186</v>
      </c>
      <c r="AX6" s="12" t="s">
        <v>186</v>
      </c>
      <c r="AY6" s="12" t="s">
        <v>186</v>
      </c>
      <c r="AZ6" s="12" t="s">
        <v>186</v>
      </c>
      <c r="BA6" s="12" t="s">
        <v>186</v>
      </c>
      <c r="BB6" s="12" t="s">
        <v>186</v>
      </c>
      <c r="BC6" s="12" t="s">
        <v>186</v>
      </c>
      <c r="BD6" s="12" t="s">
        <v>186</v>
      </c>
      <c r="BE6" s="12" t="s">
        <v>186</v>
      </c>
    </row>
    <row r="7" spans="1:63" s="11" customFormat="1" ht="15" x14ac:dyDescent="0.25">
      <c r="A7" s="11" t="s">
        <v>639</v>
      </c>
      <c r="B7" s="11">
        <v>1388</v>
      </c>
      <c r="C7" s="11">
        <v>1246</v>
      </c>
      <c r="D7" s="11">
        <v>1099</v>
      </c>
      <c r="E7" s="11">
        <v>981</v>
      </c>
      <c r="F7" s="11">
        <v>1290</v>
      </c>
      <c r="G7" s="11">
        <v>1355</v>
      </c>
      <c r="H7" s="11">
        <v>1072</v>
      </c>
      <c r="I7" s="11">
        <v>1090</v>
      </c>
      <c r="J7" s="11">
        <v>1034</v>
      </c>
      <c r="K7" s="11">
        <v>1216</v>
      </c>
      <c r="L7" s="11">
        <v>1021</v>
      </c>
      <c r="M7" s="11">
        <v>1011</v>
      </c>
      <c r="N7" s="11">
        <v>1298</v>
      </c>
      <c r="O7" s="11">
        <v>1150</v>
      </c>
      <c r="P7" s="11">
        <v>1127</v>
      </c>
      <c r="Q7" s="11">
        <v>1005</v>
      </c>
      <c r="R7" s="11">
        <v>1074</v>
      </c>
      <c r="S7" s="11">
        <v>1259</v>
      </c>
      <c r="T7" s="11">
        <v>1145</v>
      </c>
      <c r="U7" s="11">
        <v>1206</v>
      </c>
      <c r="V7" s="11">
        <v>1305</v>
      </c>
      <c r="W7" s="11">
        <v>1232</v>
      </c>
      <c r="X7" s="11">
        <v>1132</v>
      </c>
      <c r="Y7" s="11">
        <v>1040</v>
      </c>
      <c r="Z7" s="11">
        <v>1246</v>
      </c>
      <c r="AA7" s="11">
        <v>1177</v>
      </c>
      <c r="AB7" s="11">
        <v>1038</v>
      </c>
      <c r="AC7" s="11">
        <v>1233</v>
      </c>
      <c r="AD7" s="11">
        <v>1061</v>
      </c>
      <c r="AE7" s="11">
        <v>1153</v>
      </c>
      <c r="AF7" s="11">
        <v>1279</v>
      </c>
      <c r="AG7" s="11">
        <v>996</v>
      </c>
      <c r="AH7" s="11">
        <v>1041</v>
      </c>
      <c r="AI7" s="11">
        <v>793</v>
      </c>
      <c r="AJ7" s="11">
        <v>1002</v>
      </c>
      <c r="AK7" s="11">
        <v>647</v>
      </c>
      <c r="AL7" s="11">
        <v>826</v>
      </c>
      <c r="AM7" s="11">
        <v>556</v>
      </c>
      <c r="AN7" s="11">
        <v>579</v>
      </c>
      <c r="AO7" s="11">
        <v>422</v>
      </c>
      <c r="AP7" s="11">
        <v>485</v>
      </c>
      <c r="AQ7" s="11">
        <v>534</v>
      </c>
      <c r="AR7" s="11">
        <v>475</v>
      </c>
      <c r="AS7" s="11">
        <v>347</v>
      </c>
      <c r="AT7" s="11">
        <v>427</v>
      </c>
      <c r="AU7" s="11">
        <v>1733</v>
      </c>
      <c r="AV7" s="11">
        <v>1034</v>
      </c>
      <c r="AW7" s="11">
        <v>823</v>
      </c>
      <c r="AX7" s="11">
        <v>971</v>
      </c>
      <c r="AY7" s="11">
        <v>791</v>
      </c>
      <c r="AZ7" s="11">
        <v>984</v>
      </c>
      <c r="BA7" s="11">
        <v>893</v>
      </c>
      <c r="BB7" s="11">
        <v>880</v>
      </c>
      <c r="BC7" s="11">
        <v>801</v>
      </c>
      <c r="BD7" s="11">
        <v>943</v>
      </c>
      <c r="BE7" s="11">
        <v>837</v>
      </c>
      <c r="BF7" s="11" t="s">
        <v>843</v>
      </c>
      <c r="BG7" s="11" t="s">
        <v>843</v>
      </c>
      <c r="BH7" s="11" t="s">
        <v>843</v>
      </c>
      <c r="BI7" s="11" t="s">
        <v>843</v>
      </c>
      <c r="BJ7" s="11" t="s">
        <v>843</v>
      </c>
      <c r="BK7" s="11" t="s">
        <v>843</v>
      </c>
    </row>
    <row r="8" spans="1:63" s="12" customFormat="1" ht="30" x14ac:dyDescent="0.25">
      <c r="A8" s="12" t="s">
        <v>0</v>
      </c>
      <c r="B8" s="12" t="s">
        <v>660</v>
      </c>
      <c r="C8" s="12" t="s">
        <v>661</v>
      </c>
      <c r="D8" s="12" t="s">
        <v>662</v>
      </c>
      <c r="E8" s="12" t="s">
        <v>663</v>
      </c>
      <c r="F8" s="12" t="s">
        <v>664</v>
      </c>
      <c r="G8" s="12" t="s">
        <v>665</v>
      </c>
      <c r="H8" s="12" t="s">
        <v>666</v>
      </c>
      <c r="I8" s="12" t="s">
        <v>667</v>
      </c>
      <c r="J8" s="12" t="s">
        <v>668</v>
      </c>
      <c r="K8" s="12" t="s">
        <v>669</v>
      </c>
      <c r="L8" s="12" t="s">
        <v>670</v>
      </c>
      <c r="M8" s="12" t="s">
        <v>671</v>
      </c>
      <c r="N8" s="12" t="s">
        <v>672</v>
      </c>
      <c r="O8" s="12" t="s">
        <v>673</v>
      </c>
      <c r="P8" s="12" t="s">
        <v>674</v>
      </c>
      <c r="Q8" s="12" t="s">
        <v>675</v>
      </c>
      <c r="R8" s="12" t="s">
        <v>185</v>
      </c>
      <c r="S8" s="12" t="s">
        <v>186</v>
      </c>
      <c r="T8" s="12" t="s">
        <v>186</v>
      </c>
      <c r="U8" s="12" t="s">
        <v>186</v>
      </c>
      <c r="V8" s="12" t="s">
        <v>186</v>
      </c>
      <c r="W8" s="12" t="s">
        <v>186</v>
      </c>
      <c r="X8" s="12" t="s">
        <v>186</v>
      </c>
      <c r="Y8" s="12" t="s">
        <v>186</v>
      </c>
      <c r="Z8" s="12" t="s">
        <v>186</v>
      </c>
      <c r="AA8" s="12" t="s">
        <v>186</v>
      </c>
      <c r="AB8" s="12" t="s">
        <v>186</v>
      </c>
      <c r="AC8" s="12" t="s">
        <v>186</v>
      </c>
      <c r="AD8" s="12" t="s">
        <v>186</v>
      </c>
      <c r="AE8" s="12" t="s">
        <v>186</v>
      </c>
      <c r="AF8" s="12" t="s">
        <v>186</v>
      </c>
      <c r="AG8" s="12" t="s">
        <v>186</v>
      </c>
      <c r="AH8" s="12" t="s">
        <v>186</v>
      </c>
      <c r="AI8" s="12" t="s">
        <v>186</v>
      </c>
      <c r="AJ8" s="12" t="s">
        <v>186</v>
      </c>
      <c r="AK8" s="12" t="s">
        <v>186</v>
      </c>
      <c r="AL8" s="12" t="s">
        <v>186</v>
      </c>
      <c r="AM8" s="12" t="s">
        <v>186</v>
      </c>
      <c r="AN8" s="12" t="s">
        <v>186</v>
      </c>
      <c r="AO8" s="12" t="s">
        <v>186</v>
      </c>
      <c r="AP8" s="12" t="s">
        <v>186</v>
      </c>
      <c r="AQ8" s="12" t="s">
        <v>186</v>
      </c>
      <c r="AR8" s="12" t="s">
        <v>186</v>
      </c>
      <c r="AS8" s="12" t="s">
        <v>186</v>
      </c>
      <c r="AT8" s="12" t="s">
        <v>186</v>
      </c>
      <c r="AU8" s="12" t="s">
        <v>186</v>
      </c>
      <c r="AV8" s="12" t="s">
        <v>186</v>
      </c>
      <c r="AW8" s="12" t="s">
        <v>186</v>
      </c>
      <c r="AX8" s="12" t="s">
        <v>186</v>
      </c>
      <c r="AY8" s="12" t="s">
        <v>186</v>
      </c>
      <c r="AZ8" s="12" t="s">
        <v>186</v>
      </c>
      <c r="BA8" s="12" t="s">
        <v>186</v>
      </c>
      <c r="BB8" s="12" t="s">
        <v>186</v>
      </c>
      <c r="BC8" s="12" t="s">
        <v>186</v>
      </c>
      <c r="BD8" s="12" t="s">
        <v>186</v>
      </c>
      <c r="BE8" s="12" t="s">
        <v>186</v>
      </c>
    </row>
    <row r="9" spans="1:63" s="11" customFormat="1" ht="15" x14ac:dyDescent="0.25">
      <c r="A9" s="11" t="s">
        <v>652</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843</v>
      </c>
      <c r="BG9" s="11" t="s">
        <v>843</v>
      </c>
      <c r="BH9" s="11" t="s">
        <v>843</v>
      </c>
      <c r="BI9" s="11" t="s">
        <v>843</v>
      </c>
      <c r="BJ9" s="11" t="s">
        <v>843</v>
      </c>
      <c r="BK9" s="11" t="s">
        <v>843</v>
      </c>
    </row>
    <row r="10" spans="1:63" s="12" customFormat="1" ht="15" x14ac:dyDescent="0.25">
      <c r="A10" s="12" t="s">
        <v>0</v>
      </c>
    </row>
    <row r="11" spans="1:63" s="11" customFormat="1" ht="15" x14ac:dyDescent="0.25">
      <c r="A11" s="11" t="s">
        <v>711</v>
      </c>
      <c r="B11" s="11">
        <v>246</v>
      </c>
      <c r="C11" s="11">
        <v>174</v>
      </c>
      <c r="D11" s="11">
        <v>153</v>
      </c>
      <c r="E11" s="11">
        <v>142</v>
      </c>
      <c r="F11" s="11">
        <v>162</v>
      </c>
      <c r="G11" s="11">
        <v>157</v>
      </c>
      <c r="H11" s="11">
        <v>163</v>
      </c>
      <c r="I11" s="11">
        <v>160</v>
      </c>
      <c r="J11" s="11">
        <v>90</v>
      </c>
      <c r="K11" s="11">
        <v>127</v>
      </c>
      <c r="L11" s="11">
        <v>149</v>
      </c>
      <c r="M11" s="11">
        <v>127</v>
      </c>
      <c r="N11" s="11">
        <v>145</v>
      </c>
      <c r="O11" s="11">
        <v>136</v>
      </c>
      <c r="P11" s="11">
        <v>118</v>
      </c>
      <c r="Q11" s="11">
        <v>98</v>
      </c>
      <c r="R11" s="11">
        <v>151</v>
      </c>
      <c r="S11" s="11">
        <v>139</v>
      </c>
      <c r="T11" s="11">
        <v>121</v>
      </c>
      <c r="U11" s="11">
        <v>119</v>
      </c>
      <c r="V11" s="11">
        <v>142</v>
      </c>
      <c r="W11" s="11">
        <v>104</v>
      </c>
      <c r="X11" s="11">
        <v>99</v>
      </c>
      <c r="Y11" s="11">
        <v>88</v>
      </c>
      <c r="Z11" s="11">
        <v>96</v>
      </c>
      <c r="AA11" s="11">
        <v>108</v>
      </c>
      <c r="AB11" s="11">
        <v>83</v>
      </c>
      <c r="AC11" s="11">
        <v>116</v>
      </c>
      <c r="AD11" s="11" t="s">
        <v>527</v>
      </c>
      <c r="AE11" s="11" t="s">
        <v>527</v>
      </c>
      <c r="AF11" s="11">
        <v>103</v>
      </c>
      <c r="AG11" s="11">
        <v>122</v>
      </c>
      <c r="AH11" s="11">
        <v>95</v>
      </c>
      <c r="AI11" s="11">
        <v>116</v>
      </c>
      <c r="AJ11" s="11">
        <v>166</v>
      </c>
      <c r="AK11" s="11">
        <v>109</v>
      </c>
      <c r="AL11" s="11">
        <v>104</v>
      </c>
      <c r="AM11" s="11">
        <v>79</v>
      </c>
      <c r="AN11" s="11">
        <v>129</v>
      </c>
      <c r="AO11" s="11">
        <v>96</v>
      </c>
      <c r="AP11" s="11">
        <v>115</v>
      </c>
      <c r="AQ11" s="11">
        <v>124</v>
      </c>
      <c r="AR11" s="11">
        <v>108</v>
      </c>
      <c r="AS11" s="11">
        <v>73</v>
      </c>
      <c r="AT11" s="11" t="s">
        <v>527</v>
      </c>
      <c r="AU11" s="11" t="s">
        <v>527</v>
      </c>
      <c r="AV11" s="11" t="s">
        <v>527</v>
      </c>
      <c r="AW11" s="11">
        <v>98</v>
      </c>
      <c r="AX11" s="11">
        <v>143</v>
      </c>
      <c r="AY11" s="11">
        <v>104</v>
      </c>
      <c r="AZ11" s="11">
        <v>101</v>
      </c>
      <c r="BA11" s="11">
        <v>105</v>
      </c>
      <c r="BB11" s="11">
        <v>114</v>
      </c>
      <c r="BC11" s="11">
        <v>90</v>
      </c>
      <c r="BD11" s="11">
        <v>127</v>
      </c>
      <c r="BE11" s="11">
        <v>83</v>
      </c>
      <c r="BF11" s="11" t="s">
        <v>843</v>
      </c>
      <c r="BG11" s="11" t="s">
        <v>843</v>
      </c>
      <c r="BH11" s="11" t="s">
        <v>843</v>
      </c>
      <c r="BI11" s="11" t="s">
        <v>843</v>
      </c>
      <c r="BJ11" s="11" t="s">
        <v>843</v>
      </c>
      <c r="BK11" s="11" t="s">
        <v>843</v>
      </c>
    </row>
    <row r="12" spans="1:63" s="12" customFormat="1" ht="30" x14ac:dyDescent="0.25">
      <c r="A12" s="12" t="s">
        <v>0</v>
      </c>
      <c r="B12" s="12" t="s">
        <v>660</v>
      </c>
      <c r="C12" s="12" t="s">
        <v>661</v>
      </c>
      <c r="D12" s="12" t="s">
        <v>662</v>
      </c>
      <c r="E12" s="12" t="s">
        <v>663</v>
      </c>
      <c r="F12" s="12" t="s">
        <v>664</v>
      </c>
      <c r="G12" s="12" t="s">
        <v>665</v>
      </c>
      <c r="H12" s="12" t="s">
        <v>666</v>
      </c>
      <c r="I12" s="12" t="s">
        <v>667</v>
      </c>
      <c r="J12" s="12" t="s">
        <v>668</v>
      </c>
      <c r="K12" s="12" t="s">
        <v>669</v>
      </c>
      <c r="L12" s="12" t="s">
        <v>670</v>
      </c>
      <c r="M12" s="12" t="s">
        <v>671</v>
      </c>
      <c r="N12" s="12" t="s">
        <v>672</v>
      </c>
      <c r="O12" s="12" t="s">
        <v>673</v>
      </c>
      <c r="P12" s="12" t="s">
        <v>674</v>
      </c>
      <c r="Q12" s="12" t="s">
        <v>675</v>
      </c>
      <c r="R12" s="12" t="s">
        <v>676</v>
      </c>
      <c r="S12" s="12" t="s">
        <v>677</v>
      </c>
      <c r="T12" s="12" t="s">
        <v>678</v>
      </c>
      <c r="U12" s="12" t="s">
        <v>679</v>
      </c>
      <c r="V12" s="12" t="s">
        <v>680</v>
      </c>
      <c r="W12" s="12" t="s">
        <v>681</v>
      </c>
      <c r="X12" s="12" t="s">
        <v>682</v>
      </c>
      <c r="Y12" s="12" t="s">
        <v>683</v>
      </c>
      <c r="Z12" s="12" t="s">
        <v>684</v>
      </c>
      <c r="AA12" s="12" t="s">
        <v>685</v>
      </c>
      <c r="AB12" s="12" t="s">
        <v>686</v>
      </c>
      <c r="AC12" s="12" t="s">
        <v>687</v>
      </c>
      <c r="AF12" s="12" t="s">
        <v>688</v>
      </c>
      <c r="AG12" s="12" t="s">
        <v>689</v>
      </c>
      <c r="AH12" s="12" t="s">
        <v>690</v>
      </c>
      <c r="AI12" s="12" t="s">
        <v>691</v>
      </c>
      <c r="AJ12" s="12" t="s">
        <v>692</v>
      </c>
      <c r="AK12" s="12" t="s">
        <v>693</v>
      </c>
      <c r="AL12" s="12" t="s">
        <v>694</v>
      </c>
      <c r="AM12" s="12" t="s">
        <v>695</v>
      </c>
      <c r="AN12" s="12" t="s">
        <v>696</v>
      </c>
      <c r="AO12" s="12" t="s">
        <v>697</v>
      </c>
      <c r="AP12" s="12" t="s">
        <v>698</v>
      </c>
      <c r="AQ12" s="12" t="s">
        <v>699</v>
      </c>
      <c r="AR12" s="12" t="s">
        <v>700</v>
      </c>
      <c r="AS12" s="12" t="s">
        <v>701</v>
      </c>
      <c r="AW12" s="12" t="s">
        <v>702</v>
      </c>
      <c r="AX12" s="12" t="s">
        <v>703</v>
      </c>
      <c r="AY12" s="12" t="s">
        <v>704</v>
      </c>
      <c r="AZ12" s="12" t="s">
        <v>705</v>
      </c>
      <c r="BA12" s="12" t="s">
        <v>706</v>
      </c>
      <c r="BB12" s="12" t="s">
        <v>707</v>
      </c>
      <c r="BC12" s="12" t="s">
        <v>708</v>
      </c>
      <c r="BD12" s="12" t="s">
        <v>709</v>
      </c>
      <c r="BE12" s="12" t="s">
        <v>710</v>
      </c>
    </row>
    <row r="13" spans="1:63" s="13" customFormat="1" ht="30" x14ac:dyDescent="0.25">
      <c r="A13" s="13" t="s">
        <v>32</v>
      </c>
      <c r="BH13" s="13" t="s">
        <v>587</v>
      </c>
    </row>
    <row r="15" spans="1:63" ht="35.25" thickBot="1" x14ac:dyDescent="0.35">
      <c r="A15" s="9" t="s">
        <v>840</v>
      </c>
    </row>
    <row r="16" spans="1:63" s="11" customFormat="1" thickTop="1" x14ac:dyDescent="0.25">
      <c r="A16" s="11" t="s">
        <v>13</v>
      </c>
      <c r="B16" s="11">
        <f t="shared" ref="B16:AG16" si="0">B3/B$24*1000000</f>
        <v>368.1144570311759</v>
      </c>
      <c r="C16" s="11">
        <f t="shared" si="0"/>
        <v>99.680833256535209</v>
      </c>
      <c r="D16" s="11">
        <f t="shared" si="0"/>
        <v>199.46833300399311</v>
      </c>
      <c r="E16" s="11">
        <f t="shared" si="0"/>
        <v>118.23475510626348</v>
      </c>
      <c r="F16" s="11">
        <f t="shared" si="0"/>
        <v>401.09155509972345</v>
      </c>
      <c r="G16" s="11">
        <f t="shared" si="0"/>
        <v>440.49940468072083</v>
      </c>
      <c r="H16" s="11">
        <f t="shared" si="0"/>
        <v>181.18329160627223</v>
      </c>
      <c r="I16" s="11">
        <f t="shared" si="0"/>
        <v>145.36072171598332</v>
      </c>
      <c r="J16" s="11">
        <f t="shared" si="0"/>
        <v>111.84653212611238</v>
      </c>
      <c r="K16" s="11">
        <f t="shared" si="0"/>
        <v>173.73082468410544</v>
      </c>
      <c r="L16" s="11">
        <f t="shared" si="0"/>
        <v>150.33239283278448</v>
      </c>
      <c r="M16" s="11">
        <f t="shared" si="0"/>
        <v>141.17204166143807</v>
      </c>
      <c r="N16" s="11">
        <f t="shared" si="0"/>
        <v>172.58589646712005</v>
      </c>
      <c r="O16" s="11">
        <f t="shared" si="0"/>
        <v>203.43810395687112</v>
      </c>
      <c r="P16" s="11">
        <f t="shared" si="0"/>
        <v>206.23785488187917</v>
      </c>
      <c r="Q16" s="11">
        <f t="shared" si="0"/>
        <v>111.71046880694615</v>
      </c>
      <c r="R16" s="11">
        <f t="shared" si="0"/>
        <v>121.48072436023642</v>
      </c>
      <c r="S16" s="11">
        <f t="shared" si="0"/>
        <v>150.65007580877668</v>
      </c>
      <c r="T16" s="11">
        <f t="shared" si="0"/>
        <v>180.57900194532834</v>
      </c>
      <c r="U16" s="11">
        <f t="shared" si="0"/>
        <v>161.23963215500868</v>
      </c>
      <c r="V16" s="11">
        <f t="shared" si="0"/>
        <v>202.76474006845453</v>
      </c>
      <c r="W16" s="11">
        <f t="shared" si="0"/>
        <v>205.09575041605137</v>
      </c>
      <c r="X16" s="11">
        <f t="shared" si="0"/>
        <v>159.05644686075593</v>
      </c>
      <c r="Y16" s="11">
        <f t="shared" si="0"/>
        <v>3066.9548382639414</v>
      </c>
      <c r="Z16" s="11">
        <f t="shared" si="0"/>
        <v>1468.1513707244139</v>
      </c>
      <c r="AA16" s="11">
        <f t="shared" si="0"/>
        <v>308.9430894308943</v>
      </c>
      <c r="AB16" s="11">
        <f t="shared" si="0"/>
        <v>274.19354838709677</v>
      </c>
      <c r="AC16" s="11">
        <f t="shared" si="0"/>
        <v>517.03406813627259</v>
      </c>
      <c r="AD16" s="11">
        <f t="shared" si="0"/>
        <v>370.9613083366574</v>
      </c>
      <c r="AE16" s="11">
        <f t="shared" si="0"/>
        <v>442.38410596026489</v>
      </c>
      <c r="AF16" s="11">
        <f t="shared" si="0"/>
        <v>342.68324953691456</v>
      </c>
      <c r="AG16" s="11">
        <f t="shared" si="0"/>
        <v>283.24468085106383</v>
      </c>
      <c r="AH16" s="11">
        <f t="shared" ref="AH16:BG16" si="1">AH3/AH$24*1000000</f>
        <v>598.48384093629465</v>
      </c>
      <c r="AI16" s="11">
        <f t="shared" si="1"/>
        <v>234.15795740177271</v>
      </c>
      <c r="AJ16" s="11">
        <f t="shared" si="1"/>
        <v>933.69055592766244</v>
      </c>
      <c r="AK16" s="11">
        <f t="shared" si="1"/>
        <v>168.88771605752737</v>
      </c>
      <c r="AL16" s="11">
        <f t="shared" si="1"/>
        <v>436.47761271354375</v>
      </c>
      <c r="AM16" s="11">
        <f t="shared" si="1"/>
        <v>241.15334207077328</v>
      </c>
      <c r="AN16" s="11">
        <f t="shared" si="1"/>
        <v>701.70810525621573</v>
      </c>
      <c r="AO16" s="11">
        <f t="shared" si="1"/>
        <v>121.91889742910151</v>
      </c>
      <c r="AP16" s="11">
        <f t="shared" si="1"/>
        <v>296.75177115358912</v>
      </c>
      <c r="AQ16" s="11">
        <f t="shared" si="1"/>
        <v>168.01075268817206</v>
      </c>
      <c r="AR16" s="11">
        <f t="shared" si="1"/>
        <v>418.19416157501695</v>
      </c>
      <c r="AS16" s="11">
        <f t="shared" si="1"/>
        <v>114.61318051575932</v>
      </c>
      <c r="AT16" s="11">
        <f t="shared" si="1"/>
        <v>227.7580071174377</v>
      </c>
      <c r="AU16" s="11">
        <f t="shared" si="1"/>
        <v>318.17451390004823</v>
      </c>
      <c r="AV16" s="11">
        <f t="shared" si="1"/>
        <v>174.46497407948956</v>
      </c>
      <c r="AW16" s="11">
        <f t="shared" si="1"/>
        <v>84.731683003821232</v>
      </c>
      <c r="AX16" s="11">
        <f t="shared" si="1"/>
        <v>385.4496913065243</v>
      </c>
      <c r="AY16" s="11">
        <f t="shared" si="1"/>
        <v>81.332552540828942</v>
      </c>
      <c r="AZ16" s="11">
        <f t="shared" si="1"/>
        <v>70.571630204657737</v>
      </c>
      <c r="BA16" s="11">
        <f t="shared" si="1"/>
        <v>157.03047886818413</v>
      </c>
      <c r="BB16" s="11">
        <f t="shared" si="1"/>
        <v>52.511815158410641</v>
      </c>
      <c r="BC16" s="11">
        <f t="shared" si="1"/>
        <v>23.088023088023089</v>
      </c>
      <c r="BD16" s="11">
        <f t="shared" si="1"/>
        <v>154.37392795883363</v>
      </c>
      <c r="BE16" s="11">
        <f t="shared" si="1"/>
        <v>86.586231369765798</v>
      </c>
      <c r="BF16" s="11">
        <f t="shared" si="1"/>
        <v>365.4851210580581</v>
      </c>
      <c r="BG16" s="11">
        <f t="shared" si="1"/>
        <v>34.023249220300542</v>
      </c>
      <c r="BH16" s="11" t="s">
        <v>842</v>
      </c>
      <c r="BI16" s="11">
        <f>BI3/BI$24*1000000</f>
        <v>45.779685264663804</v>
      </c>
      <c r="BJ16" s="11">
        <f>BJ3/BJ$24*1000000</f>
        <v>49.11875180583646</v>
      </c>
      <c r="BK16" s="11">
        <f>BK3/BK$24*1000000</f>
        <v>51.005537744097929</v>
      </c>
    </row>
    <row r="17" spans="1:63" s="11" customFormat="1" ht="15" x14ac:dyDescent="0.25">
      <c r="A17" s="11" t="s">
        <v>632</v>
      </c>
      <c r="B17" s="11">
        <f t="shared" ref="B17:AG17" si="2">B5/B$24*1000000</f>
        <v>2631.8286180527884</v>
      </c>
      <c r="C17" s="11">
        <f t="shared" si="2"/>
        <v>2602.9862873027305</v>
      </c>
      <c r="D17" s="11">
        <f t="shared" si="2"/>
        <v>2169.9171926789531</v>
      </c>
      <c r="E17" s="11">
        <f t="shared" si="2"/>
        <v>2194.7326416600158</v>
      </c>
      <c r="F17" s="11">
        <f t="shared" si="2"/>
        <v>2813.135290562444</v>
      </c>
      <c r="G17" s="11">
        <f t="shared" si="2"/>
        <v>2993.184239336781</v>
      </c>
      <c r="H17" s="11">
        <f t="shared" si="2"/>
        <v>2218.1227214828482</v>
      </c>
      <c r="I17" s="11">
        <f t="shared" si="2"/>
        <v>2601.9569187161014</v>
      </c>
      <c r="J17" s="11">
        <f t="shared" si="2"/>
        <v>1865.3115196516162</v>
      </c>
      <c r="K17" s="11">
        <f t="shared" si="2"/>
        <v>1971.9344121360834</v>
      </c>
      <c r="L17" s="11">
        <f t="shared" si="2"/>
        <v>1846.7147624827317</v>
      </c>
      <c r="M17" s="11">
        <f t="shared" si="2"/>
        <v>1737.9846906763707</v>
      </c>
      <c r="N17" s="11">
        <f t="shared" si="2"/>
        <v>2057.0373065405388</v>
      </c>
      <c r="O17" s="11">
        <f t="shared" si="2"/>
        <v>1992.7687001229876</v>
      </c>
      <c r="P17" s="11">
        <f t="shared" si="2"/>
        <v>1995.1602850054387</v>
      </c>
      <c r="Q17" s="11">
        <f t="shared" si="2"/>
        <v>1589.0814187788092</v>
      </c>
      <c r="R17" s="11">
        <f t="shared" si="2"/>
        <v>1784.5099509469214</v>
      </c>
      <c r="S17" s="11">
        <f t="shared" si="2"/>
        <v>1999.9143091311914</v>
      </c>
      <c r="T17" s="11">
        <f t="shared" si="2"/>
        <v>1604.690676377804</v>
      </c>
      <c r="U17" s="11">
        <f t="shared" si="2"/>
        <v>1805.064017599716</v>
      </c>
      <c r="V17" s="11">
        <f t="shared" si="2"/>
        <v>1629.2575240711733</v>
      </c>
      <c r="W17" s="11">
        <f t="shared" si="2"/>
        <v>1451.7849190164779</v>
      </c>
      <c r="X17" s="11">
        <f t="shared" si="2"/>
        <v>1490.5861305807985</v>
      </c>
      <c r="Y17" s="11">
        <f t="shared" si="2"/>
        <v>2252.9051211537276</v>
      </c>
      <c r="Z17" s="11">
        <f t="shared" si="2"/>
        <v>1385.8377368878428</v>
      </c>
      <c r="AA17" s="11">
        <f t="shared" si="2"/>
        <v>1380.7588075880758</v>
      </c>
      <c r="AB17" s="11">
        <f t="shared" si="2"/>
        <v>1337.3655913978494</v>
      </c>
      <c r="AC17" s="11">
        <f t="shared" si="2"/>
        <v>1535.0701402805612</v>
      </c>
      <c r="AD17" s="11">
        <f t="shared" si="2"/>
        <v>1458.5826352878607</v>
      </c>
      <c r="AE17" s="11">
        <f t="shared" si="2"/>
        <v>1464.9006622516556</v>
      </c>
      <c r="AF17" s="11">
        <f t="shared" si="2"/>
        <v>1402.4874305371791</v>
      </c>
      <c r="AG17" s="11">
        <f t="shared" si="2"/>
        <v>1160.9042553191489</v>
      </c>
      <c r="AH17" s="11">
        <f t="shared" ref="AH17:BE17" si="3">AH5/AH$24*1000000</f>
        <v>1400.4521877909297</v>
      </c>
      <c r="AI17" s="11">
        <f t="shared" si="3"/>
        <v>1227.6756184680514</v>
      </c>
      <c r="AJ17" s="11">
        <f t="shared" si="3"/>
        <v>1741.4601473543203</v>
      </c>
      <c r="AK17" s="11">
        <f t="shared" si="3"/>
        <v>1091.1729779654306</v>
      </c>
      <c r="AL17" s="11">
        <f t="shared" si="3"/>
        <v>1270.577264308565</v>
      </c>
      <c r="AM17" s="11">
        <f t="shared" si="3"/>
        <v>1155.9633027522937</v>
      </c>
      <c r="AN17" s="11">
        <f t="shared" si="3"/>
        <v>1086.8561630284246</v>
      </c>
      <c r="AO17" s="11">
        <f t="shared" si="3"/>
        <v>910.41611449774712</v>
      </c>
      <c r="AP17" s="11">
        <f t="shared" si="3"/>
        <v>1022.5905627589894</v>
      </c>
      <c r="AQ17" s="11">
        <f t="shared" si="3"/>
        <v>1049.7311827956989</v>
      </c>
      <c r="AR17" s="11">
        <f t="shared" si="3"/>
        <v>1007.4677528852682</v>
      </c>
      <c r="AS17" s="11">
        <f t="shared" si="3"/>
        <v>803.65670623550284</v>
      </c>
      <c r="AT17" s="11">
        <f t="shared" si="3"/>
        <v>585.05338078291823</v>
      </c>
      <c r="AU17" s="11">
        <f t="shared" si="3"/>
        <v>885.42503615619478</v>
      </c>
      <c r="AV17" s="11">
        <f t="shared" si="3"/>
        <v>910.54100757676463</v>
      </c>
      <c r="AW17" s="11">
        <f t="shared" si="3"/>
        <v>604.75161987041042</v>
      </c>
      <c r="AX17" s="11">
        <f t="shared" si="3"/>
        <v>780.91106290672451</v>
      </c>
      <c r="AY17" s="11">
        <f t="shared" si="3"/>
        <v>580.71442514151863</v>
      </c>
      <c r="AZ17" s="11">
        <f t="shared" si="3"/>
        <v>585.4237505613653</v>
      </c>
      <c r="BA17" s="11">
        <f t="shared" si="3"/>
        <v>596.71581969909971</v>
      </c>
      <c r="BB17" s="11">
        <f t="shared" si="3"/>
        <v>659.31501254448915</v>
      </c>
      <c r="BC17" s="11">
        <f t="shared" si="3"/>
        <v>509.37950937950939</v>
      </c>
      <c r="BD17" s="11">
        <f t="shared" si="3"/>
        <v>566.03773584905662</v>
      </c>
      <c r="BE17" s="11">
        <f t="shared" si="3"/>
        <v>469.83676366217173</v>
      </c>
      <c r="BF17" s="11" t="s">
        <v>842</v>
      </c>
      <c r="BG17" s="11" t="s">
        <v>842</v>
      </c>
      <c r="BH17" s="11" t="s">
        <v>842</v>
      </c>
      <c r="BI17" s="11" t="s">
        <v>842</v>
      </c>
      <c r="BJ17" s="11" t="s">
        <v>842</v>
      </c>
      <c r="BK17" s="11" t="s">
        <v>842</v>
      </c>
    </row>
    <row r="18" spans="1:63" s="11" customFormat="1" ht="15" x14ac:dyDescent="0.25">
      <c r="A18" s="11" t="s">
        <v>639</v>
      </c>
      <c r="B18" s="11">
        <f t="shared" ref="B18:AG18" si="4">B7/B$24*1000000</f>
        <v>2633.72611525398</v>
      </c>
      <c r="C18" s="11">
        <f t="shared" si="4"/>
        <v>2343.4399667479788</v>
      </c>
      <c r="D18" s="11">
        <f t="shared" si="4"/>
        <v>2048.7448408540972</v>
      </c>
      <c r="E18" s="11">
        <f t="shared" si="4"/>
        <v>1812.3171056131951</v>
      </c>
      <c r="F18" s="11">
        <f t="shared" si="4"/>
        <v>2362.5940916833024</v>
      </c>
      <c r="G18" s="11">
        <f t="shared" si="4"/>
        <v>2497.3920223530408</v>
      </c>
      <c r="H18" s="11">
        <f t="shared" si="4"/>
        <v>1961.9039252719581</v>
      </c>
      <c r="I18" s="11">
        <f t="shared" si="4"/>
        <v>1980.5398333802727</v>
      </c>
      <c r="J18" s="11">
        <f t="shared" si="4"/>
        <v>1865.3115196516162</v>
      </c>
      <c r="K18" s="11">
        <f t="shared" si="4"/>
        <v>2177.9039465553833</v>
      </c>
      <c r="L18" s="11">
        <f t="shared" si="4"/>
        <v>1615.677611392347</v>
      </c>
      <c r="M18" s="11">
        <f t="shared" si="4"/>
        <v>1585.8326013301544</v>
      </c>
      <c r="N18" s="11">
        <f t="shared" si="4"/>
        <v>2018.1666091380343</v>
      </c>
      <c r="O18" s="11">
        <f t="shared" si="4"/>
        <v>1772.377420836377</v>
      </c>
      <c r="P18" s="11">
        <f t="shared" si="4"/>
        <v>1721.7041663102061</v>
      </c>
      <c r="Q18" s="11">
        <f t="shared" si="4"/>
        <v>1403.3627643872612</v>
      </c>
      <c r="R18" s="11">
        <f t="shared" si="4"/>
        <v>1499.6585972746427</v>
      </c>
      <c r="S18" s="11">
        <f t="shared" si="4"/>
        <v>1740.0774811307324</v>
      </c>
      <c r="T18" s="11">
        <f t="shared" si="4"/>
        <v>1566.3860396015223</v>
      </c>
      <c r="U18" s="11">
        <f t="shared" si="4"/>
        <v>1647.9236981266142</v>
      </c>
      <c r="V18" s="11">
        <f t="shared" si="4"/>
        <v>1863.4365196431911</v>
      </c>
      <c r="W18" s="11">
        <f t="shared" si="4"/>
        <v>1804.842603661252</v>
      </c>
      <c r="X18" s="11">
        <f t="shared" si="4"/>
        <v>1714.7799794892924</v>
      </c>
      <c r="Y18" s="11">
        <f t="shared" si="4"/>
        <v>1562.0142173332513</v>
      </c>
      <c r="Z18" s="11">
        <f t="shared" si="4"/>
        <v>1681.3571763994667</v>
      </c>
      <c r="AA18" s="11">
        <f t="shared" si="4"/>
        <v>1594.8509485094851</v>
      </c>
      <c r="AB18" s="11">
        <f t="shared" si="4"/>
        <v>1395.1612903225807</v>
      </c>
      <c r="AC18" s="11">
        <f t="shared" si="4"/>
        <v>1647.2945891783568</v>
      </c>
      <c r="AD18" s="11">
        <f t="shared" si="4"/>
        <v>1410.7166600186147</v>
      </c>
      <c r="AE18" s="11">
        <f t="shared" si="4"/>
        <v>1527.1523178807947</v>
      </c>
      <c r="AF18" s="11">
        <f t="shared" si="4"/>
        <v>1692.2466260915587</v>
      </c>
      <c r="AG18" s="11">
        <f t="shared" si="4"/>
        <v>1324.4680851063829</v>
      </c>
      <c r="AH18" s="11">
        <f t="shared" ref="AH18:BE18" si="5">AH7/AH$24*1000000</f>
        <v>1384.492618699295</v>
      </c>
      <c r="AI18" s="11">
        <f t="shared" si="5"/>
        <v>1049.0805662124619</v>
      </c>
      <c r="AJ18" s="11">
        <f t="shared" si="5"/>
        <v>1342.2638981915607</v>
      </c>
      <c r="AK18" s="11">
        <f t="shared" si="5"/>
        <v>853.67462725953294</v>
      </c>
      <c r="AL18" s="11">
        <f t="shared" si="5"/>
        <v>1069.8234661762231</v>
      </c>
      <c r="AM18" s="11">
        <f t="shared" si="5"/>
        <v>728.70249017038009</v>
      </c>
      <c r="AN18" s="11">
        <f t="shared" si="5"/>
        <v>763.70111455516724</v>
      </c>
      <c r="AO18" s="11">
        <f t="shared" si="5"/>
        <v>559.23668168566132</v>
      </c>
      <c r="AP18" s="11">
        <f t="shared" si="5"/>
        <v>648.30904959230043</v>
      </c>
      <c r="AQ18" s="11">
        <f t="shared" si="5"/>
        <v>717.74193548387098</v>
      </c>
      <c r="AR18" s="11">
        <f t="shared" si="5"/>
        <v>644.94229463679562</v>
      </c>
      <c r="AS18" s="11">
        <f t="shared" si="5"/>
        <v>473.46159094010096</v>
      </c>
      <c r="AT18" s="11">
        <f t="shared" si="5"/>
        <v>607.82918149466195</v>
      </c>
      <c r="AU18" s="11">
        <f t="shared" si="5"/>
        <v>2784.8304676201187</v>
      </c>
      <c r="AV18" s="11">
        <f t="shared" si="5"/>
        <v>1718.0646018875448</v>
      </c>
      <c r="AW18" s="11">
        <f t="shared" si="5"/>
        <v>1367.3367669048014</v>
      </c>
      <c r="AX18" s="11">
        <f t="shared" si="5"/>
        <v>1620.2235941932256</v>
      </c>
      <c r="AY18" s="11">
        <f t="shared" si="5"/>
        <v>1286.680981195914</v>
      </c>
      <c r="AZ18" s="11">
        <f t="shared" si="5"/>
        <v>1578.2382754859818</v>
      </c>
      <c r="BA18" s="11">
        <f t="shared" si="5"/>
        <v>1335.5068345646516</v>
      </c>
      <c r="BB18" s="11">
        <f t="shared" si="5"/>
        <v>1283.6221483167044</v>
      </c>
      <c r="BC18" s="11">
        <f t="shared" si="5"/>
        <v>1155.8441558441557</v>
      </c>
      <c r="BD18" s="11">
        <f t="shared" si="5"/>
        <v>1347.9130931961122</v>
      </c>
      <c r="BE18" s="11">
        <f t="shared" si="5"/>
        <v>1188.0766501064584</v>
      </c>
      <c r="BF18" s="11" t="s">
        <v>842</v>
      </c>
      <c r="BG18" s="11" t="s">
        <v>842</v>
      </c>
      <c r="BH18" s="11" t="s">
        <v>842</v>
      </c>
      <c r="BI18" s="11" t="s">
        <v>842</v>
      </c>
      <c r="BJ18" s="11" t="s">
        <v>842</v>
      </c>
      <c r="BK18" s="11" t="s">
        <v>842</v>
      </c>
    </row>
    <row r="19" spans="1:63" s="11" customFormat="1" ht="15" x14ac:dyDescent="0.25">
      <c r="A19" s="11" t="s">
        <v>652</v>
      </c>
      <c r="B19" s="11" t="s">
        <v>842</v>
      </c>
      <c r="C19" s="11" t="s">
        <v>842</v>
      </c>
      <c r="D19" s="11" t="s">
        <v>842</v>
      </c>
      <c r="E19" s="11" t="s">
        <v>842</v>
      </c>
      <c r="F19" s="11" t="s">
        <v>842</v>
      </c>
      <c r="G19" s="11" t="s">
        <v>842</v>
      </c>
      <c r="H19" s="11" t="s">
        <v>842</v>
      </c>
      <c r="I19" s="11" t="s">
        <v>842</v>
      </c>
      <c r="J19" s="11" t="s">
        <v>842</v>
      </c>
      <c r="K19" s="11" t="s">
        <v>842</v>
      </c>
      <c r="L19" s="11" t="s">
        <v>842</v>
      </c>
      <c r="M19" s="11" t="s">
        <v>842</v>
      </c>
      <c r="N19" s="11" t="s">
        <v>842</v>
      </c>
      <c r="O19" s="11" t="s">
        <v>842</v>
      </c>
      <c r="P19" s="11" t="s">
        <v>842</v>
      </c>
      <c r="Q19" s="11" t="s">
        <v>842</v>
      </c>
      <c r="R19" s="11" t="s">
        <v>842</v>
      </c>
      <c r="S19" s="11" t="s">
        <v>842</v>
      </c>
      <c r="T19" s="11" t="s">
        <v>842</v>
      </c>
      <c r="U19" s="11" t="s">
        <v>842</v>
      </c>
      <c r="V19" s="11" t="s">
        <v>842</v>
      </c>
      <c r="W19" s="11" t="s">
        <v>842</v>
      </c>
      <c r="X19" s="11" t="s">
        <v>842</v>
      </c>
      <c r="Y19" s="11" t="s">
        <v>842</v>
      </c>
      <c r="Z19" s="11" t="s">
        <v>842</v>
      </c>
      <c r="AA19" s="11" t="s">
        <v>842</v>
      </c>
      <c r="AB19" s="11" t="s">
        <v>842</v>
      </c>
      <c r="AC19" s="11" t="s">
        <v>842</v>
      </c>
      <c r="AD19" s="11" t="s">
        <v>842</v>
      </c>
      <c r="AE19" s="11" t="s">
        <v>842</v>
      </c>
      <c r="AF19" s="11" t="s">
        <v>842</v>
      </c>
      <c r="AG19" s="11" t="s">
        <v>842</v>
      </c>
      <c r="AH19" s="11" t="s">
        <v>842</v>
      </c>
      <c r="AI19" s="11" t="s">
        <v>842</v>
      </c>
      <c r="AJ19" s="11" t="s">
        <v>842</v>
      </c>
      <c r="AK19" s="11" t="s">
        <v>842</v>
      </c>
      <c r="AL19" s="11" t="s">
        <v>842</v>
      </c>
      <c r="AM19" s="11" t="s">
        <v>842</v>
      </c>
      <c r="AN19" s="11" t="s">
        <v>842</v>
      </c>
      <c r="AO19" s="11" t="s">
        <v>842</v>
      </c>
      <c r="AP19" s="11" t="s">
        <v>842</v>
      </c>
      <c r="AQ19" s="11" t="s">
        <v>842</v>
      </c>
      <c r="AR19" s="11" t="s">
        <v>842</v>
      </c>
      <c r="AS19" s="11" t="s">
        <v>842</v>
      </c>
      <c r="AT19" s="11" t="s">
        <v>842</v>
      </c>
      <c r="AU19" s="11" t="s">
        <v>842</v>
      </c>
      <c r="AV19" s="11" t="s">
        <v>842</v>
      </c>
      <c r="AW19" s="11" t="s">
        <v>842</v>
      </c>
      <c r="AX19" s="11" t="s">
        <v>842</v>
      </c>
      <c r="AY19" s="11" t="s">
        <v>842</v>
      </c>
      <c r="AZ19" s="11" t="s">
        <v>842</v>
      </c>
      <c r="BA19" s="11" t="s">
        <v>842</v>
      </c>
      <c r="BB19" s="11" t="s">
        <v>842</v>
      </c>
      <c r="BC19" s="11" t="s">
        <v>842</v>
      </c>
      <c r="BD19" s="11" t="s">
        <v>842</v>
      </c>
      <c r="BE19" s="11" t="s">
        <v>842</v>
      </c>
      <c r="BF19" s="11" t="s">
        <v>842</v>
      </c>
      <c r="BG19" s="11" t="s">
        <v>842</v>
      </c>
      <c r="BH19" s="11" t="s">
        <v>842</v>
      </c>
      <c r="BI19" s="11" t="s">
        <v>842</v>
      </c>
      <c r="BJ19" s="11" t="s">
        <v>842</v>
      </c>
      <c r="BK19" s="11" t="s">
        <v>842</v>
      </c>
    </row>
    <row r="20" spans="1:63" s="11" customFormat="1" ht="15" x14ac:dyDescent="0.25">
      <c r="A20" s="11" t="s">
        <v>711</v>
      </c>
      <c r="B20" s="11">
        <f t="shared" ref="B20:AS20" si="6">B11/B$24*1000000</f>
        <v>466.78431149314054</v>
      </c>
      <c r="C20" s="11">
        <f t="shared" si="6"/>
        <v>327.2540563516439</v>
      </c>
      <c r="D20" s="11">
        <f t="shared" si="6"/>
        <v>285.22107429542939</v>
      </c>
      <c r="E20" s="11">
        <f t="shared" si="6"/>
        <v>262.33336289202208</v>
      </c>
      <c r="F20" s="11">
        <f t="shared" si="6"/>
        <v>296.69786267650778</v>
      </c>
      <c r="G20" s="11">
        <f t="shared" si="6"/>
        <v>289.36571771913464</v>
      </c>
      <c r="H20" s="11">
        <f t="shared" si="6"/>
        <v>298.31188415982194</v>
      </c>
      <c r="I20" s="11">
        <f t="shared" si="6"/>
        <v>290.72144343196663</v>
      </c>
      <c r="J20" s="11">
        <f t="shared" si="6"/>
        <v>162.3578692153244</v>
      </c>
      <c r="K20" s="11">
        <f t="shared" si="6"/>
        <v>227.46200757609679</v>
      </c>
      <c r="L20" s="11">
        <f t="shared" si="6"/>
        <v>235.78448981141989</v>
      </c>
      <c r="M20" s="11">
        <f t="shared" si="6"/>
        <v>199.20943656669596</v>
      </c>
      <c r="N20" s="11">
        <f t="shared" si="6"/>
        <v>225.45004493452618</v>
      </c>
      <c r="O20" s="11">
        <f t="shared" si="6"/>
        <v>209.60289498586721</v>
      </c>
      <c r="P20" s="11">
        <f t="shared" si="6"/>
        <v>180.2671620449018</v>
      </c>
      <c r="Q20" s="11">
        <f t="shared" si="6"/>
        <v>136.84532428850903</v>
      </c>
      <c r="R20" s="11">
        <f t="shared" si="6"/>
        <v>210.84585492408851</v>
      </c>
      <c r="S20" s="11">
        <f t="shared" si="6"/>
        <v>192.11339942587117</v>
      </c>
      <c r="T20" s="11">
        <f t="shared" si="6"/>
        <v>165.53075178321765</v>
      </c>
      <c r="U20" s="11">
        <f t="shared" si="6"/>
        <v>162.60606971564434</v>
      </c>
      <c r="V20" s="11">
        <f t="shared" si="6"/>
        <v>202.76474006845453</v>
      </c>
      <c r="W20" s="11">
        <f t="shared" si="6"/>
        <v>152.35684316620959</v>
      </c>
      <c r="X20" s="11">
        <f t="shared" si="6"/>
        <v>149.9675070401413</v>
      </c>
      <c r="Y20" s="11">
        <f t="shared" si="6"/>
        <v>132.17043377435203</v>
      </c>
      <c r="Z20" s="11">
        <f t="shared" si="6"/>
        <v>129.54276800509535</v>
      </c>
      <c r="AA20" s="11">
        <f t="shared" si="6"/>
        <v>146.34146341463415</v>
      </c>
      <c r="AB20" s="11">
        <f t="shared" si="6"/>
        <v>111.55913978494624</v>
      </c>
      <c r="AC20" s="11">
        <f t="shared" si="6"/>
        <v>154.97661990647964</v>
      </c>
      <c r="AD20" s="11" t="s">
        <v>842</v>
      </c>
      <c r="AE20" s="11" t="s">
        <v>842</v>
      </c>
      <c r="AF20" s="11">
        <f t="shared" si="6"/>
        <v>136.27943900502777</v>
      </c>
      <c r="AG20" s="11">
        <f t="shared" si="6"/>
        <v>162.2340425531915</v>
      </c>
      <c r="AH20" s="11">
        <f t="shared" si="6"/>
        <v>126.34658864210665</v>
      </c>
      <c r="AI20" s="11">
        <f t="shared" si="6"/>
        <v>153.45945230850643</v>
      </c>
      <c r="AJ20" s="11">
        <f t="shared" si="6"/>
        <v>222.37106496985933</v>
      </c>
      <c r="AK20" s="11">
        <f t="shared" si="6"/>
        <v>143.81844570523816</v>
      </c>
      <c r="AL20" s="11">
        <f t="shared" si="6"/>
        <v>134.69932261782955</v>
      </c>
      <c r="AM20" s="11">
        <f t="shared" si="6"/>
        <v>103.5386631716907</v>
      </c>
      <c r="AN20" s="11">
        <f t="shared" si="6"/>
        <v>170.15102552265381</v>
      </c>
      <c r="AO20" s="11">
        <f t="shared" si="6"/>
        <v>127.21971905645376</v>
      </c>
      <c r="AP20" s="11">
        <f t="shared" si="6"/>
        <v>153.72276433631868</v>
      </c>
      <c r="AQ20" s="11">
        <f t="shared" si="6"/>
        <v>166.66666666666666</v>
      </c>
      <c r="AR20" s="11">
        <f t="shared" si="6"/>
        <v>146.63951120162932</v>
      </c>
      <c r="AS20" s="11">
        <f t="shared" si="6"/>
        <v>99.604311638695592</v>
      </c>
      <c r="AT20" s="11" t="s">
        <v>842</v>
      </c>
      <c r="AU20" s="11" t="s">
        <v>842</v>
      </c>
      <c r="AV20" s="11" t="s">
        <v>842</v>
      </c>
      <c r="AW20" s="11">
        <f t="shared" ref="AW20:BE20" si="7">AW11/AW$24*1000000</f>
        <v>162.81774381126434</v>
      </c>
      <c r="AX20" s="11">
        <f t="shared" si="7"/>
        <v>238.6117136659436</v>
      </c>
      <c r="AY20" s="11">
        <f t="shared" si="7"/>
        <v>169.17170928492419</v>
      </c>
      <c r="AZ20" s="11">
        <f t="shared" si="7"/>
        <v>161.99396933341887</v>
      </c>
      <c r="BA20" s="11">
        <f t="shared" si="7"/>
        <v>157.03047886818413</v>
      </c>
      <c r="BB20" s="11">
        <f t="shared" si="7"/>
        <v>166.28741466830036</v>
      </c>
      <c r="BC20" s="11">
        <f t="shared" si="7"/>
        <v>129.87012987012986</v>
      </c>
      <c r="BD20" s="11">
        <f t="shared" si="7"/>
        <v>181.53230417381363</v>
      </c>
      <c r="BE20" s="11">
        <f t="shared" si="7"/>
        <v>117.81405251951739</v>
      </c>
      <c r="BF20" s="11" t="s">
        <v>842</v>
      </c>
      <c r="BG20" s="11" t="s">
        <v>842</v>
      </c>
      <c r="BH20" s="11" t="s">
        <v>842</v>
      </c>
      <c r="BI20" s="11" t="s">
        <v>842</v>
      </c>
      <c r="BJ20" s="11" t="s">
        <v>842</v>
      </c>
      <c r="BK20" s="11" t="s">
        <v>842</v>
      </c>
    </row>
    <row r="21" spans="1:63" s="13" customFormat="1" ht="15" x14ac:dyDescent="0.25">
      <c r="A21" s="13" t="s">
        <v>32</v>
      </c>
    </row>
    <row r="23" spans="1:63" s="9" customFormat="1" ht="35.25" thickBot="1" x14ac:dyDescent="0.35">
      <c r="A23" s="9" t="s">
        <v>845</v>
      </c>
    </row>
    <row r="24" spans="1:63" s="11" customFormat="1" thickTop="1" x14ac:dyDescent="0.25">
      <c r="A24" s="11" t="s">
        <v>30</v>
      </c>
      <c r="B24" s="11">
        <v>527010</v>
      </c>
      <c r="C24" s="11">
        <v>531697</v>
      </c>
      <c r="D24" s="11">
        <v>536426</v>
      </c>
      <c r="E24" s="11">
        <v>541296</v>
      </c>
      <c r="F24" s="11">
        <v>546010</v>
      </c>
      <c r="G24" s="11">
        <v>542566</v>
      </c>
      <c r="H24" s="11">
        <v>546408</v>
      </c>
      <c r="I24" s="11">
        <v>550355</v>
      </c>
      <c r="J24" s="11">
        <v>554331</v>
      </c>
      <c r="K24" s="11">
        <v>558335</v>
      </c>
      <c r="L24" s="11">
        <v>631933</v>
      </c>
      <c r="M24" s="11">
        <v>637520</v>
      </c>
      <c r="N24" s="11">
        <v>643158</v>
      </c>
      <c r="O24" s="11">
        <v>648846</v>
      </c>
      <c r="P24" s="11">
        <v>654584</v>
      </c>
      <c r="Q24" s="11">
        <v>716137</v>
      </c>
      <c r="R24" s="11">
        <v>716163</v>
      </c>
      <c r="S24" s="11">
        <v>723531</v>
      </c>
      <c r="T24" s="11">
        <v>730982</v>
      </c>
      <c r="U24" s="11">
        <v>731830</v>
      </c>
      <c r="V24" s="11">
        <v>700319</v>
      </c>
      <c r="W24" s="11">
        <v>682608</v>
      </c>
      <c r="X24" s="11">
        <v>660143</v>
      </c>
      <c r="Y24" s="11">
        <v>665807</v>
      </c>
      <c r="Z24" s="11">
        <v>741068</v>
      </c>
      <c r="AA24" s="11">
        <v>738000</v>
      </c>
      <c r="AB24" s="11">
        <v>744000</v>
      </c>
      <c r="AC24" s="11">
        <v>748500</v>
      </c>
      <c r="AD24" s="11">
        <v>752100</v>
      </c>
      <c r="AE24" s="11">
        <v>755000</v>
      </c>
      <c r="AF24" s="11">
        <v>755800</v>
      </c>
      <c r="AG24" s="11">
        <v>752000</v>
      </c>
      <c r="AH24" s="11">
        <v>751900</v>
      </c>
      <c r="AI24" s="11">
        <v>755900</v>
      </c>
      <c r="AJ24" s="11">
        <v>746500</v>
      </c>
      <c r="AK24" s="11">
        <v>757900</v>
      </c>
      <c r="AL24" s="11">
        <v>772090</v>
      </c>
      <c r="AM24" s="11">
        <v>763000</v>
      </c>
      <c r="AN24" s="11">
        <v>758150</v>
      </c>
      <c r="AO24" s="11">
        <v>754600</v>
      </c>
      <c r="AP24" s="11">
        <v>748100</v>
      </c>
      <c r="AQ24" s="11">
        <v>744000</v>
      </c>
      <c r="AR24" s="11">
        <v>736500</v>
      </c>
      <c r="AS24" s="11">
        <v>732900</v>
      </c>
      <c r="AT24" s="11">
        <v>702500</v>
      </c>
      <c r="AU24" s="11">
        <v>622300</v>
      </c>
      <c r="AV24" s="11">
        <v>601840</v>
      </c>
      <c r="AW24" s="11">
        <v>601900</v>
      </c>
      <c r="AX24" s="11">
        <v>599300</v>
      </c>
      <c r="AY24" s="11">
        <v>614760</v>
      </c>
      <c r="AZ24" s="11">
        <v>623480</v>
      </c>
      <c r="BA24" s="11">
        <v>668660</v>
      </c>
      <c r="BB24" s="11">
        <v>685560</v>
      </c>
      <c r="BC24" s="11">
        <v>693000</v>
      </c>
      <c r="BD24" s="11">
        <v>699600</v>
      </c>
      <c r="BE24" s="11">
        <v>704500</v>
      </c>
      <c r="BF24" s="11">
        <v>703175</v>
      </c>
      <c r="BG24" s="11">
        <v>705400</v>
      </c>
      <c r="BH24" s="11">
        <v>701800</v>
      </c>
      <c r="BI24" s="11">
        <v>699000</v>
      </c>
      <c r="BJ24" s="11">
        <v>692200</v>
      </c>
      <c r="BK24" s="11">
        <v>686200</v>
      </c>
    </row>
    <row r="25" spans="1:63" s="12" customFormat="1" ht="30" x14ac:dyDescent="0.25">
      <c r="A25" s="12" t="s">
        <v>0</v>
      </c>
      <c r="B25" s="12" t="s">
        <v>187</v>
      </c>
      <c r="C25" s="12" t="s">
        <v>188</v>
      </c>
      <c r="D25" s="12" t="s">
        <v>189</v>
      </c>
      <c r="E25" s="12" t="s">
        <v>190</v>
      </c>
      <c r="F25" s="12" t="s">
        <v>191</v>
      </c>
      <c r="G25" s="12" t="s">
        <v>192</v>
      </c>
      <c r="H25" s="12" t="s">
        <v>193</v>
      </c>
      <c r="I25" s="12" t="s">
        <v>194</v>
      </c>
      <c r="J25" s="12" t="s">
        <v>195</v>
      </c>
      <c r="K25" s="12" t="s">
        <v>196</v>
      </c>
      <c r="L25" s="12" t="s">
        <v>197</v>
      </c>
      <c r="M25" s="12" t="s">
        <v>198</v>
      </c>
      <c r="N25" s="12" t="s">
        <v>199</v>
      </c>
      <c r="O25" s="12" t="s">
        <v>200</v>
      </c>
      <c r="P25" s="12" t="s">
        <v>201</v>
      </c>
      <c r="Q25" s="12" t="s">
        <v>202</v>
      </c>
      <c r="R25" s="12" t="s">
        <v>185</v>
      </c>
      <c r="S25" s="12" t="s">
        <v>186</v>
      </c>
      <c r="T25" s="12" t="s">
        <v>186</v>
      </c>
      <c r="U25" s="12" t="s">
        <v>186</v>
      </c>
      <c r="V25" s="12" t="s">
        <v>186</v>
      </c>
      <c r="W25" s="12" t="s">
        <v>186</v>
      </c>
      <c r="X25" s="12" t="s">
        <v>186</v>
      </c>
      <c r="Y25" s="12" t="s">
        <v>186</v>
      </c>
      <c r="Z25" s="12" t="s">
        <v>186</v>
      </c>
      <c r="AA25" s="12" t="s">
        <v>186</v>
      </c>
      <c r="AB25" s="12" t="s">
        <v>186</v>
      </c>
      <c r="AC25" s="12" t="s">
        <v>186</v>
      </c>
      <c r="AD25" s="12" t="s">
        <v>186</v>
      </c>
      <c r="AE25" s="12" t="s">
        <v>186</v>
      </c>
      <c r="AF25" s="12" t="s">
        <v>186</v>
      </c>
      <c r="AG25" s="12" t="s">
        <v>186</v>
      </c>
      <c r="AH25" s="12" t="s">
        <v>186</v>
      </c>
      <c r="AI25" s="12" t="s">
        <v>186</v>
      </c>
      <c r="AJ25" s="12" t="s">
        <v>186</v>
      </c>
      <c r="AK25" s="12" t="s">
        <v>186</v>
      </c>
      <c r="AL25" s="12" t="s">
        <v>186</v>
      </c>
      <c r="AM25" s="12" t="s">
        <v>186</v>
      </c>
      <c r="AN25" s="12" t="s">
        <v>186</v>
      </c>
      <c r="AO25" s="12" t="s">
        <v>186</v>
      </c>
      <c r="AP25" s="12" t="s">
        <v>186</v>
      </c>
      <c r="AQ25" s="12" t="s">
        <v>186</v>
      </c>
      <c r="AR25" s="12" t="s">
        <v>186</v>
      </c>
      <c r="AS25" s="12" t="s">
        <v>186</v>
      </c>
      <c r="AT25" s="12" t="s">
        <v>186</v>
      </c>
      <c r="AU25" s="12" t="s">
        <v>186</v>
      </c>
      <c r="AV25" s="12" t="s">
        <v>186</v>
      </c>
      <c r="AW25" s="12" t="s">
        <v>186</v>
      </c>
      <c r="AX25" s="12" t="s">
        <v>186</v>
      </c>
      <c r="AY25" s="12" t="s">
        <v>186</v>
      </c>
      <c r="AZ25" s="12" t="s">
        <v>186</v>
      </c>
      <c r="BA25" s="12" t="s">
        <v>186</v>
      </c>
      <c r="BB25" s="12" t="s">
        <v>186</v>
      </c>
      <c r="BC25" s="12" t="s">
        <v>186</v>
      </c>
      <c r="BD25" s="12" t="s">
        <v>186</v>
      </c>
      <c r="BE25" s="12" t="s">
        <v>186</v>
      </c>
      <c r="BF25" s="12" t="s">
        <v>582</v>
      </c>
      <c r="BG25" s="12" t="s">
        <v>584</v>
      </c>
      <c r="BH25" s="12" t="s">
        <v>586</v>
      </c>
      <c r="BI25" s="12" t="s">
        <v>591</v>
      </c>
      <c r="BJ25" s="12" t="s">
        <v>590</v>
      </c>
      <c r="BK25" s="12" t="s">
        <v>592</v>
      </c>
    </row>
    <row r="26" spans="1:63" s="11" customFormat="1" ht="30" x14ac:dyDescent="0.25">
      <c r="A26" s="11" t="s">
        <v>562</v>
      </c>
      <c r="B26" s="11">
        <v>41</v>
      </c>
      <c r="C26" s="11">
        <v>42</v>
      </c>
      <c r="D26" s="11">
        <v>42</v>
      </c>
      <c r="E26" s="11">
        <v>42</v>
      </c>
      <c r="F26" s="11">
        <v>42</v>
      </c>
      <c r="G26" s="11">
        <v>42</v>
      </c>
      <c r="H26" s="11">
        <v>42</v>
      </c>
      <c r="I26" s="11">
        <v>43</v>
      </c>
      <c r="J26" s="11">
        <v>43</v>
      </c>
      <c r="K26" s="11">
        <v>33</v>
      </c>
      <c r="L26" s="11">
        <v>33</v>
      </c>
      <c r="M26" s="11">
        <v>33</v>
      </c>
      <c r="N26" s="11">
        <v>34</v>
      </c>
      <c r="O26" s="11">
        <v>34</v>
      </c>
      <c r="P26" s="11">
        <v>34</v>
      </c>
      <c r="Q26" s="11">
        <v>34</v>
      </c>
      <c r="R26" s="11">
        <v>34</v>
      </c>
      <c r="S26" s="11">
        <v>35</v>
      </c>
      <c r="T26" s="11">
        <v>35</v>
      </c>
      <c r="U26" s="11">
        <v>36</v>
      </c>
      <c r="V26" s="11">
        <v>36</v>
      </c>
      <c r="W26" s="11">
        <v>36</v>
      </c>
      <c r="X26" s="11">
        <v>37</v>
      </c>
      <c r="Y26" s="11">
        <v>37</v>
      </c>
      <c r="Z26" s="11">
        <v>37</v>
      </c>
      <c r="AA26" s="11">
        <v>38</v>
      </c>
      <c r="AB26" s="11">
        <v>34</v>
      </c>
      <c r="AC26" s="11">
        <v>34</v>
      </c>
      <c r="AD26" s="11" t="s">
        <v>527</v>
      </c>
      <c r="AE26" s="11" t="s">
        <v>527</v>
      </c>
      <c r="AF26" s="11">
        <v>34</v>
      </c>
      <c r="AG26" s="11">
        <v>34</v>
      </c>
      <c r="AH26" s="11">
        <v>35</v>
      </c>
      <c r="AI26" s="11">
        <v>35</v>
      </c>
      <c r="AJ26" s="11">
        <v>36</v>
      </c>
      <c r="AK26" s="11">
        <v>35</v>
      </c>
      <c r="AL26" s="11">
        <v>28</v>
      </c>
      <c r="AM26" s="11">
        <v>28</v>
      </c>
      <c r="AN26" s="11">
        <v>28</v>
      </c>
      <c r="AO26" s="11">
        <v>28</v>
      </c>
      <c r="AP26" s="11">
        <v>28</v>
      </c>
      <c r="AQ26" s="11">
        <v>28</v>
      </c>
      <c r="AR26" s="11">
        <v>28</v>
      </c>
      <c r="AS26" s="11">
        <v>27</v>
      </c>
      <c r="AT26" s="11">
        <v>27</v>
      </c>
      <c r="AU26" s="11" t="s">
        <v>527</v>
      </c>
      <c r="AV26" s="11" t="s">
        <v>527</v>
      </c>
      <c r="AW26" s="11">
        <v>22</v>
      </c>
      <c r="AX26" s="11">
        <v>22</v>
      </c>
      <c r="AY26" s="11">
        <v>23</v>
      </c>
      <c r="AZ26" s="11">
        <v>23</v>
      </c>
      <c r="BA26" s="11">
        <v>25</v>
      </c>
      <c r="BB26" s="11">
        <v>25</v>
      </c>
      <c r="BC26" s="11">
        <v>25</v>
      </c>
      <c r="BD26" s="11">
        <v>26</v>
      </c>
      <c r="BE26" s="11">
        <v>26</v>
      </c>
      <c r="BF26" s="19" t="s">
        <v>843</v>
      </c>
      <c r="BG26" s="19" t="s">
        <v>843</v>
      </c>
      <c r="BH26" s="19" t="s">
        <v>843</v>
      </c>
      <c r="BI26" s="19" t="s">
        <v>843</v>
      </c>
      <c r="BJ26" s="19" t="s">
        <v>843</v>
      </c>
      <c r="BK26" s="19" t="s">
        <v>843</v>
      </c>
    </row>
    <row r="27" spans="1:63" s="12" customFormat="1" ht="30" x14ac:dyDescent="0.25">
      <c r="A27" s="12" t="s">
        <v>0</v>
      </c>
      <c r="B27" s="12" t="s">
        <v>187</v>
      </c>
      <c r="C27" s="12" t="s">
        <v>188</v>
      </c>
      <c r="D27" s="12" t="s">
        <v>203</v>
      </c>
      <c r="E27" s="12" t="s">
        <v>190</v>
      </c>
      <c r="F27" s="12" t="s">
        <v>204</v>
      </c>
      <c r="G27" s="12" t="s">
        <v>192</v>
      </c>
      <c r="H27" s="12" t="s">
        <v>193</v>
      </c>
      <c r="I27" s="12" t="s">
        <v>205</v>
      </c>
      <c r="J27" s="12" t="s">
        <v>195</v>
      </c>
      <c r="K27" s="12" t="s">
        <v>196</v>
      </c>
      <c r="L27" s="12" t="s">
        <v>197</v>
      </c>
      <c r="M27" s="12" t="s">
        <v>198</v>
      </c>
      <c r="N27" s="12" t="s">
        <v>199</v>
      </c>
      <c r="O27" s="12" t="s">
        <v>200</v>
      </c>
      <c r="P27" s="12" t="s">
        <v>201</v>
      </c>
      <c r="Q27" s="12" t="s">
        <v>202</v>
      </c>
      <c r="R27" s="12" t="s">
        <v>206</v>
      </c>
      <c r="S27" s="12" t="s">
        <v>207</v>
      </c>
      <c r="T27" s="12" t="s">
        <v>208</v>
      </c>
      <c r="U27" s="12" t="s">
        <v>209</v>
      </c>
      <c r="V27" s="12" t="s">
        <v>210</v>
      </c>
      <c r="W27" s="12" t="s">
        <v>211</v>
      </c>
      <c r="X27" s="12" t="s">
        <v>212</v>
      </c>
      <c r="Y27" s="12" t="s">
        <v>213</v>
      </c>
      <c r="Z27" s="12" t="s">
        <v>214</v>
      </c>
      <c r="AA27" s="12" t="s">
        <v>215</v>
      </c>
      <c r="AB27" s="12" t="s">
        <v>216</v>
      </c>
      <c r="AC27" s="12" t="s">
        <v>217</v>
      </c>
      <c r="AF27" s="12" t="s">
        <v>218</v>
      </c>
      <c r="AG27" s="12" t="s">
        <v>219</v>
      </c>
      <c r="AH27" s="12" t="s">
        <v>220</v>
      </c>
      <c r="AI27" s="12" t="s">
        <v>221</v>
      </c>
      <c r="AJ27" s="12" t="s">
        <v>222</v>
      </c>
      <c r="AK27" s="12" t="s">
        <v>223</v>
      </c>
      <c r="AL27" s="12" t="s">
        <v>224</v>
      </c>
      <c r="AM27" s="12" t="s">
        <v>225</v>
      </c>
      <c r="AN27" s="12" t="s">
        <v>226</v>
      </c>
      <c r="AO27" s="12" t="s">
        <v>227</v>
      </c>
      <c r="AP27" s="12" t="s">
        <v>228</v>
      </c>
      <c r="AQ27" s="12" t="s">
        <v>229</v>
      </c>
      <c r="AR27" s="12" t="s">
        <v>230</v>
      </c>
      <c r="AS27" s="12" t="s">
        <v>231</v>
      </c>
      <c r="AT27" s="12" t="s">
        <v>232</v>
      </c>
      <c r="AW27" s="12" t="s">
        <v>233</v>
      </c>
      <c r="AX27" s="12" t="s">
        <v>234</v>
      </c>
      <c r="AY27" s="12" t="s">
        <v>235</v>
      </c>
      <c r="AZ27" s="12" t="s">
        <v>236</v>
      </c>
      <c r="BA27" s="12" t="s">
        <v>237</v>
      </c>
      <c r="BB27" s="12" t="s">
        <v>238</v>
      </c>
      <c r="BC27" s="12" t="s">
        <v>239</v>
      </c>
      <c r="BD27" s="12" t="s">
        <v>240</v>
      </c>
      <c r="BE27" s="12" t="s">
        <v>241</v>
      </c>
    </row>
    <row r="28" spans="1:63" s="12" customFormat="1" ht="15" x14ac:dyDescent="0.25"/>
    <row r="29" spans="1:63" s="14" customFormat="1" ht="15" x14ac:dyDescent="0.25">
      <c r="A29" s="14" t="s">
        <v>952</v>
      </c>
      <c r="B29" s="14">
        <v>202.43</v>
      </c>
      <c r="C29" s="14">
        <v>176.13</v>
      </c>
      <c r="D29" s="14">
        <v>194.63</v>
      </c>
      <c r="E29" s="14">
        <v>195.87</v>
      </c>
      <c r="F29" s="14">
        <v>205.42</v>
      </c>
      <c r="G29" s="14">
        <v>188.75</v>
      </c>
      <c r="H29" s="14">
        <v>198.46</v>
      </c>
      <c r="I29" s="14">
        <v>151.44999999999999</v>
      </c>
      <c r="J29" s="14">
        <v>168.53</v>
      </c>
      <c r="K29" s="14">
        <v>186.72</v>
      </c>
      <c r="L29" s="14">
        <v>158.75</v>
      </c>
      <c r="M29" s="14">
        <v>169.1</v>
      </c>
      <c r="N29" s="14">
        <v>147.44</v>
      </c>
      <c r="O29" s="14">
        <v>152.44999999999999</v>
      </c>
      <c r="P29" s="14">
        <v>135.55000000000001</v>
      </c>
      <c r="Q29" s="14">
        <v>131.84</v>
      </c>
      <c r="R29" s="14">
        <v>156.11000000000001</v>
      </c>
      <c r="S29" s="26" t="s">
        <v>527</v>
      </c>
      <c r="T29" s="14">
        <v>128.52000000000001</v>
      </c>
      <c r="U29" s="14">
        <v>129.03</v>
      </c>
      <c r="V29" s="14">
        <v>128.24</v>
      </c>
      <c r="W29" s="14">
        <v>111.37</v>
      </c>
      <c r="X29" s="14">
        <v>111.15</v>
      </c>
      <c r="Y29" s="14">
        <v>106.83</v>
      </c>
      <c r="Z29" s="14">
        <v>97.4</v>
      </c>
      <c r="AA29" s="14">
        <v>97.95</v>
      </c>
      <c r="AB29" s="14">
        <v>97.61</v>
      </c>
      <c r="AC29" s="14">
        <v>96.6</v>
      </c>
      <c r="AD29" s="14">
        <v>88.35</v>
      </c>
      <c r="AE29" s="14">
        <v>100.39</v>
      </c>
      <c r="AF29" s="14">
        <v>96.31</v>
      </c>
      <c r="AG29" s="14">
        <v>87.05</v>
      </c>
      <c r="AH29" s="14">
        <v>86.07</v>
      </c>
      <c r="AI29" s="14">
        <v>91.38</v>
      </c>
      <c r="AJ29" s="14">
        <v>97.41</v>
      </c>
      <c r="AK29" s="14">
        <v>77.430000000000007</v>
      </c>
      <c r="AL29" s="14">
        <v>85.03</v>
      </c>
      <c r="AM29" s="14">
        <v>85.85</v>
      </c>
      <c r="AN29" s="14">
        <v>74.760000000000005</v>
      </c>
      <c r="AO29" s="14">
        <v>69.06</v>
      </c>
      <c r="AP29" s="14">
        <v>71.09</v>
      </c>
      <c r="AQ29" s="14">
        <v>76.84</v>
      </c>
      <c r="AR29" s="14">
        <v>76.3</v>
      </c>
      <c r="AS29" s="14">
        <v>69.03</v>
      </c>
      <c r="AT29" s="14">
        <v>61.09</v>
      </c>
      <c r="AU29" s="14">
        <v>70.180000000000007</v>
      </c>
      <c r="AV29" s="14">
        <v>84.47</v>
      </c>
      <c r="AW29" s="14">
        <v>64.52</v>
      </c>
      <c r="AX29" s="14">
        <v>60.88</v>
      </c>
      <c r="AY29" s="14">
        <v>53.59</v>
      </c>
      <c r="AZ29" s="14">
        <v>55.8</v>
      </c>
      <c r="BA29" s="14">
        <v>63.71</v>
      </c>
      <c r="BB29" s="14">
        <v>59.76</v>
      </c>
      <c r="BC29" s="14">
        <v>42.12</v>
      </c>
      <c r="BD29" s="14">
        <v>38.24</v>
      </c>
      <c r="BE29" s="14">
        <v>37.869999999999997</v>
      </c>
      <c r="BF29" s="19" t="s">
        <v>843</v>
      </c>
      <c r="BG29" s="19" t="s">
        <v>843</v>
      </c>
      <c r="BH29" s="19" t="s">
        <v>843</v>
      </c>
      <c r="BI29" s="19" t="s">
        <v>843</v>
      </c>
      <c r="BJ29" s="19" t="s">
        <v>843</v>
      </c>
      <c r="BK29" s="19" t="s">
        <v>843</v>
      </c>
    </row>
    <row r="30" spans="1:63" s="20" customFormat="1" ht="15" x14ac:dyDescent="0.25">
      <c r="A30" s="20" t="s">
        <v>0</v>
      </c>
      <c r="B30" s="20" t="s">
        <v>953</v>
      </c>
      <c r="C30" s="25" t="s">
        <v>954</v>
      </c>
      <c r="D30" s="25" t="s">
        <v>955</v>
      </c>
      <c r="E30" s="25" t="s">
        <v>956</v>
      </c>
      <c r="F30" s="25" t="s">
        <v>957</v>
      </c>
      <c r="G30" s="25" t="s">
        <v>958</v>
      </c>
      <c r="H30" s="25" t="s">
        <v>959</v>
      </c>
      <c r="I30" s="25" t="s">
        <v>960</v>
      </c>
      <c r="J30" s="25" t="s">
        <v>961</v>
      </c>
      <c r="K30" s="25" t="s">
        <v>962</v>
      </c>
      <c r="L30" s="25" t="s">
        <v>963</v>
      </c>
      <c r="M30" s="25" t="s">
        <v>964</v>
      </c>
      <c r="N30" s="25" t="s">
        <v>965</v>
      </c>
      <c r="O30" s="25" t="s">
        <v>966</v>
      </c>
      <c r="P30" s="25" t="s">
        <v>967</v>
      </c>
      <c r="Q30" s="25" t="s">
        <v>968</v>
      </c>
      <c r="R30" s="25" t="s">
        <v>969</v>
      </c>
      <c r="T30" s="25" t="s">
        <v>970</v>
      </c>
      <c r="U30" s="25" t="s">
        <v>971</v>
      </c>
      <c r="V30" s="25" t="s">
        <v>972</v>
      </c>
      <c r="W30" s="25" t="s">
        <v>973</v>
      </c>
      <c r="X30" s="25" t="s">
        <v>974</v>
      </c>
      <c r="Y30" s="25" t="s">
        <v>975</v>
      </c>
      <c r="Z30" s="25" t="s">
        <v>976</v>
      </c>
      <c r="AA30" s="25" t="s">
        <v>977</v>
      </c>
      <c r="AB30" s="25" t="s">
        <v>978</v>
      </c>
      <c r="AC30" s="25" t="s">
        <v>979</v>
      </c>
      <c r="AD30" s="25" t="s">
        <v>980</v>
      </c>
      <c r="AE30" s="25" t="s">
        <v>981</v>
      </c>
      <c r="AF30" s="25" t="s">
        <v>982</v>
      </c>
      <c r="AG30" s="25" t="s">
        <v>983</v>
      </c>
      <c r="AH30" s="25" t="s">
        <v>984</v>
      </c>
      <c r="AI30" s="25" t="s">
        <v>985</v>
      </c>
      <c r="AJ30" s="25" t="s">
        <v>986</v>
      </c>
      <c r="AK30" s="25" t="s">
        <v>987</v>
      </c>
      <c r="AL30" s="25" t="s">
        <v>988</v>
      </c>
      <c r="AM30" s="25" t="s">
        <v>989</v>
      </c>
      <c r="AN30" s="25" t="s">
        <v>990</v>
      </c>
      <c r="AO30" s="25" t="s">
        <v>991</v>
      </c>
      <c r="AP30" s="25" t="s">
        <v>992</v>
      </c>
      <c r="AQ30" s="25" t="s">
        <v>993</v>
      </c>
      <c r="AR30" s="25" t="s">
        <v>994</v>
      </c>
      <c r="AS30" s="25" t="s">
        <v>995</v>
      </c>
      <c r="AT30" s="25" t="s">
        <v>996</v>
      </c>
      <c r="AU30" s="25" t="s">
        <v>997</v>
      </c>
      <c r="AV30" s="25" t="s">
        <v>998</v>
      </c>
      <c r="AW30" s="25" t="s">
        <v>999</v>
      </c>
      <c r="AX30" s="25" t="s">
        <v>1000</v>
      </c>
      <c r="AY30" s="25" t="s">
        <v>1001</v>
      </c>
      <c r="AZ30" s="25" t="s">
        <v>1002</v>
      </c>
      <c r="BA30" s="25" t="s">
        <v>1003</v>
      </c>
      <c r="BB30" s="25" t="s">
        <v>1004</v>
      </c>
      <c r="BC30" s="25" t="s">
        <v>1005</v>
      </c>
      <c r="BD30" s="25" t="s">
        <v>1006</v>
      </c>
      <c r="BE30" s="25" t="s">
        <v>1007</v>
      </c>
    </row>
    <row r="31" spans="1:63" s="13" customFormat="1" ht="30" x14ac:dyDescent="0.25">
      <c r="A31" s="13" t="s">
        <v>846</v>
      </c>
      <c r="AD31" s="27" t="s">
        <v>1008</v>
      </c>
      <c r="AE31" s="27" t="s">
        <v>1008</v>
      </c>
      <c r="AU31" s="27" t="s">
        <v>1008</v>
      </c>
      <c r="AV31" s="27" t="s">
        <v>1008</v>
      </c>
      <c r="BH31" s="13" t="s">
        <v>587</v>
      </c>
    </row>
  </sheetData>
  <conditionalFormatting sqref="A17:A21">
    <cfRule type="expression" dxfId="19" priority="8">
      <formula>_xlfn.ISFORMULA(A17)</formula>
    </cfRule>
  </conditionalFormatting>
  <conditionalFormatting sqref="A1:XFD1048576">
    <cfRule type="expression" dxfId="18" priority="1">
      <formula>_xlfn.ISFORMULA(A1)</formula>
    </cfRule>
  </conditionalFormatting>
  <conditionalFormatting sqref="B17:BK20">
    <cfRule type="expression" dxfId="17" priority="4">
      <formula>_xlfn.ISFORMULA(B17)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Information</vt:lpstr>
      <vt:lpstr>Data Dictionary</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2023-05-31T14:24:54Z</dcterms:modified>
</cp:coreProperties>
</file>