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maxsc\OneDrive\Desktop\Repo\Data\"/>
    </mc:Choice>
  </mc:AlternateContent>
  <xr:revisionPtr revIDLastSave="0" documentId="13_ncr:1_{6063B6FA-72CA-4AE0-9D40-1E0520679117}" xr6:coauthVersionLast="47" xr6:coauthVersionMax="47" xr10:uidLastSave="{00000000-0000-0000-0000-000000000000}"/>
  <bookViews>
    <workbookView xWindow="-120" yWindow="-120" windowWidth="29040" windowHeight="15720" activeTab="1" xr2:uid="{64D5B349-6862-524D-9A56-D09DB733012A}"/>
  </bookViews>
  <sheets>
    <sheet name="Information" sheetId="19" r:id="rId1"/>
    <sheet name="Data Dictionary" sheetId="21" r:id="rId2"/>
    <sheet name="Key" sheetId="20" r:id="rId3"/>
    <sheet name="Glasgow Info" sheetId="18" r:id="rId4"/>
    <sheet name="Glasgow data" sheetId="17" r:id="rId5"/>
    <sheet name="Belfast Info" sheetId="1" r:id="rId6"/>
    <sheet name="Belfast data" sheetId="2" r:id="rId7"/>
    <sheet name="Liverpool Info" sheetId="3" r:id="rId8"/>
    <sheet name="Liverpool data" sheetId="4" r:id="rId9"/>
    <sheet name="Manchester Info" sheetId="5" r:id="rId10"/>
    <sheet name="Manchester data" sheetId="6" r:id="rId11"/>
    <sheet name="Sheffield Info" sheetId="7" r:id="rId12"/>
    <sheet name="Sheffield data" sheetId="8" r:id="rId13"/>
    <sheet name="Birmingham Info" sheetId="23" r:id="rId14"/>
    <sheet name="Birmingham data" sheetId="10" r:id="rId15"/>
    <sheet name="Cardiff Info" sheetId="24" r:id="rId16"/>
    <sheet name="Cardiff data" sheetId="12" r:id="rId17"/>
    <sheet name="London Info" sheetId="25" r:id="rId18"/>
    <sheet name="London data"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<sst xmlns="http://schemas.openxmlformats.org/spreadsheetml/2006/main" count="5619" uniqueCount="1051">
  <si>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</si>
  <si>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</si>
  <si>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</si>
  <si>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</si>
  <si>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</si>
  <si>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</si>
  <si>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</si>
  <si>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</si>
  <si>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</si>
  <si>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</si>
  <si>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</si>
  <si>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</si>
  <si>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</si>
  <si>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</si>
  <si>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</si>
  <si>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</si>
  <si>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</si>
  <si>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</si>
  <si>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</si>
  <si>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</si>
  <si>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</si>
  <si>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</si>
  <si>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</si>
  <si>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</si>
  <si>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</si>
  <si>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</si>
  <si>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</si>
  <si>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</si>
  <si>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</si>
  <si>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</si>
  <si>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</si>
  <si>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</si>
  <si>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</si>
  <si>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</si>
  <si>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</si>
  <si>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</si>
  <si>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</si>
  <si>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</si>
  <si>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</si>
  <si>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</si>
  <si>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</si>
  <si>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</si>
  <si>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</si>
  <si>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</si>
  <si>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</si>
  <si>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</si>
  <si>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</si>
  <si>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</si>
  <si>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</si>
  <si>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</si>
  <si>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</si>
  <si>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</si>
  <si>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</si>
  <si>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</si>
  <si>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</si>
  <si>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</si>
  <si>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</si>
  <si>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</si>
  <si>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</si>
  <si>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</si>
  <si>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</si>
  <si>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</si>
  <si>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</si>
  <si>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</si>
  <si>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</si>
  <si>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</si>
  <si>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</si>
  <si>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</si>
  <si>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</si>
  <si>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</si>
  <si>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</si>
  <si>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</si>
  <si>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</si>
  <si>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</si>
  <si>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</si>
  <si>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</si>
  <si>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</si>
  <si>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</si>
  <si>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</si>
  <si>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</si>
  <si>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</si>
  <si>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</si>
  <si>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</si>
  <si>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</si>
  <si>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</si>
  <si>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</si>
  <si>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</si>
  <si>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</si>
  <si>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</si>
  <si>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</si>
  <si>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</si>
  <si>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</si>
  <si>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</si>
  <si>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</si>
  <si>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</si>
  <si>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</si>
  <si>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</si>
  <si>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</si>
  <si>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</si>
  <si>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</si>
  <si>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</si>
  <si>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</si>
  <si>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</si>
  <si>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</si>
  <si>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</si>
  <si>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</si>
  <si>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</si>
  <si>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</si>
  <si>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</si>
  <si>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</si>
  <si>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</si>
  <si>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</si>
  <si>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</si>
  <si>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</si>
  <si>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</si>
  <si>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</si>
  <si>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</si>
  <si>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</si>
  <si>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</si>
  <si>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</si>
  <si>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</si>
  <si>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</si>
  <si>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</si>
  <si>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</si>
  <si>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</si>
  <si>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</si>
  <si>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</si>
  <si>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</si>
  <si>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</si>
  <si>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</si>
  <si>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</si>
  <si>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</si>
  <si>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</si>
  <si>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</si>
  <si>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</si>
  <si>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</si>
  <si>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</si>
  <si>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</si>
  <si>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</si>
  <si>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</si>
  <si>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</si>
  <si>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</si>
  <si>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</si>
  <si>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</si>
  <si>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</si>
  <si>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</si>
  <si>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</si>
  <si>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</si>
  <si>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</si>
  <si>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</si>
  <si>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</si>
  <si>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</si>
  <si>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</si>
  <si>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</si>
  <si>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</si>
  <si>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</si>
  <si>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</si>
  <si>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</si>
  <si>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</si>
  <si>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</si>
  <si>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</si>
  <si>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</si>
  <si>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</si>
  <si>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</si>
  <si>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</si>
  <si>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</si>
  <si>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</si>
  <si>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</si>
  <si>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</si>
  <si>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</si>
  <si>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</si>
  <si>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</si>
  <si>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</si>
  <si>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</si>
  <si>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</si>
  <si>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</si>
  <si>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</si>
  <si>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</si>
  <si>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</si>
  <si>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</si>
  <si>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</si>
  <si>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</si>
  <si>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</si>
  <si>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</si>
  <si>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</si>
  <si>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</si>
  <si>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</si>
  <si>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</si>
  <si>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</si>
  <si>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</si>
  <si>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</si>
  <si>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</si>
  <si>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</si>
  <si>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</si>
  <si>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</si>
  <si>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</si>
  <si>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</si>
  <si>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</si>
  <si>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</si>
  <si>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</si>
  <si>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</si>
  <si>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</si>
  <si>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</si>
  <si>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</si>
  <si>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</si>
  <si>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</si>
  <si>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</si>
  <si>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</si>
  <si>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</si>
  <si>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</si>
  <si>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</si>
  <si>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</si>
  <si>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</si>
  <si>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</si>
  <si>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</si>
  <si>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</si>
  <si>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</si>
  <si>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</si>
  <si>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</si>
  <si>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</si>
  <si>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</si>
  <si>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</si>
  <si>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</si>
  <si>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</si>
  <si>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</si>
  <si>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</si>
  <si>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</si>
  <si>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</si>
  <si>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</si>
  <si>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</si>
  <si>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</si>
  <si>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</si>
  <si>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</si>
  <si>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</si>
  <si>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</si>
  <si>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</si>
  <si>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</si>
  <si>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</si>
  <si>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</si>
  <si>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</si>
  <si>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</si>
  <si>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</si>
  <si>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</si>
  <si>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</si>
  <si>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</si>
  <si>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</si>
  <si>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</si>
  <si>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</si>
  <si>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</si>
  <si>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</si>
  <si>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</si>
  <si>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</si>
  <si>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</si>
  <si>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</si>
  <si>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</si>
  <si>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</si>
  <si>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</si>
  <si>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</si>
  <si>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</si>
  <si>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</si>
  <si>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</si>
  <si>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</si>
  <si>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</si>
  <si>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</si>
  <si>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</si>
  <si>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</si>
  <si>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</si>
  <si>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</si>
  <si>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</si>
  <si>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</si>
  <si>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</si>
  <si>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</si>
  <si>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</si>
  <si>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</si>
  <si>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</si>
  <si>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</si>
  <si>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</si>
  <si>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</si>
  <si>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</si>
  <si>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</si>
  <si>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</si>
  <si>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</si>
  <si>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</si>
  <si>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</si>
  <si>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</si>
  <si>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</si>
  <si>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</si>
  <si>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</si>
  <si>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</si>
  <si>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</si>
  <si>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</si>
  <si>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</si>
  <si>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</si>
  <si>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</si>
  <si>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</si>
  <si>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</si>
  <si>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</si>
  <si>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</si>
  <si>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</si>
  <si>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</si>
  <si>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</si>
  <si>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</si>
  <si>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</si>
  <si>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</si>
  <si>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</si>
  <si>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</si>
  <si>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</si>
  <si>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</si>
  <si>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</si>
  <si>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</si>
  <si>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</si>
  <si>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</si>
  <si>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</si>
  <si>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</si>
  <si>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</si>
  <si>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</si>
  <si>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</si>
  <si>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</si>
  <si>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</si>
  <si>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</si>
  <si>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</si>
  <si>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</si>
  <si>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</si>
  <si>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</si>
  <si>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</si>
  <si>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</si>
  <si>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</si>
  <si>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</si>
  <si>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</si>
  <si>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</si>
  <si>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</si>
  <si>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</si>
  <si>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</si>
  <si>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</si>
  <si>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</si>
  <si>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</si>
  <si>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</si>
  <si>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</si>
  <si>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</si>
  <si>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</si>
  <si>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</si>
  <si>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</si>
  <si>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</si>
  <si>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</si>
  <si>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</si>
  <si>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</si>
  <si>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</si>
  <si>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</si>
  <si>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</si>
  <si>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</si>
  <si>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</si>
  <si>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</si>
  <si>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</si>
  <si>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</si>
  <si>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</si>
  <si>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</si>
  <si>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</si>
  <si>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</si>
  <si>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</si>
  <si>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</si>
  <si>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</si>
  <si>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</si>
  <si>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</si>
  <si>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</si>
  <si>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</si>
  <si>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</si>
  <si>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</si>
  <si>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</si>
  <si>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</si>
  <si>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</si>
  <si>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</si>
  <si>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</si>
  <si>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</si>
  <si>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</si>
  <si>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</si>
  <si>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</si>
  <si>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</si>
  <si>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</si>
  <si>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</si>
  <si>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</si>
  <si>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</si>
  <si>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</si>
  <si>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</si>
  <si>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</si>
  <si>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</si>
  <si>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</si>
  <si>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</si>
  <si>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</si>
  <si>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</si>
  <si>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</si>
  <si>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</si>
  <si>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</si>
  <si>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</si>
  <si>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</si>
  <si>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</si>
  <si>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</si>
  <si>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</si>
  <si>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</si>
  <si>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</si>
  <si>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</si>
  <si>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</si>
  <si>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</si>
  <si>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</si>
  <si>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</si>
  <si>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</si>
  <si>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</si>
  <si>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</si>
  <si>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</si>
  <si>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</si>
  <si>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</si>
  <si>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</si>
  <si>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</si>
  <si>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</si>
  <si>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</si>
  <si>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</si>
  <si>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</si>
  <si>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</si>
  <si>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</si>
  <si>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</si>
  <si>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</si>
  <si>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</si>
  <si>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</si>
  <si>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</si>
  <si>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</si>
  <si>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</si>
  <si>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</si>
  <si>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</si>
  <si>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</si>
  <si>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</si>
  <si>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</si>
  <si>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</si>
  <si>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</si>
  <si>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</si>
  <si>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</si>
  <si>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</si>
  <si>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</si>
  <si>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</si>
  <si>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</si>
  <si>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</si>
  <si>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</si>
  <si>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</si>
  <si>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</si>
  <si>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</si>
  <si>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</si>
  <si>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</si>
  <si>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</si>
  <si>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</si>
  <si>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</si>
  <si>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</si>
  <si>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</si>
  <si>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</si>
  <si>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</si>
  <si>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</si>
  <si>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</si>
  <si>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</si>
  <si>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</si>
  <si>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</si>
  <si>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</si>
  <si>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</si>
  <si>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</si>
  <si>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</si>
  <si>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</si>
  <si>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</si>
  <si>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</si>
  <si>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</si>
  <si>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</si>
  <si>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</si>
  <si>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</si>
  <si>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</si>
  <si>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</si>
  <si>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</si>
  <si>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</si>
  <si>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</si>
  <si>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</si>
  <si>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</si>
  <si>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</si>
  <si>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</si>
  <si>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</si>
  <si>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</si>
  <si>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</si>
  <si>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</si>
  <si>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</si>
  <si>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</si>
  <si>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</si>
  <si>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</si>
  <si>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</si>
  <si>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</si>
  <si>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</si>
  <si>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</si>
  <si>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</si>
  <si>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</si>
  <si>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</si>
  <si>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</si>
  <si>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</si>
  <si>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</si>
  <si>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</si>
  <si>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</si>
  <si>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</si>
  <si>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</si>
  <si>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</si>
  <si>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</si>
  <si>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</si>
  <si>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</si>
  <si>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</si>
  <si>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</si>
  <si>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</si>
  <si>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</si>
  <si>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</si>
  <si>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</si>
  <si>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</si>
  <si>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</si>
  <si>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</si>
  <si>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</si>
  <si>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</si>
  <si>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</si>
  <si>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</si>
  <si>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</si>
  <si>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</si>
  <si>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</si>
  <si>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</si>
  <si>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</si>
  <si>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</si>
  <si>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</si>
  <si>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</si>
  <si>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</si>
  <si>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</si>
  <si>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</si>
  <si>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</si>
  <si>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</si>
  <si>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</si>
  <si>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</si>
  <si>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</si>
  <si>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</si>
  <si>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</si>
  <si>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</si>
  <si>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</si>
  <si>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</si>
  <si>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</si>
  <si>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</si>
  <si>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</si>
  <si>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</si>
  <si>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</si>
  <si>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</si>
  <si>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</si>
  <si>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</si>
  <si>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</si>
  <si>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</si>
  <si>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</si>
  <si>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</si>
  <si>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</si>
  <si>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</si>
  <si>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</si>
  <si>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</si>
  <si>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</si>
  <si>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</si>
  <si>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</si>
  <si>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</si>
  <si>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</si>
  <si>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</si>
  <si>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</si>
  <si>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</si>
  <si>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</si>
  <si>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</si>
  <si>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</si>
  <si>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</si>
  <si>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</si>
  <si>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</si>
  <si>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</si>
  <si>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</si>
  <si>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</si>
  <si>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</si>
  <si>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</si>
  <si>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</si>
  <si>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</si>
  <si>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</si>
  <si>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</si>
  <si>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</si>
  <si>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</si>
  <si>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</si>
  <si>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</si>
  <si>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</si>
  <si>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</si>
  <si>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</si>
  <si>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</si>
  <si>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</si>
  <si>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</si>
  <si>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</si>
  <si>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</si>
  <si>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</si>
  <si>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</si>
  <si>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</si>
  <si>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</si>
  <si>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</si>
  <si>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</si>
  <si>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</si>
  <si>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</si>
  <si>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</si>
  <si>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</si>
  <si>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</si>
  <si>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</si>
  <si>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</si>
  <si>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</si>
  <si>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</si>
  <si>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</si>
  <si>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</si>
  <si>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</si>
  <si>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</si>
  <si>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</si>
  <si>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</si>
  <si>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</si>
  <si>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</si>
  <si>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</si>
  <si>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</si>
  <si>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</si>
  <si>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</si>
  <si>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</si>
  <si>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</si>
  <si>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</si>
  <si>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</si>
  <si>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</si>
  <si>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</si>
  <si>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</si>
  <si>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</si>
  <si>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</si>
  <si>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</si>
  <si>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</si>
  <si>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</si>
  <si>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</si>
  <si>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</si>
  <si>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</si>
  <si>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</si>
  <si>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</si>
  <si>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</si>
  <si>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</si>
  <si>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</si>
  <si>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</si>
  <si>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</si>
  <si>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</si>
  <si>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</si>
  <si>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</si>
  <si>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</si>
  <si>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</si>
  <si>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</si>
  <si>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</si>
  <si>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</si>
  <si>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</si>
  <si>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</si>
  <si>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</si>
  <si>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</si>
  <si>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</si>
  <si>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</si>
  <si>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</si>
  <si>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</si>
  <si>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</si>
  <si>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</si>
  <si>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</si>
  <si>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</si>
  <si>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</si>
  <si>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</si>
  <si>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</si>
  <si>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</si>
  <si>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</si>
  <si>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</si>
  <si>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</si>
  <si>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</si>
  <si>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</si>
  <si>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</si>
  <si>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</si>
  <si>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</si>
  <si>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</si>
  <si>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</si>
  <si>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</si>
  <si>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</si>
  <si>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</si>
  <si>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</si>
  <si>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</si>
  <si>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</si>
  <si>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</si>
  <si>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</si>
  <si>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</si>
  <si>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</si>
  <si>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</si>
  <si>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</si>
  <si>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</si>
  <si>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</si>
  <si>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</si>
  <si>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</si>
  <si>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</si>
  <si>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</si>
  <si>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</si>
  <si>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</si>
  <si>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</si>
  <si>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</si>
  <si>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</si>
  <si>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</si>
  <si>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</si>
  <si>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</si>
  <si>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</si>
  <si>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</si>
  <si>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</si>
  <si>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</si>
  <si>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</si>
  <si>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</si>
  <si>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</si>
  <si>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</si>
  <si>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</si>
  <si>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</si>
  <si>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</si>
  <si>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</si>
  <si>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</si>
  <si>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</si>
  <si>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</si>
  <si>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</si>
  <si>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</si>
  <si>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</si>
  <si>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</si>
  <si>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</si>
  <si>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</si>
  <si>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</si>
  <si>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</si>
  <si>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</si>
  <si>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</si>
  <si>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</si>
  <si>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</si>
  <si>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</si>
  <si>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</si>
  <si>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</si>
  <si>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</si>
  <si>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</si>
  <si>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</si>
  <si>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</si>
  <si>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</si>
  <si>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</si>
  <si>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</si>
  <si>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</si>
  <si>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</si>
  <si>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</si>
  <si>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</si>
  <si>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</si>
  <si>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</si>
  <si>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</si>
  <si>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</si>
  <si>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</si>
  <si>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</si>
  <si>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</si>
  <si>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</si>
  <si>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</si>
  <si>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</si>
  <si>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</si>
  <si>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</si>
  <si>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</si>
  <si>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</si>
  <si>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</si>
  <si>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</si>
  <si>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</si>
  <si>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</si>
  <si>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</si>
  <si>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</si>
  <si>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</si>
  <si>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</si>
  <si>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</si>
  <si>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</si>
  <si>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</si>
  <si>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</si>
  <si>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</si>
  <si>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</si>
  <si>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</si>
  <si>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</si>
  <si>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</si>
  <si>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</si>
  <si>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</si>
  <si>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</si>
  <si>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</si>
  <si>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</si>
  <si>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</si>
  <si>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</si>
  <si>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</si>
  <si>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</si>
  <si>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</si>
  <si>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</si>
  <si>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</si>
  <si>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</si>
  <si>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</si>
  <si>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</si>
  <si>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</si>
  <si>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</si>
  <si>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</si>
  <si>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</si>
  <si>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</si>
  <si>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</si>
  <si>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</si>
  <si>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</si>
  <si>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</si>
  <si>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</si>
  <si>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</si>
  <si>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</si>
  <si>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</si>
  <si>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</si>
  <si>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</si>
  <si>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</si>
  <si>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</si>
  <si>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</si>
  <si>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</si>
  <si>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</si>
  <si>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</si>
  <si>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</si>
  <si>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</si>
  <si>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</si>
  <si>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</si>
  <si>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</si>
  <si>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</si>
  <si>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</si>
  <si>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</si>
  <si>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</si>
  <si>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</si>
  <si>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</si>
  <si>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</si>
  <si>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</si>
  <si>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</si>
  <si>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</si>
  <si>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</si>
  <si>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</si>
  <si>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</si>
  <si>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</si>
  <si>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</si>
  <si>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</si>
  <si>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</si>
  <si>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</si>
  <si>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</si>
  <si>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</si>
  <si>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</si>
  <si>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</si>
  <si>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</si>
  <si>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</si>
  <si>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</si>
  <si>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</si>
  <si>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</si>
  <si>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Bronchio_pneumonia_rate</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</si>
  <si>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</si>
  <si>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</si>
  <si>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</si>
  <si>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</si>
  <si>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</si>
  <si>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</si>
  <si>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</si>
  <si>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</si>
  <si>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</si>
  <si>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</si>
  <si>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</si>
  <si>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</si>
  <si>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</si>
  <si>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</si>
  <si>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</si>
  <si>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</si>
  <si>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</si>
  <si>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</si>
  <si>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</si>
  <si>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</si>
  <si>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</si>
  <si>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</si>
  <si>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</si>
  <si>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</si>
  <si>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</si>
  <si>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</si>
  <si>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</si>
  <si>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</si>
  <si>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</si>
  <si>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</si>
  <si>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</si>
  <si>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</si>
  <si>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</si>
  <si>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</si>
  <si>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</si>
  <si>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</si>
  <si>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</si>
  <si>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</si>
  <si>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</si>
  <si>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</si>
  <si>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</si>
  <si>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</si>
  <si>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</si>
  <si>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</si>
  <si>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</si>
  <si>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</si>
  <si>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</si>
  <si>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</si>
  <si>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</si>
  <si>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</si>
  <si>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</si>
  <si>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</si>
  <si>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</si>
  <si>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</si>
  <si>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</si>
  <si>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</si>
  <si>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</si>
  <si>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</si>
  <si>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</si>
  <si>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</si>
  <si>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</si>
  <si>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</si>
  <si>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</si>
  <si>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</si>
  <si>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</si>
  <si>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</si>
  <si>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</si>
  <si>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</si>
  <si>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</si>
  <si>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</si>
  <si>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</si>
  <si>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</si>
  <si>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</si>
  <si>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</si>
  <si>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</si>
  <si>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</si>
  <si>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</si>
  <si>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</si>
  <si>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</si>
  <si>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</si>
  <si>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</si>
  <si>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</si>
  <si>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</si>
  <si>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</si>
  <si>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</si>
  <si>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</si>
  <si>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</si>
  <si>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</si>
  <si>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</si>
  <si>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</si>
  <si>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</si>
  <si>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</si>
  <si>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</si>
  <si>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</si>
  <si>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</si>
  <si>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</si>
  <si>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</si>
  <si>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</si>
  <si>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</si>
  <si>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</si>
  <si>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</si>
  <si>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</si>
  <si>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</si>
  <si>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</si>
  <si>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</si>
  <si>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</si>
  <si>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</si>
  <si>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</si>
  <si>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</si>
  <si>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</si>
  <si>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</si>
  <si>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</si>
  <si>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</si>
  <si>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</si>
  <si>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</si>
  <si>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</si>
  <si>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</si>
  <si>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</si>
  <si>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</si>
  <si>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</si>
  <si>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</si>
  <si>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</si>
  <si>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</si>
  <si>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</si>
  <si>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</si>
  <si>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</si>
  <si>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</si>
  <si>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</si>
  <si>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</si>
  <si>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</si>
  <si>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</si>
  <si>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</si>
  <si>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</si>
  <si>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</si>
  <si>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</si>
  <si>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</si>
  <si>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</si>
  <si>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</si>
  <si>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</si>
  <si>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</si>
  <si>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</si>
  <si>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</si>
  <si>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</si>
  <si>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</si>
  <si>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</si>
  <si>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</si>
  <si>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</si>
  <si>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</si>
  <si>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</si>
  <si>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</si>
  <si>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</si>
  <si>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</si>
  <si>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</si>
  <si>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</si>
  <si>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</si>
  <si>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</si>
  <si>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</si>
  <si>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</si>
  <si>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</si>
  <si>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</si>
  <si>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</si>
  <si>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</si>
  <si>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</si>
  <si>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</si>
  <si>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</si>
  <si>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</si>
  <si>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</si>
  <si>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</si>
  <si>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</si>
  <si>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</si>
  <si>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</si>
  <si>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</si>
  <si>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</si>
  <si>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</si>
  <si>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</si>
  <si>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</si>
  <si>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</si>
  <si>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</si>
  <si>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</si>
  <si>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</si>
  <si>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</si>
  <si>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</si>
  <si>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</si>
  <si>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</si>
  <si>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</si>
  <si>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</si>
  <si>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</si>
  <si>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</si>
  <si>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</si>
  <si>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</si>
  <si>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</si>
  <si>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</si>
  <si>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</si>
  <si>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</si>
  <si>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</si>
  <si>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</si>
  <si>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</si>
  <si>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</si>
  <si>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</si>
  <si>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</si>
  <si>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</si>
  <si>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</si>
  <si>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</si>
  <si>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</si>
  <si>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</si>
  <si>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</si>
  <si>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</si>
  <si>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</si>
  <si>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</si>
  <si>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</si>
  <si>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Infant mortality (per 1000 births), refers to the infant mortality rate (&lt;1 year old). In the data sections this is coded as per 1000000 births to make the definition of rate consistent.</t>
  </si>
  <si>
    <t xml:space="preserve">"." indicates that then datapoint was not available. Missing data can arise from a variety of reasons, the most common of which is that the report is not available on the Wellcometrust website. This affects particularly the city of Belfast, but during both WWI &amp; WWII reports  are missing from several municipalities. On other occasions the reports are incomplete or the relevant pages are illegible. These cases have been noted in the comments section. In other cases it was not possible to recover the relevant information from the report. In the cases of causes of death, this is likely due to a changing taxonomy (e.g. reporting Influenza, Pneumonia and Bronchitis jointly) and affects mainly the earlier sample,  as disease taxonomies become more established over the time period. </t>
  </si>
  <si>
    <t>Sources refer to the information in the cell immediately above. Unless otherwise stated sources refer to pages in the MOH report of that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</si>
</sst>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2">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xf numFmtId="0" fontId="0" fillId="7" borderId="0" xfId="0" applyFill="1" applyAlignment="1">
      <alignment wrapText="1"/>
    </xf>
    <xf numFmtId="0" fontId="3" fillId="0" borderId="0" xfId="1"/>
    <xf numFmtId="0" fontId="3" fillId="0" borderId="0" xfId="1" applyFill="1"/>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34">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0"/>
  <sheetViews>
    <sheetView workbookViewId="0">
      <selection activeCell="A16" sqref="A16"/>
    </sheetView>
  </sheetViews>
  <sheetFormatPr defaultColWidth="8.875" defaultRowHeight="15.75" x14ac:dyDescent="0.25"/>
  <cols>
    <col min="1" max="1" width="134.625" bestFit="1" customWidth="1"/>
    <col min="2" max="5" width="134.875" customWidth="1"/>
  </cols>
  <sheetData>
    <row r="1" spans="1:1" x14ac:dyDescent="0.25">
      <c r="A1" s="7" t="s">
        <v>566</v>
      </c>
    </row>
    <row r="2" spans="1:1" x14ac:dyDescent="0.25">
      <c r="A2" s="6"/>
    </row>
    <row r="3" spans="1:1" ht="31.5" x14ac:dyDescent="0.25">
      <c r="A3" s="6" t="s">
        <v>567</v>
      </c>
    </row>
    <row r="4" spans="1:1" x14ac:dyDescent="0.25">
      <c r="A4" s="6" t="s">
        <v>1050</v>
      </c>
    </row>
    <row r="5" spans="1:1" ht="31.5" x14ac:dyDescent="0.25">
      <c r="A5" s="6" t="s">
        <v>565</v>
      </c>
    </row>
    <row r="6" spans="1:1" x14ac:dyDescent="0.25">
      <c r="A6" s="6"/>
    </row>
    <row r="7" spans="1:1" x14ac:dyDescent="0.25">
      <c r="A7" s="6" t="s">
        <v>563</v>
      </c>
    </row>
    <row r="8" spans="1:1" ht="31.5" x14ac:dyDescent="0.25">
      <c r="A8" s="6" t="s">
        <v>564</v>
      </c>
    </row>
    <row r="9" spans="1:1" x14ac:dyDescent="0.25">
      <c r="A9" s="6"/>
    </row>
    <row r="10" spans="1:1" x14ac:dyDescent="0.25">
      <c r="A10" t="s">
        <v>839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zoomScaleNormal="100" workbookViewId="0">
      <pane xSplit="1" topLeftCell="AB1" activePane="topRight" state="frozen"/>
      <selection pane="topRight" activeCell="AE23" sqref="AE23"/>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0" x14ac:dyDescent="0.25">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584</v>
      </c>
      <c r="BG4" s="12" t="s">
        <v>586</v>
      </c>
      <c r="BI4" s="12" t="s">
        <v>589</v>
      </c>
      <c r="BJ4" s="12" t="s">
        <v>590</v>
      </c>
      <c r="BK4" s="12" t="s">
        <v>594</v>
      </c>
    </row>
    <row r="5" spans="1:63" s="11" customFormat="1" ht="15" x14ac:dyDescent="0.25">
      <c r="A5" s="11" t="s">
        <v>633</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845</v>
      </c>
      <c r="BG5" s="11" t="s">
        <v>845</v>
      </c>
      <c r="BH5" s="11" t="s">
        <v>845</v>
      </c>
      <c r="BI5" s="11" t="s">
        <v>845</v>
      </c>
      <c r="BJ5" s="11" t="s">
        <v>845</v>
      </c>
      <c r="BK5" s="11" t="s">
        <v>845</v>
      </c>
    </row>
    <row r="6" spans="1:63" s="12" customFormat="1" ht="30" x14ac:dyDescent="0.25">
      <c r="A6" s="12" t="s">
        <v>0</v>
      </c>
      <c r="B6" s="12" t="s">
        <v>661</v>
      </c>
      <c r="C6" s="12" t="s">
        <v>662</v>
      </c>
      <c r="D6" s="12" t="s">
        <v>663</v>
      </c>
      <c r="E6" s="12" t="s">
        <v>664</v>
      </c>
      <c r="F6" s="12" t="s">
        <v>665</v>
      </c>
      <c r="G6" s="12" t="s">
        <v>666</v>
      </c>
      <c r="H6" s="12" t="s">
        <v>667</v>
      </c>
      <c r="I6" s="12" t="s">
        <v>668</v>
      </c>
      <c r="J6" s="12" t="s">
        <v>669</v>
      </c>
      <c r="K6" s="12" t="s">
        <v>670</v>
      </c>
      <c r="L6" s="12" t="s">
        <v>671</v>
      </c>
      <c r="M6" s="12" t="s">
        <v>672</v>
      </c>
      <c r="N6" s="12" t="s">
        <v>673</v>
      </c>
      <c r="O6" s="12" t="s">
        <v>674</v>
      </c>
      <c r="P6" s="12" t="s">
        <v>675</v>
      </c>
      <c r="Q6" s="12" t="s">
        <v>676</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ht="15" x14ac:dyDescent="0.25">
      <c r="A7" s="11" t="s">
        <v>640</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845</v>
      </c>
      <c r="BG7" s="11" t="s">
        <v>845</v>
      </c>
      <c r="BH7" s="11" t="s">
        <v>845</v>
      </c>
      <c r="BI7" s="11" t="s">
        <v>845</v>
      </c>
      <c r="BJ7" s="11" t="s">
        <v>845</v>
      </c>
      <c r="BK7" s="11" t="s">
        <v>845</v>
      </c>
    </row>
    <row r="8" spans="1:63" s="12" customFormat="1" ht="30" x14ac:dyDescent="0.25">
      <c r="A8" s="12" t="s">
        <v>0</v>
      </c>
      <c r="B8" s="12" t="s">
        <v>661</v>
      </c>
      <c r="C8" s="12" t="s">
        <v>662</v>
      </c>
      <c r="D8" s="12" t="s">
        <v>663</v>
      </c>
      <c r="E8" s="12" t="s">
        <v>664</v>
      </c>
      <c r="F8" s="12" t="s">
        <v>665</v>
      </c>
      <c r="G8" s="12" t="s">
        <v>666</v>
      </c>
      <c r="H8" s="12" t="s">
        <v>667</v>
      </c>
      <c r="I8" s="12" t="s">
        <v>668</v>
      </c>
      <c r="J8" s="12" t="s">
        <v>669</v>
      </c>
      <c r="K8" s="12" t="s">
        <v>670</v>
      </c>
      <c r="L8" s="12" t="s">
        <v>671</v>
      </c>
      <c r="M8" s="12" t="s">
        <v>672</v>
      </c>
      <c r="N8" s="12" t="s">
        <v>673</v>
      </c>
      <c r="O8" s="12" t="s">
        <v>674</v>
      </c>
      <c r="P8" s="12" t="s">
        <v>675</v>
      </c>
      <c r="Q8" s="12" t="s">
        <v>676</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row>
    <row r="11" spans="1:63" s="11" customFormat="1" ht="15" x14ac:dyDescent="0.25">
      <c r="A11" s="11" t="s">
        <v>712</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845</v>
      </c>
      <c r="BG11" s="11" t="s">
        <v>845</v>
      </c>
      <c r="BH11" s="11" t="s">
        <v>845</v>
      </c>
      <c r="BI11" s="11" t="s">
        <v>845</v>
      </c>
      <c r="BJ11" s="11" t="s">
        <v>845</v>
      </c>
      <c r="BK11" s="11" t="s">
        <v>845</v>
      </c>
    </row>
    <row r="12" spans="1:63" s="12" customFormat="1" ht="30" x14ac:dyDescent="0.25">
      <c r="A12" s="12" t="s">
        <v>0</v>
      </c>
      <c r="B12" s="12" t="s">
        <v>661</v>
      </c>
      <c r="C12" s="12" t="s">
        <v>662</v>
      </c>
      <c r="D12" s="12" t="s">
        <v>663</v>
      </c>
      <c r="E12" s="12" t="s">
        <v>664</v>
      </c>
      <c r="F12" s="12" t="s">
        <v>665</v>
      </c>
      <c r="G12" s="12" t="s">
        <v>666</v>
      </c>
      <c r="H12" s="12" t="s">
        <v>667</v>
      </c>
      <c r="I12" s="12" t="s">
        <v>668</v>
      </c>
      <c r="J12" s="12" t="s">
        <v>669</v>
      </c>
      <c r="K12" s="12" t="s">
        <v>670</v>
      </c>
      <c r="L12" s="12" t="s">
        <v>671</v>
      </c>
      <c r="M12" s="12" t="s">
        <v>672</v>
      </c>
      <c r="N12" s="12" t="s">
        <v>673</v>
      </c>
      <c r="O12" s="12" t="s">
        <v>674</v>
      </c>
      <c r="P12" s="12" t="s">
        <v>675</v>
      </c>
      <c r="Q12" s="12" t="s">
        <v>676</v>
      </c>
      <c r="R12" s="12" t="s">
        <v>677</v>
      </c>
      <c r="S12" s="12" t="s">
        <v>678</v>
      </c>
      <c r="T12" s="12" t="s">
        <v>679</v>
      </c>
      <c r="U12" s="12" t="s">
        <v>680</v>
      </c>
      <c r="V12" s="12" t="s">
        <v>681</v>
      </c>
      <c r="W12" s="12" t="s">
        <v>682</v>
      </c>
      <c r="X12" s="12" t="s">
        <v>683</v>
      </c>
      <c r="Y12" s="12" t="s">
        <v>684</v>
      </c>
      <c r="Z12" s="12" t="s">
        <v>685</v>
      </c>
      <c r="AA12" s="12" t="s">
        <v>686</v>
      </c>
      <c r="AB12" s="12" t="s">
        <v>687</v>
      </c>
      <c r="AC12" s="12" t="s">
        <v>688</v>
      </c>
      <c r="AF12" s="12" t="s">
        <v>689</v>
      </c>
      <c r="AG12" s="12" t="s">
        <v>690</v>
      </c>
      <c r="AH12" s="12" t="s">
        <v>691</v>
      </c>
      <c r="AI12" s="12" t="s">
        <v>692</v>
      </c>
      <c r="AJ12" s="12" t="s">
        <v>693</v>
      </c>
      <c r="AK12" s="12" t="s">
        <v>694</v>
      </c>
      <c r="AL12" s="12" t="s">
        <v>695</v>
      </c>
      <c r="AM12" s="12" t="s">
        <v>696</v>
      </c>
      <c r="AN12" s="12" t="s">
        <v>697</v>
      </c>
      <c r="AO12" s="12" t="s">
        <v>698</v>
      </c>
      <c r="AP12" s="12" t="s">
        <v>699</v>
      </c>
      <c r="AQ12" s="12" t="s">
        <v>700</v>
      </c>
      <c r="AR12" s="12" t="s">
        <v>701</v>
      </c>
      <c r="AS12" s="12" t="s">
        <v>702</v>
      </c>
      <c r="AW12" s="12" t="s">
        <v>703</v>
      </c>
      <c r="AX12" s="12" t="s">
        <v>704</v>
      </c>
      <c r="AY12" s="12" t="s">
        <v>705</v>
      </c>
      <c r="AZ12" s="12" t="s">
        <v>706</v>
      </c>
      <c r="BA12" s="12" t="s">
        <v>707</v>
      </c>
      <c r="BB12" s="12" t="s">
        <v>708</v>
      </c>
      <c r="BC12" s="12" t="s">
        <v>709</v>
      </c>
      <c r="BD12" s="12" t="s">
        <v>710</v>
      </c>
      <c r="BE12" s="12" t="s">
        <v>711</v>
      </c>
    </row>
    <row r="13" spans="1:63" s="13" customFormat="1" ht="30" x14ac:dyDescent="0.25">
      <c r="A13" s="13" t="s">
        <v>32</v>
      </c>
      <c r="BH13" s="13" t="s">
        <v>588</v>
      </c>
    </row>
    <row r="15" spans="1:63" ht="35.25" thickBot="1" x14ac:dyDescent="0.35">
      <c r="A15" s="9" t="s">
        <v>842</v>
      </c>
    </row>
    <row r="16" spans="1:63" s="11" customFormat="1" thickTop="1" x14ac:dyDescent="0.25">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844</v>
      </c>
      <c r="BI16" s="11">
        <f>BI3/BI$24*1000000</f>
        <v>45.779685264663804</v>
      </c>
      <c r="BJ16" s="11">
        <f>BJ3/BJ$24*1000000</f>
        <v>49.11875180583646</v>
      </c>
      <c r="BK16" s="11">
        <f>BK3/BK$24*1000000</f>
        <v>51.005537744097929</v>
      </c>
    </row>
    <row r="17" spans="1:63" s="11" customFormat="1" ht="15" x14ac:dyDescent="0.25">
      <c r="A17" s="11" t="s">
        <v>633</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844</v>
      </c>
      <c r="BG17" s="11" t="s">
        <v>844</v>
      </c>
      <c r="BH17" s="11" t="s">
        <v>844</v>
      </c>
      <c r="BI17" s="11" t="s">
        <v>844</v>
      </c>
      <c r="BJ17" s="11" t="s">
        <v>844</v>
      </c>
      <c r="BK17" s="11" t="s">
        <v>844</v>
      </c>
    </row>
    <row r="18" spans="1:63" s="11" customFormat="1" ht="15" x14ac:dyDescent="0.25">
      <c r="A18" s="11" t="s">
        <v>640</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844</v>
      </c>
      <c r="BG18" s="11" t="s">
        <v>844</v>
      </c>
      <c r="BH18" s="11" t="s">
        <v>844</v>
      </c>
      <c r="BI18" s="11" t="s">
        <v>844</v>
      </c>
      <c r="BJ18" s="11" t="s">
        <v>844</v>
      </c>
      <c r="BK18" s="11" t="s">
        <v>844</v>
      </c>
    </row>
    <row r="19" spans="1:63" s="11" customFormat="1" ht="15" x14ac:dyDescent="0.25">
      <c r="A19" s="11" t="s">
        <v>653</v>
      </c>
      <c r="B19" s="11" t="s">
        <v>844</v>
      </c>
      <c r="C19" s="11" t="s">
        <v>844</v>
      </c>
      <c r="D19" s="11" t="s">
        <v>844</v>
      </c>
      <c r="E19" s="11" t="s">
        <v>844</v>
      </c>
      <c r="F19" s="11" t="s">
        <v>844</v>
      </c>
      <c r="G19" s="11" t="s">
        <v>844</v>
      </c>
      <c r="H19" s="11" t="s">
        <v>844</v>
      </c>
      <c r="I19" s="11" t="s">
        <v>844</v>
      </c>
      <c r="J19" s="11" t="s">
        <v>844</v>
      </c>
      <c r="K19" s="11" t="s">
        <v>844</v>
      </c>
      <c r="L19" s="11" t="s">
        <v>844</v>
      </c>
      <c r="M19" s="11" t="s">
        <v>844</v>
      </c>
      <c r="N19" s="11" t="s">
        <v>844</v>
      </c>
      <c r="O19" s="11" t="s">
        <v>844</v>
      </c>
      <c r="P19" s="11" t="s">
        <v>844</v>
      </c>
      <c r="Q19" s="11" t="s">
        <v>844</v>
      </c>
      <c r="R19" s="11" t="s">
        <v>844</v>
      </c>
      <c r="S19" s="11" t="s">
        <v>844</v>
      </c>
      <c r="T19" s="11" t="s">
        <v>844</v>
      </c>
      <c r="U19" s="11" t="s">
        <v>844</v>
      </c>
      <c r="V19" s="11" t="s">
        <v>844</v>
      </c>
      <c r="W19" s="11" t="s">
        <v>844</v>
      </c>
      <c r="X19" s="11" t="s">
        <v>844</v>
      </c>
      <c r="Y19" s="11" t="s">
        <v>844</v>
      </c>
      <c r="Z19" s="11" t="s">
        <v>844</v>
      </c>
      <c r="AA19" s="11" t="s">
        <v>844</v>
      </c>
      <c r="AB19" s="11" t="s">
        <v>844</v>
      </c>
      <c r="AC19" s="11" t="s">
        <v>844</v>
      </c>
      <c r="AD19" s="11" t="s">
        <v>844</v>
      </c>
      <c r="AE19" s="11" t="s">
        <v>844</v>
      </c>
      <c r="AF19" s="11" t="s">
        <v>844</v>
      </c>
      <c r="AG19" s="11" t="s">
        <v>844</v>
      </c>
      <c r="AH19" s="11" t="s">
        <v>844</v>
      </c>
      <c r="AI19" s="11" t="s">
        <v>844</v>
      </c>
      <c r="AJ19" s="11" t="s">
        <v>844</v>
      </c>
      <c r="AK19" s="11" t="s">
        <v>844</v>
      </c>
      <c r="AL19" s="11" t="s">
        <v>844</v>
      </c>
      <c r="AM19" s="11" t="s">
        <v>844</v>
      </c>
      <c r="AN19" s="11" t="s">
        <v>844</v>
      </c>
      <c r="AO19" s="11" t="s">
        <v>844</v>
      </c>
      <c r="AP19" s="11" t="s">
        <v>844</v>
      </c>
      <c r="AQ19" s="11" t="s">
        <v>844</v>
      </c>
      <c r="AR19" s="11" t="s">
        <v>844</v>
      </c>
      <c r="AS19" s="11" t="s">
        <v>844</v>
      </c>
      <c r="AT19" s="11" t="s">
        <v>844</v>
      </c>
      <c r="AU19" s="11" t="s">
        <v>844</v>
      </c>
      <c r="AV19" s="11" t="s">
        <v>844</v>
      </c>
      <c r="AW19" s="11" t="s">
        <v>844</v>
      </c>
      <c r="AX19" s="11" t="s">
        <v>844</v>
      </c>
      <c r="AY19" s="11" t="s">
        <v>844</v>
      </c>
      <c r="AZ19" s="11" t="s">
        <v>844</v>
      </c>
      <c r="BA19" s="11" t="s">
        <v>844</v>
      </c>
      <c r="BB19" s="11" t="s">
        <v>844</v>
      </c>
      <c r="BC19" s="11" t="s">
        <v>844</v>
      </c>
      <c r="BD19" s="11" t="s">
        <v>844</v>
      </c>
      <c r="BE19" s="11" t="s">
        <v>844</v>
      </c>
      <c r="BF19" s="11" t="s">
        <v>844</v>
      </c>
      <c r="BG19" s="11" t="s">
        <v>844</v>
      </c>
      <c r="BH19" s="11" t="s">
        <v>844</v>
      </c>
      <c r="BI19" s="11" t="s">
        <v>844</v>
      </c>
      <c r="BJ19" s="11" t="s">
        <v>844</v>
      </c>
      <c r="BK19" s="11" t="s">
        <v>844</v>
      </c>
    </row>
    <row r="20" spans="1:63" s="11" customFormat="1" ht="15" x14ac:dyDescent="0.25">
      <c r="A20" s="11" t="s">
        <v>712</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s">
        <v>844</v>
      </c>
      <c r="AE20" s="11" t="s">
        <v>844</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844</v>
      </c>
      <c r="AU20" s="11" t="s">
        <v>844</v>
      </c>
      <c r="AV20" s="11" t="s">
        <v>844</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844</v>
      </c>
      <c r="BG20" s="11" t="s">
        <v>844</v>
      </c>
      <c r="BH20" s="11" t="s">
        <v>844</v>
      </c>
      <c r="BI20" s="11" t="s">
        <v>844</v>
      </c>
      <c r="BJ20" s="11" t="s">
        <v>844</v>
      </c>
      <c r="BK20" s="11" t="s">
        <v>844</v>
      </c>
    </row>
    <row r="21" spans="1:63" s="13" customFormat="1" ht="15" x14ac:dyDescent="0.25">
      <c r="A21" s="13" t="s">
        <v>32</v>
      </c>
    </row>
    <row r="23" spans="1:63" s="9" customFormat="1" ht="35.25" thickBot="1" x14ac:dyDescent="0.35">
      <c r="A23" s="9" t="s">
        <v>847</v>
      </c>
    </row>
    <row r="24" spans="1:63" s="11" customFormat="1" thickTop="1" x14ac:dyDescent="0.25">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0" x14ac:dyDescent="0.25">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583</v>
      </c>
      <c r="BG25" s="12" t="s">
        <v>585</v>
      </c>
      <c r="BH25" s="12" t="s">
        <v>587</v>
      </c>
      <c r="BI25" s="12" t="s">
        <v>592</v>
      </c>
      <c r="BJ25" s="12" t="s">
        <v>591</v>
      </c>
      <c r="BK25" s="12" t="s">
        <v>593</v>
      </c>
    </row>
    <row r="26" spans="1:63" s="11" customFormat="1" ht="30" x14ac:dyDescent="0.25">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19" t="s">
        <v>845</v>
      </c>
      <c r="BG26" s="19" t="s">
        <v>845</v>
      </c>
      <c r="BH26" s="19" t="s">
        <v>845</v>
      </c>
      <c r="BI26" s="19" t="s">
        <v>845</v>
      </c>
      <c r="BJ26" s="19" t="s">
        <v>845</v>
      </c>
      <c r="BK26" s="19" t="s">
        <v>845</v>
      </c>
    </row>
    <row r="27" spans="1:63" s="12" customFormat="1" ht="30" x14ac:dyDescent="0.25">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5"/>
    <row r="29" spans="1:63" s="14" customFormat="1" ht="15" x14ac:dyDescent="0.25">
      <c r="A29" s="14" t="s">
        <v>954</v>
      </c>
      <c r="B29" s="14">
        <v>202.43</v>
      </c>
      <c r="C29" s="14">
        <v>176.13</v>
      </c>
      <c r="D29" s="14">
        <v>194.63</v>
      </c>
      <c r="E29" s="14">
        <v>195.87</v>
      </c>
      <c r="F29" s="14">
        <v>205.42</v>
      </c>
      <c r="G29" s="14">
        <v>188.75</v>
      </c>
      <c r="H29" s="14">
        <v>198.46</v>
      </c>
      <c r="I29" s="14">
        <v>151.44999999999999</v>
      </c>
      <c r="J29" s="14">
        <v>168.53</v>
      </c>
      <c r="K29" s="14">
        <v>186.72</v>
      </c>
      <c r="L29" s="14">
        <v>158.75</v>
      </c>
      <c r="M29" s="14">
        <v>169.1</v>
      </c>
      <c r="N29" s="14">
        <v>147.44</v>
      </c>
      <c r="O29" s="14">
        <v>152.44999999999999</v>
      </c>
      <c r="P29" s="14">
        <v>135.55000000000001</v>
      </c>
      <c r="Q29" s="14">
        <v>131.84</v>
      </c>
      <c r="R29" s="14">
        <v>156.11000000000001</v>
      </c>
      <c r="S29" s="26" t="s">
        <v>527</v>
      </c>
      <c r="T29" s="14">
        <v>128.52000000000001</v>
      </c>
      <c r="U29" s="14">
        <v>129.03</v>
      </c>
      <c r="V29" s="14">
        <v>128.24</v>
      </c>
      <c r="W29" s="14">
        <v>111.37</v>
      </c>
      <c r="X29" s="14">
        <v>111.15</v>
      </c>
      <c r="Y29" s="14">
        <v>106.83</v>
      </c>
      <c r="Z29" s="14">
        <v>97.4</v>
      </c>
      <c r="AA29" s="14">
        <v>97.95</v>
      </c>
      <c r="AB29" s="14">
        <v>97.61</v>
      </c>
      <c r="AC29" s="14">
        <v>96.6</v>
      </c>
      <c r="AD29" s="14">
        <v>88.35</v>
      </c>
      <c r="AE29" s="14">
        <v>100.39</v>
      </c>
      <c r="AF29" s="14">
        <v>96.31</v>
      </c>
      <c r="AG29" s="14">
        <v>87.05</v>
      </c>
      <c r="AH29" s="14">
        <v>86.07</v>
      </c>
      <c r="AI29" s="14">
        <v>91.38</v>
      </c>
      <c r="AJ29" s="14">
        <v>97.41</v>
      </c>
      <c r="AK29" s="14">
        <v>77.430000000000007</v>
      </c>
      <c r="AL29" s="14">
        <v>85.03</v>
      </c>
      <c r="AM29" s="14">
        <v>85.85</v>
      </c>
      <c r="AN29" s="14">
        <v>74.760000000000005</v>
      </c>
      <c r="AO29" s="14">
        <v>69.06</v>
      </c>
      <c r="AP29" s="14">
        <v>71.09</v>
      </c>
      <c r="AQ29" s="14">
        <v>76.84</v>
      </c>
      <c r="AR29" s="14">
        <v>76.3</v>
      </c>
      <c r="AS29" s="14">
        <v>69.03</v>
      </c>
      <c r="AT29" s="14">
        <v>61.09</v>
      </c>
      <c r="AU29" s="14">
        <v>70.180000000000007</v>
      </c>
      <c r="AV29" s="14">
        <v>84.47</v>
      </c>
      <c r="AW29" s="14">
        <v>64.52</v>
      </c>
      <c r="AX29" s="14">
        <v>60.88</v>
      </c>
      <c r="AY29" s="14">
        <v>53.59</v>
      </c>
      <c r="AZ29" s="14">
        <v>55.8</v>
      </c>
      <c r="BA29" s="14">
        <v>63.71</v>
      </c>
      <c r="BB29" s="14">
        <v>59.76</v>
      </c>
      <c r="BC29" s="14">
        <v>42.12</v>
      </c>
      <c r="BD29" s="14">
        <v>38.24</v>
      </c>
      <c r="BE29" s="14">
        <v>37.869999999999997</v>
      </c>
      <c r="BF29" s="19" t="s">
        <v>845</v>
      </c>
      <c r="BG29" s="19" t="s">
        <v>845</v>
      </c>
      <c r="BH29" s="19" t="s">
        <v>845</v>
      </c>
      <c r="BI29" s="19" t="s">
        <v>845</v>
      </c>
      <c r="BJ29" s="19" t="s">
        <v>845</v>
      </c>
      <c r="BK29" s="19" t="s">
        <v>845</v>
      </c>
    </row>
    <row r="30" spans="1:63" s="20" customFormat="1" ht="15" x14ac:dyDescent="0.25">
      <c r="A30" s="20" t="s">
        <v>0</v>
      </c>
      <c r="B30" s="20" t="s">
        <v>955</v>
      </c>
      <c r="C30" s="25" t="s">
        <v>956</v>
      </c>
      <c r="D30" s="25" t="s">
        <v>957</v>
      </c>
      <c r="E30" s="25" t="s">
        <v>958</v>
      </c>
      <c r="F30" s="25" t="s">
        <v>959</v>
      </c>
      <c r="G30" s="25" t="s">
        <v>960</v>
      </c>
      <c r="H30" s="25" t="s">
        <v>961</v>
      </c>
      <c r="I30" s="25" t="s">
        <v>962</v>
      </c>
      <c r="J30" s="25" t="s">
        <v>963</v>
      </c>
      <c r="K30" s="25" t="s">
        <v>964</v>
      </c>
      <c r="L30" s="25" t="s">
        <v>965</v>
      </c>
      <c r="M30" s="25" t="s">
        <v>966</v>
      </c>
      <c r="N30" s="25" t="s">
        <v>967</v>
      </c>
      <c r="O30" s="25" t="s">
        <v>968</v>
      </c>
      <c r="P30" s="25" t="s">
        <v>969</v>
      </c>
      <c r="Q30" s="25" t="s">
        <v>970</v>
      </c>
      <c r="R30" s="25" t="s">
        <v>971</v>
      </c>
      <c r="T30" s="25" t="s">
        <v>972</v>
      </c>
      <c r="U30" s="25" t="s">
        <v>973</v>
      </c>
      <c r="V30" s="25" t="s">
        <v>974</v>
      </c>
      <c r="W30" s="25" t="s">
        <v>975</v>
      </c>
      <c r="X30" s="25" t="s">
        <v>976</v>
      </c>
      <c r="Y30" s="25" t="s">
        <v>977</v>
      </c>
      <c r="Z30" s="25" t="s">
        <v>978</v>
      </c>
      <c r="AA30" s="25" t="s">
        <v>979</v>
      </c>
      <c r="AB30" s="25" t="s">
        <v>980</v>
      </c>
      <c r="AC30" s="25" t="s">
        <v>981</v>
      </c>
      <c r="AD30" s="25" t="s">
        <v>982</v>
      </c>
      <c r="AE30" s="25" t="s">
        <v>983</v>
      </c>
      <c r="AF30" s="25" t="s">
        <v>984</v>
      </c>
      <c r="AG30" s="25" t="s">
        <v>985</v>
      </c>
      <c r="AH30" s="25" t="s">
        <v>986</v>
      </c>
      <c r="AI30" s="25" t="s">
        <v>987</v>
      </c>
      <c r="AJ30" s="25" t="s">
        <v>988</v>
      </c>
      <c r="AK30" s="25" t="s">
        <v>989</v>
      </c>
      <c r="AL30" s="25" t="s">
        <v>990</v>
      </c>
      <c r="AM30" s="25" t="s">
        <v>991</v>
      </c>
      <c r="AN30" s="25" t="s">
        <v>992</v>
      </c>
      <c r="AO30" s="25" t="s">
        <v>993</v>
      </c>
      <c r="AP30" s="25" t="s">
        <v>994</v>
      </c>
      <c r="AQ30" s="25" t="s">
        <v>995</v>
      </c>
      <c r="AR30" s="25" t="s">
        <v>996</v>
      </c>
      <c r="AS30" s="25" t="s">
        <v>997</v>
      </c>
      <c r="AT30" s="25" t="s">
        <v>998</v>
      </c>
      <c r="AU30" s="25" t="s">
        <v>999</v>
      </c>
      <c r="AV30" s="25" t="s">
        <v>1000</v>
      </c>
      <c r="AW30" s="25" t="s">
        <v>1001</v>
      </c>
      <c r="AX30" s="25" t="s">
        <v>1002</v>
      </c>
      <c r="AY30" s="25" t="s">
        <v>1003</v>
      </c>
      <c r="AZ30" s="25" t="s">
        <v>1004</v>
      </c>
      <c r="BA30" s="25" t="s">
        <v>1005</v>
      </c>
      <c r="BB30" s="25" t="s">
        <v>1006</v>
      </c>
      <c r="BC30" s="25" t="s">
        <v>1007</v>
      </c>
      <c r="BD30" s="25" t="s">
        <v>1008</v>
      </c>
      <c r="BE30" s="25" t="s">
        <v>1009</v>
      </c>
    </row>
    <row r="31" spans="1:63" s="13" customFormat="1" ht="30" x14ac:dyDescent="0.25">
      <c r="A31" s="13" t="s">
        <v>848</v>
      </c>
      <c r="AD31" s="27" t="s">
        <v>1010</v>
      </c>
      <c r="AE31" s="27" t="s">
        <v>1010</v>
      </c>
      <c r="AU31" s="27" t="s">
        <v>1010</v>
      </c>
      <c r="AV31" s="27" t="s">
        <v>1010</v>
      </c>
      <c r="BH31" s="13" t="s">
        <v>588</v>
      </c>
    </row>
  </sheetData>
  <conditionalFormatting sqref="A17:A21">
    <cfRule type="expression" dxfId="19" priority="8">
      <formula>_xlfn.ISFORMULA(A17)</formula>
    </cfRule>
  </conditionalFormatting>
  <conditionalFormatting sqref="A1:XFD1048576">
    <cfRule type="expression" dxfId="18" priority="1">
      <formula>_xlfn.ISFORMULA(A1)</formula>
    </cfRule>
  </conditionalFormatting>
  <conditionalFormatting sqref="B17:BK20">
    <cfRule type="expression" dxfId="17" priority="4">
      <formula>_xlfn.ISFORMULA(B17)</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topLeftCell="A6" zoomScaleNormal="100" workbookViewId="0">
      <selection activeCell="L13" sqref="L13"/>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B2">
        <v>368.1144570311759</v>
      </c>
      <c r="C2">
        <v>527010</v>
      </c>
      <c r="D2">
        <v>41</v>
      </c>
      <c r="E2">
        <v>2631.8286180527884</v>
      </c>
      <c r="F2">
        <v>2633.72611525398</v>
      </c>
      <c r="H2">
        <v>466.78431149314054</v>
      </c>
      <c r="I2">
        <v>202430</v>
      </c>
    </row>
    <row r="3" spans="1:9" x14ac:dyDescent="0.25">
      <c r="A3">
        <v>1896</v>
      </c>
      <c r="B3">
        <v>99.680833256535209</v>
      </c>
      <c r="C3">
        <v>531697</v>
      </c>
      <c r="D3">
        <v>42</v>
      </c>
      <c r="E3">
        <v>2602.9862873027305</v>
      </c>
      <c r="F3">
        <v>2343.4399667479788</v>
      </c>
      <c r="H3">
        <v>327.2540563516439</v>
      </c>
      <c r="I3">
        <v>176130</v>
      </c>
    </row>
    <row r="4" spans="1:9" x14ac:dyDescent="0.25">
      <c r="A4">
        <v>1897</v>
      </c>
      <c r="B4">
        <v>199.46833300399311</v>
      </c>
      <c r="C4">
        <v>536426</v>
      </c>
      <c r="D4">
        <v>42</v>
      </c>
      <c r="E4">
        <v>2169.9171926789531</v>
      </c>
      <c r="F4">
        <v>2048.7448408540972</v>
      </c>
      <c r="H4">
        <v>285.22107429542939</v>
      </c>
      <c r="I4">
        <v>194630</v>
      </c>
    </row>
    <row r="5" spans="1:9" x14ac:dyDescent="0.25">
      <c r="A5">
        <v>1898</v>
      </c>
      <c r="B5">
        <v>118.23475510626348</v>
      </c>
      <c r="C5">
        <v>541296</v>
      </c>
      <c r="D5">
        <v>42</v>
      </c>
      <c r="E5">
        <v>2194.7326416600158</v>
      </c>
      <c r="F5">
        <v>1812.3171056131951</v>
      </c>
      <c r="H5">
        <v>262.33336289202208</v>
      </c>
      <c r="I5">
        <v>195870</v>
      </c>
    </row>
    <row r="6" spans="1:9" x14ac:dyDescent="0.25">
      <c r="A6">
        <v>1899</v>
      </c>
      <c r="B6">
        <v>401.09155509972345</v>
      </c>
      <c r="C6">
        <v>546010</v>
      </c>
      <c r="D6">
        <v>42</v>
      </c>
      <c r="E6">
        <v>2813.135290562444</v>
      </c>
      <c r="F6">
        <v>2362.5940916833024</v>
      </c>
      <c r="H6">
        <v>296.69786267650778</v>
      </c>
      <c r="I6">
        <v>205420</v>
      </c>
    </row>
    <row r="7" spans="1:9" x14ac:dyDescent="0.25">
      <c r="A7">
        <v>1900</v>
      </c>
      <c r="B7">
        <v>440.49940468072083</v>
      </c>
      <c r="C7">
        <v>542566</v>
      </c>
      <c r="D7">
        <v>42</v>
      </c>
      <c r="E7">
        <v>2993.184239336781</v>
      </c>
      <c r="F7">
        <v>2497.3920223530408</v>
      </c>
      <c r="H7">
        <v>289.36571771913464</v>
      </c>
      <c r="I7">
        <v>188750</v>
      </c>
    </row>
    <row r="8" spans="1:9" x14ac:dyDescent="0.25">
      <c r="A8">
        <v>1901</v>
      </c>
      <c r="B8">
        <v>181.18329160627223</v>
      </c>
      <c r="C8">
        <v>546408</v>
      </c>
      <c r="D8">
        <v>42</v>
      </c>
      <c r="E8">
        <v>2218.1227214828482</v>
      </c>
      <c r="F8">
        <v>1961.9039252719581</v>
      </c>
      <c r="H8">
        <v>298.31188415982194</v>
      </c>
      <c r="I8">
        <v>198460</v>
      </c>
    </row>
    <row r="9" spans="1:9" x14ac:dyDescent="0.25">
      <c r="A9">
        <v>1902</v>
      </c>
      <c r="B9">
        <v>145.36072171598332</v>
      </c>
      <c r="C9">
        <v>550355</v>
      </c>
      <c r="D9">
        <v>43</v>
      </c>
      <c r="E9">
        <v>2601.9569187161014</v>
      </c>
      <c r="F9">
        <v>1980.5398333802727</v>
      </c>
      <c r="H9">
        <v>290.72144343196663</v>
      </c>
      <c r="I9">
        <v>151450</v>
      </c>
    </row>
    <row r="10" spans="1:9" x14ac:dyDescent="0.25">
      <c r="A10">
        <v>1903</v>
      </c>
      <c r="B10">
        <v>111.84653212611238</v>
      </c>
      <c r="C10">
        <v>554331</v>
      </c>
      <c r="D10">
        <v>43</v>
      </c>
      <c r="E10">
        <v>1865.3115196516162</v>
      </c>
      <c r="F10">
        <v>1865.3115196516162</v>
      </c>
      <c r="H10">
        <v>162.3578692153244</v>
      </c>
      <c r="I10">
        <v>168530</v>
      </c>
    </row>
    <row r="11" spans="1:9" x14ac:dyDescent="0.25">
      <c r="A11">
        <v>1904</v>
      </c>
      <c r="B11">
        <v>173.73082468410544</v>
      </c>
      <c r="C11">
        <v>558335</v>
      </c>
      <c r="D11">
        <v>33</v>
      </c>
      <c r="E11">
        <v>1971.9344121360834</v>
      </c>
      <c r="F11">
        <v>2177.9039465553833</v>
      </c>
      <c r="H11">
        <v>227.46200757609679</v>
      </c>
      <c r="I11">
        <v>186720</v>
      </c>
    </row>
    <row r="12" spans="1:9" x14ac:dyDescent="0.25">
      <c r="A12">
        <v>1905</v>
      </c>
      <c r="B12">
        <v>150.33239283278448</v>
      </c>
      <c r="C12">
        <v>631933</v>
      </c>
      <c r="D12">
        <v>33</v>
      </c>
      <c r="E12">
        <v>1846.7147624827317</v>
      </c>
      <c r="F12">
        <v>1615.677611392347</v>
      </c>
      <c r="H12">
        <v>235.78448981141989</v>
      </c>
      <c r="I12">
        <v>158750</v>
      </c>
    </row>
    <row r="13" spans="1:9" x14ac:dyDescent="0.25">
      <c r="A13">
        <v>1906</v>
      </c>
      <c r="B13">
        <v>141.17204166143807</v>
      </c>
      <c r="C13">
        <v>637520</v>
      </c>
      <c r="D13">
        <v>33</v>
      </c>
      <c r="E13">
        <v>1737.9846906763707</v>
      </c>
      <c r="F13">
        <v>1585.8326013301544</v>
      </c>
      <c r="H13">
        <v>199.20943656669596</v>
      </c>
      <c r="I13">
        <v>169100</v>
      </c>
    </row>
    <row r="14" spans="1:9" x14ac:dyDescent="0.25">
      <c r="A14">
        <v>1907</v>
      </c>
      <c r="B14">
        <v>172.58589646712005</v>
      </c>
      <c r="C14">
        <v>643158</v>
      </c>
      <c r="D14">
        <v>34</v>
      </c>
      <c r="E14">
        <v>2057.0373065405388</v>
      </c>
      <c r="F14">
        <v>2018.1666091380343</v>
      </c>
      <c r="H14">
        <v>225.45004493452618</v>
      </c>
      <c r="I14">
        <v>147440</v>
      </c>
    </row>
    <row r="15" spans="1:9" x14ac:dyDescent="0.25">
      <c r="A15">
        <v>1908</v>
      </c>
      <c r="B15">
        <v>203.43810395687112</v>
      </c>
      <c r="C15">
        <v>648846</v>
      </c>
      <c r="D15">
        <v>34</v>
      </c>
      <c r="E15">
        <v>1992.7687001229876</v>
      </c>
      <c r="F15">
        <v>1772.377420836377</v>
      </c>
      <c r="H15">
        <v>209.60289498586721</v>
      </c>
      <c r="I15">
        <v>152450</v>
      </c>
    </row>
    <row r="16" spans="1:9" x14ac:dyDescent="0.25">
      <c r="A16">
        <v>1909</v>
      </c>
      <c r="B16">
        <v>206.23785488187917</v>
      </c>
      <c r="C16">
        <v>654584</v>
      </c>
      <c r="D16">
        <v>34</v>
      </c>
      <c r="E16">
        <v>1995.1602850054387</v>
      </c>
      <c r="F16">
        <v>1721.7041663102061</v>
      </c>
      <c r="H16">
        <v>180.2671620449018</v>
      </c>
      <c r="I16">
        <v>135550</v>
      </c>
    </row>
    <row r="17" spans="1:9" x14ac:dyDescent="0.25">
      <c r="A17">
        <v>1910</v>
      </c>
      <c r="B17">
        <v>111.71046880694615</v>
      </c>
      <c r="C17">
        <v>716137</v>
      </c>
      <c r="D17">
        <v>34</v>
      </c>
      <c r="E17">
        <v>1589.0814187788092</v>
      </c>
      <c r="F17">
        <v>1403.3627643872612</v>
      </c>
      <c r="H17">
        <v>136.84532428850903</v>
      </c>
      <c r="I17">
        <v>131840</v>
      </c>
    </row>
    <row r="18" spans="1:9" x14ac:dyDescent="0.25">
      <c r="A18">
        <v>1911</v>
      </c>
      <c r="B18">
        <v>121.48072436023642</v>
      </c>
      <c r="C18">
        <v>716163</v>
      </c>
      <c r="D18">
        <v>34</v>
      </c>
      <c r="E18">
        <v>1784.5099509469214</v>
      </c>
      <c r="F18">
        <v>1499.6585972746427</v>
      </c>
      <c r="H18">
        <v>210.84585492408851</v>
      </c>
      <c r="I18">
        <v>156110</v>
      </c>
    </row>
    <row r="19" spans="1:9" x14ac:dyDescent="0.25">
      <c r="A19">
        <v>1912</v>
      </c>
      <c r="B19">
        <v>150.65007580877668</v>
      </c>
      <c r="C19">
        <v>723531</v>
      </c>
      <c r="D19">
        <v>35</v>
      </c>
      <c r="E19">
        <v>1999.9143091311914</v>
      </c>
      <c r="F19">
        <v>1740.0774811307324</v>
      </c>
      <c r="H19">
        <v>192.11339942587117</v>
      </c>
    </row>
    <row r="20" spans="1:9" x14ac:dyDescent="0.25">
      <c r="A20">
        <v>1913</v>
      </c>
      <c r="B20">
        <v>180.57900194532834</v>
      </c>
      <c r="C20">
        <v>730982</v>
      </c>
      <c r="D20">
        <v>35</v>
      </c>
      <c r="E20">
        <v>1604.690676377804</v>
      </c>
      <c r="F20">
        <v>1566.3860396015223</v>
      </c>
      <c r="H20">
        <v>165.53075178321765</v>
      </c>
      <c r="I20">
        <v>128520.00000000001</v>
      </c>
    </row>
    <row r="21" spans="1:9" x14ac:dyDescent="0.25">
      <c r="A21">
        <v>1914</v>
      </c>
      <c r="B21">
        <v>161.23963215500868</v>
      </c>
      <c r="C21">
        <v>731830</v>
      </c>
      <c r="D21">
        <v>36</v>
      </c>
      <c r="E21">
        <v>1805.064017599716</v>
      </c>
      <c r="F21">
        <v>1647.9236981266142</v>
      </c>
      <c r="H21">
        <v>162.60606971564434</v>
      </c>
      <c r="I21">
        <v>129030</v>
      </c>
    </row>
    <row r="22" spans="1:9" x14ac:dyDescent="0.25">
      <c r="A22">
        <v>1915</v>
      </c>
      <c r="B22">
        <v>202.76474006845453</v>
      </c>
      <c r="C22">
        <v>700319</v>
      </c>
      <c r="D22">
        <v>36</v>
      </c>
      <c r="E22">
        <v>1629.2575240711733</v>
      </c>
      <c r="F22">
        <v>1863.4365196431911</v>
      </c>
      <c r="H22">
        <v>202.76474006845453</v>
      </c>
      <c r="I22">
        <v>128240.00000000001</v>
      </c>
    </row>
    <row r="23" spans="1:9" x14ac:dyDescent="0.25">
      <c r="A23">
        <v>1916</v>
      </c>
      <c r="B23">
        <v>205.09575041605137</v>
      </c>
      <c r="C23">
        <v>682608</v>
      </c>
      <c r="D23">
        <v>36</v>
      </c>
      <c r="E23">
        <v>1451.7849190164779</v>
      </c>
      <c r="F23">
        <v>1804.842603661252</v>
      </c>
      <c r="H23">
        <v>152.35684316620959</v>
      </c>
      <c r="I23">
        <v>111370</v>
      </c>
    </row>
    <row r="24" spans="1:9" x14ac:dyDescent="0.25">
      <c r="A24">
        <v>1917</v>
      </c>
      <c r="B24">
        <v>159.05644686075593</v>
      </c>
      <c r="C24">
        <v>660143</v>
      </c>
      <c r="D24">
        <v>37</v>
      </c>
      <c r="E24">
        <v>1490.5861305807985</v>
      </c>
      <c r="F24">
        <v>1714.7799794892924</v>
      </c>
      <c r="H24">
        <v>149.9675070401413</v>
      </c>
      <c r="I24">
        <v>111150</v>
      </c>
    </row>
    <row r="25" spans="1:9" x14ac:dyDescent="0.25">
      <c r="A25">
        <v>1918</v>
      </c>
      <c r="B25">
        <v>3066.9548382639414</v>
      </c>
      <c r="C25">
        <v>665807</v>
      </c>
      <c r="D25">
        <v>37</v>
      </c>
      <c r="E25">
        <v>2252.9051211537276</v>
      </c>
      <c r="F25">
        <v>1562.0142173332513</v>
      </c>
      <c r="H25">
        <v>132.17043377435203</v>
      </c>
      <c r="I25">
        <v>106830</v>
      </c>
    </row>
    <row r="26" spans="1:9" x14ac:dyDescent="0.25">
      <c r="A26">
        <v>1919</v>
      </c>
      <c r="B26">
        <v>1468.1513707244139</v>
      </c>
      <c r="C26">
        <v>741068</v>
      </c>
      <c r="D26">
        <v>37</v>
      </c>
      <c r="E26">
        <v>1385.8377368878428</v>
      </c>
      <c r="F26">
        <v>1681.3571763994667</v>
      </c>
      <c r="H26">
        <v>129.54276800509535</v>
      </c>
      <c r="I26">
        <v>97400</v>
      </c>
    </row>
    <row r="27" spans="1:9" x14ac:dyDescent="0.25">
      <c r="A27">
        <v>1920</v>
      </c>
      <c r="B27">
        <v>308.9430894308943</v>
      </c>
      <c r="C27">
        <v>738000</v>
      </c>
      <c r="D27">
        <v>38</v>
      </c>
      <c r="E27">
        <v>1380.7588075880758</v>
      </c>
      <c r="F27">
        <v>1594.8509485094851</v>
      </c>
      <c r="H27">
        <v>146.34146341463415</v>
      </c>
      <c r="I27">
        <v>97950</v>
      </c>
    </row>
    <row r="28" spans="1:9" x14ac:dyDescent="0.25">
      <c r="A28">
        <v>1921</v>
      </c>
      <c r="B28">
        <v>274.19354838709677</v>
      </c>
      <c r="C28">
        <v>744000</v>
      </c>
      <c r="D28">
        <v>34</v>
      </c>
      <c r="E28">
        <v>1337.3655913978494</v>
      </c>
      <c r="F28">
        <v>1395.1612903225807</v>
      </c>
      <c r="H28">
        <v>111.55913978494624</v>
      </c>
      <c r="I28">
        <v>97610</v>
      </c>
    </row>
    <row r="29" spans="1:9" x14ac:dyDescent="0.25">
      <c r="A29">
        <v>1922</v>
      </c>
      <c r="B29">
        <v>517.03406813627259</v>
      </c>
      <c r="C29">
        <v>748500</v>
      </c>
      <c r="D29">
        <v>34</v>
      </c>
      <c r="E29">
        <v>1535.0701402805612</v>
      </c>
      <c r="F29">
        <v>1647.2945891783568</v>
      </c>
      <c r="H29">
        <v>154.97661990647964</v>
      </c>
      <c r="I29">
        <v>96600</v>
      </c>
    </row>
    <row r="30" spans="1:9" x14ac:dyDescent="0.25">
      <c r="A30">
        <v>1923</v>
      </c>
      <c r="B30">
        <v>370.9613083366574</v>
      </c>
      <c r="C30">
        <v>752100</v>
      </c>
      <c r="D30">
        <v>34</v>
      </c>
      <c r="E30">
        <v>1458.5826352878607</v>
      </c>
      <c r="F30">
        <v>1410.7166600186147</v>
      </c>
      <c r="I30">
        <v>88350</v>
      </c>
    </row>
    <row r="31" spans="1:9" x14ac:dyDescent="0.25">
      <c r="A31">
        <v>1924</v>
      </c>
      <c r="B31">
        <v>442.38410596026489</v>
      </c>
      <c r="C31">
        <v>755000</v>
      </c>
      <c r="D31">
        <v>34</v>
      </c>
      <c r="E31">
        <v>1464.9006622516556</v>
      </c>
      <c r="F31">
        <v>1527.1523178807947</v>
      </c>
      <c r="I31">
        <v>100390</v>
      </c>
    </row>
    <row r="32" spans="1:9" x14ac:dyDescent="0.25">
      <c r="A32">
        <v>1925</v>
      </c>
      <c r="B32">
        <v>342.68324953691456</v>
      </c>
      <c r="C32">
        <v>755800</v>
      </c>
      <c r="D32">
        <v>34</v>
      </c>
      <c r="E32">
        <v>1402.4874305371791</v>
      </c>
      <c r="F32">
        <v>1692.2466260915587</v>
      </c>
      <c r="H32">
        <v>136.27943900502777</v>
      </c>
      <c r="I32">
        <v>96310</v>
      </c>
    </row>
    <row r="33" spans="1:9" x14ac:dyDescent="0.25">
      <c r="A33">
        <v>1926</v>
      </c>
      <c r="B33">
        <v>283.24468085106383</v>
      </c>
      <c r="C33">
        <v>752000</v>
      </c>
      <c r="D33">
        <v>34</v>
      </c>
      <c r="E33">
        <v>1160.9042553191489</v>
      </c>
      <c r="F33">
        <v>1324.4680851063829</v>
      </c>
      <c r="H33">
        <v>162.2340425531915</v>
      </c>
      <c r="I33">
        <v>87050</v>
      </c>
    </row>
    <row r="34" spans="1:9" x14ac:dyDescent="0.25">
      <c r="A34">
        <v>1927</v>
      </c>
      <c r="B34">
        <v>598.48384093629465</v>
      </c>
      <c r="C34">
        <v>751900</v>
      </c>
      <c r="D34">
        <v>35</v>
      </c>
      <c r="E34">
        <v>1400.4521877909297</v>
      </c>
      <c r="F34">
        <v>1384.492618699295</v>
      </c>
      <c r="H34">
        <v>126.34658864210665</v>
      </c>
      <c r="I34">
        <v>86070</v>
      </c>
    </row>
    <row r="35" spans="1:9" x14ac:dyDescent="0.25">
      <c r="A35">
        <v>1928</v>
      </c>
      <c r="B35">
        <v>234.15795740177271</v>
      </c>
      <c r="C35">
        <v>755900</v>
      </c>
      <c r="D35">
        <v>35</v>
      </c>
      <c r="E35">
        <v>1227.6756184680514</v>
      </c>
      <c r="F35">
        <v>1049.0805662124619</v>
      </c>
      <c r="H35">
        <v>153.45945230850643</v>
      </c>
      <c r="I35">
        <v>91380</v>
      </c>
    </row>
    <row r="36" spans="1:9" x14ac:dyDescent="0.25">
      <c r="A36">
        <v>1929</v>
      </c>
      <c r="B36">
        <v>933.69055592766244</v>
      </c>
      <c r="C36">
        <v>746500</v>
      </c>
      <c r="D36">
        <v>36</v>
      </c>
      <c r="E36">
        <v>1741.4601473543203</v>
      </c>
      <c r="F36">
        <v>1342.2638981915607</v>
      </c>
      <c r="H36">
        <v>222.37106496985933</v>
      </c>
      <c r="I36">
        <v>97410</v>
      </c>
    </row>
    <row r="37" spans="1:9" x14ac:dyDescent="0.25">
      <c r="A37">
        <v>1930</v>
      </c>
      <c r="B37">
        <v>168.88771605752737</v>
      </c>
      <c r="C37">
        <v>757900</v>
      </c>
      <c r="D37">
        <v>35</v>
      </c>
      <c r="E37">
        <v>1091.1729779654306</v>
      </c>
      <c r="F37">
        <v>853.67462725953294</v>
      </c>
      <c r="H37">
        <v>143.81844570523816</v>
      </c>
      <c r="I37">
        <v>77430</v>
      </c>
    </row>
    <row r="38" spans="1:9" x14ac:dyDescent="0.25">
      <c r="A38">
        <v>1931</v>
      </c>
      <c r="B38">
        <v>436.47761271354375</v>
      </c>
      <c r="C38">
        <v>772090</v>
      </c>
      <c r="D38">
        <v>28</v>
      </c>
      <c r="E38">
        <v>1270.577264308565</v>
      </c>
      <c r="F38">
        <v>1069.8234661762231</v>
      </c>
      <c r="H38">
        <v>134.69932261782955</v>
      </c>
      <c r="I38">
        <v>85030</v>
      </c>
    </row>
    <row r="39" spans="1:9" x14ac:dyDescent="0.25">
      <c r="A39">
        <v>1932</v>
      </c>
      <c r="B39">
        <v>241.15334207077328</v>
      </c>
      <c r="C39">
        <v>763000</v>
      </c>
      <c r="D39">
        <v>28</v>
      </c>
      <c r="E39">
        <v>1155.9633027522937</v>
      </c>
      <c r="F39">
        <v>728.70249017038009</v>
      </c>
      <c r="H39">
        <v>103.5386631716907</v>
      </c>
      <c r="I39">
        <v>85850</v>
      </c>
    </row>
    <row r="40" spans="1:9" x14ac:dyDescent="0.25">
      <c r="A40">
        <v>1933</v>
      </c>
      <c r="B40">
        <v>701.70810525621573</v>
      </c>
      <c r="C40">
        <v>758150</v>
      </c>
      <c r="D40">
        <v>28</v>
      </c>
      <c r="E40">
        <v>1086.8561630284246</v>
      </c>
      <c r="F40">
        <v>763.70111455516724</v>
      </c>
      <c r="H40">
        <v>170.15102552265381</v>
      </c>
      <c r="I40">
        <v>74760</v>
      </c>
    </row>
    <row r="41" spans="1:9" x14ac:dyDescent="0.25">
      <c r="A41">
        <v>1934</v>
      </c>
      <c r="B41">
        <v>121.91889742910151</v>
      </c>
      <c r="C41">
        <v>754600</v>
      </c>
      <c r="D41">
        <v>28</v>
      </c>
      <c r="E41">
        <v>910.41611449774712</v>
      </c>
      <c r="F41">
        <v>559.23668168566132</v>
      </c>
      <c r="H41">
        <v>127.21971905645376</v>
      </c>
      <c r="I41">
        <v>69060</v>
      </c>
    </row>
    <row r="42" spans="1:9" x14ac:dyDescent="0.25">
      <c r="A42">
        <v>1935</v>
      </c>
      <c r="B42">
        <v>296.75177115358912</v>
      </c>
      <c r="C42">
        <v>748100</v>
      </c>
      <c r="D42">
        <v>28</v>
      </c>
      <c r="E42">
        <v>1022.5905627589894</v>
      </c>
      <c r="F42">
        <v>648.30904959230043</v>
      </c>
      <c r="H42">
        <v>153.72276433631868</v>
      </c>
      <c r="I42">
        <v>71090</v>
      </c>
    </row>
    <row r="43" spans="1:9" x14ac:dyDescent="0.25">
      <c r="A43">
        <v>1936</v>
      </c>
      <c r="B43">
        <v>168.01075268817206</v>
      </c>
      <c r="C43">
        <v>744000</v>
      </c>
      <c r="D43">
        <v>28</v>
      </c>
      <c r="E43">
        <v>1049.7311827956989</v>
      </c>
      <c r="F43">
        <v>717.74193548387098</v>
      </c>
      <c r="H43">
        <v>166.66666666666666</v>
      </c>
      <c r="I43">
        <v>76840</v>
      </c>
    </row>
    <row r="44" spans="1:9" x14ac:dyDescent="0.25">
      <c r="A44">
        <v>1937</v>
      </c>
      <c r="B44">
        <v>418.19416157501695</v>
      </c>
      <c r="C44">
        <v>736500</v>
      </c>
      <c r="D44">
        <v>28</v>
      </c>
      <c r="E44">
        <v>1007.4677528852682</v>
      </c>
      <c r="F44">
        <v>644.94229463679562</v>
      </c>
      <c r="H44">
        <v>146.63951120162932</v>
      </c>
      <c r="I44">
        <v>76300</v>
      </c>
    </row>
    <row r="45" spans="1:9" x14ac:dyDescent="0.25">
      <c r="A45">
        <v>1938</v>
      </c>
      <c r="B45">
        <v>114.61318051575932</v>
      </c>
      <c r="C45">
        <v>732900</v>
      </c>
      <c r="D45">
        <v>27</v>
      </c>
      <c r="E45">
        <v>803.65670623550284</v>
      </c>
      <c r="F45">
        <v>473.46159094010096</v>
      </c>
      <c r="H45">
        <v>99.604311638695592</v>
      </c>
      <c r="I45">
        <v>69030</v>
      </c>
    </row>
    <row r="46" spans="1:9" x14ac:dyDescent="0.25">
      <c r="A46">
        <v>1939</v>
      </c>
      <c r="B46">
        <v>227.7580071174377</v>
      </c>
      <c r="C46">
        <v>702500</v>
      </c>
      <c r="D46">
        <v>27</v>
      </c>
      <c r="E46">
        <v>585.05338078291823</v>
      </c>
      <c r="F46">
        <v>607.82918149466195</v>
      </c>
      <c r="I46">
        <v>61090</v>
      </c>
    </row>
    <row r="47" spans="1:9" x14ac:dyDescent="0.25">
      <c r="A47">
        <v>1940</v>
      </c>
      <c r="B47">
        <v>318.17451390004823</v>
      </c>
      <c r="C47">
        <v>622300</v>
      </c>
      <c r="E47">
        <v>885.42503615619478</v>
      </c>
      <c r="F47">
        <v>2784.8304676201187</v>
      </c>
      <c r="I47">
        <v>70180</v>
      </c>
    </row>
    <row r="48" spans="1:9" x14ac:dyDescent="0.25">
      <c r="A48">
        <v>1941</v>
      </c>
      <c r="B48">
        <v>174.46497407948956</v>
      </c>
      <c r="C48">
        <v>601840</v>
      </c>
      <c r="E48">
        <v>910.54100757676463</v>
      </c>
      <c r="F48">
        <v>1718.0646018875448</v>
      </c>
      <c r="I48">
        <v>84470</v>
      </c>
    </row>
    <row r="49" spans="1:9" x14ac:dyDescent="0.25">
      <c r="A49">
        <v>1942</v>
      </c>
      <c r="B49">
        <v>84.731683003821232</v>
      </c>
      <c r="C49">
        <v>601900</v>
      </c>
      <c r="D49">
        <v>22</v>
      </c>
      <c r="E49">
        <v>604.75161987041042</v>
      </c>
      <c r="F49">
        <v>1367.3367669048014</v>
      </c>
      <c r="H49">
        <v>162.81774381126434</v>
      </c>
      <c r="I49">
        <v>64519.999999999993</v>
      </c>
    </row>
    <row r="50" spans="1:9" x14ac:dyDescent="0.25">
      <c r="A50">
        <v>1943</v>
      </c>
      <c r="B50">
        <v>385.4496913065243</v>
      </c>
      <c r="C50">
        <v>599300</v>
      </c>
      <c r="D50">
        <v>22</v>
      </c>
      <c r="E50">
        <v>780.91106290672451</v>
      </c>
      <c r="F50">
        <v>1620.2235941932256</v>
      </c>
      <c r="H50">
        <v>238.6117136659436</v>
      </c>
      <c r="I50">
        <v>60880</v>
      </c>
    </row>
    <row r="51" spans="1:9" x14ac:dyDescent="0.25">
      <c r="A51">
        <v>1944</v>
      </c>
      <c r="B51">
        <v>81.332552540828942</v>
      </c>
      <c r="C51">
        <v>614760</v>
      </c>
      <c r="D51">
        <v>23</v>
      </c>
      <c r="E51">
        <v>580.71442514151863</v>
      </c>
      <c r="F51">
        <v>1286.680981195914</v>
      </c>
      <c r="H51">
        <v>169.17170928492419</v>
      </c>
      <c r="I51">
        <v>53590</v>
      </c>
    </row>
    <row r="52" spans="1:9" x14ac:dyDescent="0.25">
      <c r="A52">
        <v>1945</v>
      </c>
      <c r="B52">
        <v>70.571630204657737</v>
      </c>
      <c r="C52">
        <v>623480</v>
      </c>
      <c r="D52">
        <v>23</v>
      </c>
      <c r="E52">
        <v>585.4237505613653</v>
      </c>
      <c r="F52">
        <v>1578.2382754859818</v>
      </c>
      <c r="H52">
        <v>161.99396933341887</v>
      </c>
      <c r="I52">
        <v>55800</v>
      </c>
    </row>
    <row r="53" spans="1:9" x14ac:dyDescent="0.25">
      <c r="A53">
        <v>1946</v>
      </c>
      <c r="B53">
        <v>157.03047886818413</v>
      </c>
      <c r="C53">
        <v>668660</v>
      </c>
      <c r="D53">
        <v>25</v>
      </c>
      <c r="E53">
        <v>596.71581969909971</v>
      </c>
      <c r="F53">
        <v>1335.5068345646516</v>
      </c>
      <c r="H53">
        <v>157.03047886818413</v>
      </c>
      <c r="I53">
        <v>63710</v>
      </c>
    </row>
    <row r="54" spans="1:9" x14ac:dyDescent="0.25">
      <c r="A54">
        <v>1947</v>
      </c>
      <c r="B54">
        <v>52.511815158410641</v>
      </c>
      <c r="C54">
        <v>685560</v>
      </c>
      <c r="D54">
        <v>25</v>
      </c>
      <c r="E54">
        <v>659.31501254448915</v>
      </c>
      <c r="F54">
        <v>1283.6221483167044</v>
      </c>
      <c r="H54">
        <v>166.28741466830036</v>
      </c>
      <c r="I54">
        <v>59760</v>
      </c>
    </row>
    <row r="55" spans="1:9" x14ac:dyDescent="0.25">
      <c r="A55">
        <v>1948</v>
      </c>
      <c r="B55">
        <v>23.088023088023089</v>
      </c>
      <c r="C55">
        <v>693000</v>
      </c>
      <c r="D55">
        <v>25</v>
      </c>
      <c r="E55">
        <v>509.37950937950939</v>
      </c>
      <c r="F55">
        <v>1155.8441558441557</v>
      </c>
      <c r="H55">
        <v>129.87012987012986</v>
      </c>
      <c r="I55">
        <v>42120</v>
      </c>
    </row>
    <row r="56" spans="1:9" x14ac:dyDescent="0.25">
      <c r="A56">
        <v>1949</v>
      </c>
      <c r="B56">
        <v>154.37392795883363</v>
      </c>
      <c r="C56">
        <v>699600</v>
      </c>
      <c r="D56">
        <v>26</v>
      </c>
      <c r="E56">
        <v>566.03773584905662</v>
      </c>
      <c r="F56">
        <v>1347.9130931961122</v>
      </c>
      <c r="H56">
        <v>181.53230417381363</v>
      </c>
      <c r="I56">
        <v>38240</v>
      </c>
    </row>
    <row r="57" spans="1:9" x14ac:dyDescent="0.25">
      <c r="A57">
        <v>1950</v>
      </c>
      <c r="B57">
        <v>86.586231369765798</v>
      </c>
      <c r="C57">
        <v>704500</v>
      </c>
      <c r="D57">
        <v>26</v>
      </c>
      <c r="E57">
        <v>469.83676366217173</v>
      </c>
      <c r="F57">
        <v>1188.0766501064584</v>
      </c>
      <c r="H57">
        <v>117.81405251951739</v>
      </c>
      <c r="I57">
        <v>37870</v>
      </c>
    </row>
    <row r="58" spans="1:9" x14ac:dyDescent="0.25">
      <c r="A58">
        <v>1951</v>
      </c>
      <c r="B58">
        <v>365.4851210580581</v>
      </c>
      <c r="C58">
        <v>703175</v>
      </c>
    </row>
    <row r="59" spans="1:9" x14ac:dyDescent="0.25">
      <c r="A59">
        <v>1952</v>
      </c>
      <c r="B59">
        <v>34.023249220300542</v>
      </c>
      <c r="C59">
        <v>705400</v>
      </c>
    </row>
    <row r="60" spans="1:9" x14ac:dyDescent="0.25">
      <c r="A60">
        <v>1953</v>
      </c>
      <c r="C60">
        <v>701800</v>
      </c>
    </row>
    <row r="61" spans="1:9" x14ac:dyDescent="0.25">
      <c r="A61">
        <v>1954</v>
      </c>
      <c r="B61">
        <v>45.779685264663804</v>
      </c>
      <c r="C61">
        <v>699000</v>
      </c>
    </row>
    <row r="62" spans="1:9" x14ac:dyDescent="0.25">
      <c r="A62">
        <v>1955</v>
      </c>
      <c r="B62">
        <v>49.11875180583646</v>
      </c>
      <c r="C62">
        <v>692200</v>
      </c>
    </row>
    <row r="63" spans="1:9" x14ac:dyDescent="0.25">
      <c r="A63">
        <v>1956</v>
      </c>
      <c r="B63">
        <v>51.005537744097929</v>
      </c>
      <c r="C63">
        <v>686200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M1" activePane="topRight" state="frozen"/>
      <selection pane="topRight" activeCell="BF25" sqref="BF25:BK25"/>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ht="15" x14ac:dyDescent="0.25">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606</v>
      </c>
      <c r="BG4" s="12" t="s">
        <v>604</v>
      </c>
      <c r="BH4" s="12" t="s">
        <v>602</v>
      </c>
      <c r="BI4" s="12" t="s">
        <v>600</v>
      </c>
      <c r="BJ4" s="12" t="s">
        <v>598</v>
      </c>
      <c r="BK4" s="12" t="s">
        <v>596</v>
      </c>
    </row>
    <row r="5" spans="1:63" s="11" customFormat="1" ht="15" x14ac:dyDescent="0.25">
      <c r="A5" s="11" t="s">
        <v>633</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845</v>
      </c>
      <c r="BG5" s="11" t="s">
        <v>845</v>
      </c>
      <c r="BH5" s="11" t="s">
        <v>845</v>
      </c>
      <c r="BI5" s="11" t="s">
        <v>845</v>
      </c>
      <c r="BJ5" s="11" t="s">
        <v>845</v>
      </c>
      <c r="BK5" s="11" t="s">
        <v>845</v>
      </c>
    </row>
    <row r="6" spans="1:63" s="12" customFormat="1" ht="15" x14ac:dyDescent="0.25">
      <c r="A6" s="12" t="s">
        <v>0</v>
      </c>
      <c r="B6" s="12" t="s">
        <v>713</v>
      </c>
      <c r="C6" s="12" t="s">
        <v>713</v>
      </c>
      <c r="D6" s="12" t="s">
        <v>714</v>
      </c>
      <c r="E6" s="12" t="s">
        <v>715</v>
      </c>
      <c r="I6" s="12" t="s">
        <v>716</v>
      </c>
      <c r="J6" s="12" t="s">
        <v>717</v>
      </c>
      <c r="K6" s="12" t="s">
        <v>718</v>
      </c>
      <c r="L6" s="12" t="s">
        <v>719</v>
      </c>
      <c r="M6" s="12" t="s">
        <v>720</v>
      </c>
      <c r="O6" s="12" t="s">
        <v>721</v>
      </c>
      <c r="P6" s="12" t="s">
        <v>722</v>
      </c>
      <c r="Q6" s="12" t="s">
        <v>723</v>
      </c>
      <c r="R6" s="12" t="s">
        <v>724</v>
      </c>
      <c r="S6" s="12" t="s">
        <v>725</v>
      </c>
      <c r="T6" s="12" t="s">
        <v>726</v>
      </c>
      <c r="U6" s="12" t="s">
        <v>727</v>
      </c>
      <c r="V6" s="12" t="s">
        <v>728</v>
      </c>
      <c r="W6" s="12" t="s">
        <v>728</v>
      </c>
      <c r="X6" s="12" t="s">
        <v>728</v>
      </c>
      <c r="Y6" s="12" t="s">
        <v>728</v>
      </c>
      <c r="Z6" s="12" t="s">
        <v>728</v>
      </c>
      <c r="AA6" s="12" t="s">
        <v>728</v>
      </c>
      <c r="AC6" s="12" t="s">
        <v>248</v>
      </c>
      <c r="AD6" s="12" t="s">
        <v>729</v>
      </c>
      <c r="AE6" s="12" t="s">
        <v>730</v>
      </c>
      <c r="AF6" s="12" t="s">
        <v>731</v>
      </c>
      <c r="AG6" s="12" t="s">
        <v>732</v>
      </c>
      <c r="AH6" s="12" t="s">
        <v>733</v>
      </c>
      <c r="AI6" s="12" t="s">
        <v>734</v>
      </c>
      <c r="AJ6" s="12" t="s">
        <v>735</v>
      </c>
      <c r="AK6" s="12" t="s">
        <v>736</v>
      </c>
      <c r="AL6" s="12" t="s">
        <v>737</v>
      </c>
      <c r="AM6" s="12" t="s">
        <v>738</v>
      </c>
      <c r="AN6" s="12" t="s">
        <v>739</v>
      </c>
      <c r="AO6" s="12" t="s">
        <v>739</v>
      </c>
      <c r="AP6" s="12" t="s">
        <v>739</v>
      </c>
      <c r="AQ6" s="12" t="s">
        <v>739</v>
      </c>
      <c r="AR6" s="12" t="s">
        <v>739</v>
      </c>
      <c r="AS6" s="12" t="s">
        <v>739</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ht="15" x14ac:dyDescent="0.25">
      <c r="A7" s="11" t="s">
        <v>640</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845</v>
      </c>
      <c r="BG7" s="11" t="s">
        <v>845</v>
      </c>
      <c r="BH7" s="11" t="s">
        <v>845</v>
      </c>
      <c r="BI7" s="11" t="s">
        <v>845</v>
      </c>
      <c r="BJ7" s="11" t="s">
        <v>845</v>
      </c>
      <c r="BK7" s="11" t="s">
        <v>845</v>
      </c>
    </row>
    <row r="8" spans="1:63" s="12" customFormat="1" ht="15" x14ac:dyDescent="0.25">
      <c r="A8" s="12" t="s">
        <v>0</v>
      </c>
      <c r="C8" s="12" t="s">
        <v>713</v>
      </c>
      <c r="D8" s="12" t="s">
        <v>714</v>
      </c>
      <c r="E8" s="12" t="s">
        <v>715</v>
      </c>
      <c r="I8" s="12" t="s">
        <v>740</v>
      </c>
      <c r="J8" s="12" t="s">
        <v>741</v>
      </c>
      <c r="K8" s="12" t="s">
        <v>742</v>
      </c>
      <c r="L8" s="12" t="s">
        <v>743</v>
      </c>
      <c r="M8" s="12" t="s">
        <v>744</v>
      </c>
      <c r="O8" s="12" t="s">
        <v>745</v>
      </c>
      <c r="P8" s="12" t="s">
        <v>746</v>
      </c>
      <c r="Q8" s="12" t="s">
        <v>723</v>
      </c>
      <c r="R8" s="12" t="s">
        <v>724</v>
      </c>
      <c r="S8" s="12" t="s">
        <v>725</v>
      </c>
      <c r="T8" s="12" t="s">
        <v>726</v>
      </c>
      <c r="U8" s="12" t="s">
        <v>727</v>
      </c>
      <c r="V8" s="12" t="s">
        <v>728</v>
      </c>
      <c r="W8" s="12" t="s">
        <v>728</v>
      </c>
      <c r="X8" s="12" t="s">
        <v>728</v>
      </c>
      <c r="Y8" s="12" t="s">
        <v>728</v>
      </c>
      <c r="Z8" s="12" t="s">
        <v>728</v>
      </c>
      <c r="AA8" s="12" t="s">
        <v>728</v>
      </c>
      <c r="AC8" s="12" t="s">
        <v>248</v>
      </c>
      <c r="AD8" s="12" t="s">
        <v>729</v>
      </c>
      <c r="AE8" s="12" t="s">
        <v>747</v>
      </c>
      <c r="AF8" s="12" t="s">
        <v>731</v>
      </c>
      <c r="AG8" s="12" t="s">
        <v>732</v>
      </c>
      <c r="AH8" s="12" t="s">
        <v>733</v>
      </c>
      <c r="AI8" s="12" t="s">
        <v>734</v>
      </c>
      <c r="AJ8" s="12" t="s">
        <v>735</v>
      </c>
      <c r="AK8" s="12" t="s">
        <v>748</v>
      </c>
      <c r="AL8" s="12" t="s">
        <v>748</v>
      </c>
      <c r="AM8" s="12" t="s">
        <v>738</v>
      </c>
      <c r="AN8" s="12" t="s">
        <v>739</v>
      </c>
      <c r="AO8" s="12" t="s">
        <v>739</v>
      </c>
      <c r="AP8" s="12" t="s">
        <v>739</v>
      </c>
      <c r="AQ8" s="12" t="s">
        <v>739</v>
      </c>
      <c r="AR8" s="12" t="s">
        <v>739</v>
      </c>
      <c r="AS8" s="12" t="s">
        <v>739</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724</v>
      </c>
      <c r="S10" s="12" t="s">
        <v>725</v>
      </c>
      <c r="T10" s="12" t="s">
        <v>726</v>
      </c>
      <c r="U10" s="12" t="s">
        <v>727</v>
      </c>
      <c r="V10" s="12" t="s">
        <v>749</v>
      </c>
      <c r="AD10" s="12" t="s">
        <v>729</v>
      </c>
      <c r="AE10" s="12" t="s">
        <v>747</v>
      </c>
      <c r="AF10" s="12" t="s">
        <v>731</v>
      </c>
      <c r="AG10" s="12" t="s">
        <v>732</v>
      </c>
      <c r="AH10" s="12" t="s">
        <v>733</v>
      </c>
      <c r="AI10" s="12" t="s">
        <v>734</v>
      </c>
      <c r="AJ10" s="12" t="s">
        <v>735</v>
      </c>
      <c r="AK10" s="12" t="s">
        <v>736</v>
      </c>
      <c r="AL10" s="12" t="s">
        <v>737</v>
      </c>
      <c r="AM10" s="12" t="s">
        <v>750</v>
      </c>
      <c r="AN10" s="12" t="s">
        <v>751</v>
      </c>
      <c r="AO10" s="12" t="s">
        <v>752</v>
      </c>
      <c r="AP10" s="12" t="s">
        <v>753</v>
      </c>
    </row>
    <row r="11" spans="1:63" s="11" customFormat="1" ht="15" x14ac:dyDescent="0.25">
      <c r="A11" s="11" t="s">
        <v>768</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845</v>
      </c>
      <c r="BG11" s="11" t="s">
        <v>845</v>
      </c>
      <c r="BH11" s="11" t="s">
        <v>845</v>
      </c>
      <c r="BI11" s="11" t="s">
        <v>845</v>
      </c>
      <c r="BJ11" s="11" t="s">
        <v>845</v>
      </c>
      <c r="BK11" s="11" t="s">
        <v>845</v>
      </c>
    </row>
    <row r="12" spans="1:63" s="12" customFormat="1" ht="30" x14ac:dyDescent="0.25">
      <c r="A12" s="12" t="s">
        <v>0</v>
      </c>
      <c r="D12" s="12" t="s">
        <v>714</v>
      </c>
      <c r="E12" s="12" t="s">
        <v>715</v>
      </c>
      <c r="I12" s="12" t="s">
        <v>754</v>
      </c>
      <c r="J12" s="12" t="s">
        <v>755</v>
      </c>
      <c r="K12" s="12" t="s">
        <v>756</v>
      </c>
      <c r="L12" s="12" t="s">
        <v>757</v>
      </c>
      <c r="M12" s="12" t="s">
        <v>744</v>
      </c>
      <c r="O12" s="12" t="s">
        <v>758</v>
      </c>
      <c r="P12" s="12" t="s">
        <v>759</v>
      </c>
      <c r="Q12" s="12" t="s">
        <v>760</v>
      </c>
      <c r="R12" s="12" t="s">
        <v>761</v>
      </c>
      <c r="S12" s="12" t="s">
        <v>762</v>
      </c>
      <c r="T12" s="12" t="s">
        <v>763</v>
      </c>
      <c r="U12" s="12" t="s">
        <v>764</v>
      </c>
      <c r="V12" s="12" t="s">
        <v>765</v>
      </c>
      <c r="Y12" s="12" t="s">
        <v>856</v>
      </c>
      <c r="Z12" s="12" t="s">
        <v>856</v>
      </c>
      <c r="AA12" s="12" t="s">
        <v>856</v>
      </c>
      <c r="AB12" s="12" t="s">
        <v>856</v>
      </c>
      <c r="AD12" s="12" t="s">
        <v>729</v>
      </c>
      <c r="AE12" s="12" t="s">
        <v>730</v>
      </c>
      <c r="AF12" s="12" t="s">
        <v>731</v>
      </c>
      <c r="AG12" s="12" t="s">
        <v>732</v>
      </c>
      <c r="AH12" s="12" t="s">
        <v>766</v>
      </c>
      <c r="AI12" s="12" t="s">
        <v>734</v>
      </c>
      <c r="AJ12" s="12" t="s">
        <v>735</v>
      </c>
      <c r="AK12" s="12" t="s">
        <v>736</v>
      </c>
      <c r="AL12" s="12" t="s">
        <v>737</v>
      </c>
      <c r="AM12" s="12" t="s">
        <v>750</v>
      </c>
      <c r="AN12" s="12" t="s">
        <v>751</v>
      </c>
      <c r="AO12" s="12" t="s">
        <v>752</v>
      </c>
      <c r="AP12" s="12" t="s">
        <v>753</v>
      </c>
      <c r="AT12" s="12" t="s">
        <v>254</v>
      </c>
      <c r="AU12" s="12" t="s">
        <v>265</v>
      </c>
      <c r="AV12" s="12" t="s">
        <v>255</v>
      </c>
      <c r="AW12" s="12" t="s">
        <v>256</v>
      </c>
      <c r="AX12" s="12" t="s">
        <v>257</v>
      </c>
      <c r="AY12" s="12" t="s">
        <v>258</v>
      </c>
      <c r="AZ12" s="12" t="s">
        <v>259</v>
      </c>
      <c r="BA12" s="12" t="s">
        <v>260</v>
      </c>
      <c r="BB12" s="12" t="s">
        <v>261</v>
      </c>
      <c r="BC12" s="12" t="s">
        <v>767</v>
      </c>
      <c r="BD12" s="12" t="s">
        <v>263</v>
      </c>
      <c r="BE12" s="12" t="s">
        <v>264</v>
      </c>
    </row>
    <row r="14" spans="1:63" ht="35.25" thickBot="1" x14ac:dyDescent="0.35">
      <c r="A14" s="9" t="s">
        <v>842</v>
      </c>
    </row>
    <row r="15" spans="1:63" s="11" customFormat="1" thickTop="1" x14ac:dyDescent="0.25">
      <c r="A15" s="11" t="s">
        <v>13</v>
      </c>
      <c r="B15" s="11">
        <f>B3/B$23*1000000</f>
        <v>177.96293703029454</v>
      </c>
      <c r="C15" s="11">
        <f>C3/C$23*1000000</f>
        <v>20.156762017749468</v>
      </c>
      <c r="D15" s="11">
        <f>D3/D$23*1000000</f>
        <v>287.0557740842637</v>
      </c>
      <c r="E15" s="11">
        <f>E3/E$23*1000000</f>
        <v>143.06633228418022</v>
      </c>
      <c r="F15" s="11" t="s">
        <v>844</v>
      </c>
      <c r="G15" s="11" t="s">
        <v>844</v>
      </c>
      <c r="H15" s="11" t="s">
        <v>844</v>
      </c>
      <c r="I15" s="11">
        <f>I3/I$23*1000000</f>
        <v>139.92559818193223</v>
      </c>
      <c r="J15" s="11">
        <f>J3/J$23*1000000</f>
        <v>169.48909779282226</v>
      </c>
      <c r="K15" s="11">
        <f>K3/K$23*1000000</f>
        <v>127.55252683917752</v>
      </c>
      <c r="L15" s="11">
        <f>L3/L$23*1000000</f>
        <v>123.87518990300339</v>
      </c>
      <c r="M15" s="11">
        <f>M3/M$23*1000000</f>
        <v>80.944506758866325</v>
      </c>
      <c r="N15" s="11" t="s">
        <v>844</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844</v>
      </c>
      <c r="X15" s="11" t="s">
        <v>844</v>
      </c>
      <c r="Y15" s="14">
        <v>4550</v>
      </c>
      <c r="Z15" s="14">
        <v>1100</v>
      </c>
      <c r="AA15" s="14">
        <v>860</v>
      </c>
      <c r="AB15" s="14">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ht="15" x14ac:dyDescent="0.25">
      <c r="A16" s="11" t="s">
        <v>633</v>
      </c>
      <c r="B16" s="11">
        <f>B5/B$23*1000000</f>
        <v>1905.0786537833169</v>
      </c>
      <c r="C16" s="11">
        <f>C5/C$23*1000000</f>
        <v>2139.4963113125505</v>
      </c>
      <c r="D16" s="11">
        <f>D5/D$23*1000000</f>
        <v>2236.7613287555992</v>
      </c>
      <c r="E16" s="11">
        <f>E5/E$23*1000000</f>
        <v>1655.0810989738497</v>
      </c>
      <c r="F16" s="11" t="s">
        <v>844</v>
      </c>
      <c r="G16" s="11" t="s">
        <v>844</v>
      </c>
      <c r="H16" s="11" t="s">
        <v>844</v>
      </c>
      <c r="I16" s="11">
        <f>I5/I$23*1000000</f>
        <v>1353.4182858631721</v>
      </c>
      <c r="J16" s="11">
        <f>J5/J$23*1000000</f>
        <v>1477.6584723064364</v>
      </c>
      <c r="K16" s="11">
        <f>K5/K$23*1000000</f>
        <v>1391.267376079177</v>
      </c>
      <c r="L16" s="11">
        <f>L5/L$23*1000000</f>
        <v>1435.0823886876242</v>
      </c>
      <c r="M16" s="11">
        <f>M5/M$23*1000000</f>
        <v>1320.551810266076</v>
      </c>
      <c r="N16" s="11" t="s">
        <v>844</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844</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844</v>
      </c>
      <c r="BG16" s="11" t="s">
        <v>844</v>
      </c>
      <c r="BH16" s="11" t="s">
        <v>844</v>
      </c>
      <c r="BI16" s="11" t="s">
        <v>844</v>
      </c>
      <c r="BJ16" s="11" t="s">
        <v>844</v>
      </c>
      <c r="BK16" s="11" t="s">
        <v>844</v>
      </c>
    </row>
    <row r="17" spans="1:63" s="11" customFormat="1" ht="15" x14ac:dyDescent="0.25">
      <c r="A17" s="11" t="s">
        <v>640</v>
      </c>
      <c r="B17" s="11" t="s">
        <v>844</v>
      </c>
      <c r="C17" s="11">
        <f>C7/C$23*1000000</f>
        <v>1940.8082285661633</v>
      </c>
      <c r="D17" s="11">
        <f>D7/D$23*1000000</f>
        <v>1963.9162365566949</v>
      </c>
      <c r="E17" s="11">
        <f>E7/E$23*1000000</f>
        <v>1568.1192107226811</v>
      </c>
      <c r="F17" s="11" t="s">
        <v>844</v>
      </c>
      <c r="G17" s="11" t="s">
        <v>844</v>
      </c>
      <c r="H17" s="11" t="s">
        <v>844</v>
      </c>
      <c r="I17" s="11">
        <f>I7/I$23*1000000</f>
        <v>1519.8814974934019</v>
      </c>
      <c r="J17" s="11">
        <f>J7/J$23*1000000</f>
        <v>1718.7626818427048</v>
      </c>
      <c r="K17" s="11">
        <f>K7/K$23*1000000</f>
        <v>1504.6473999362238</v>
      </c>
      <c r="L17" s="11">
        <f>L7/L$23*1000000</f>
        <v>1556.6203108566085</v>
      </c>
      <c r="M17" s="11">
        <f>M7/M$23*1000000</f>
        <v>1463.9392222389249</v>
      </c>
      <c r="N17" s="11" t="s">
        <v>844</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844</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844</v>
      </c>
      <c r="BG17" s="11" t="s">
        <v>844</v>
      </c>
      <c r="BH17" s="11" t="s">
        <v>844</v>
      </c>
      <c r="BI17" s="11" t="s">
        <v>844</v>
      </c>
      <c r="BJ17" s="11" t="s">
        <v>844</v>
      </c>
      <c r="BK17" s="11" t="s">
        <v>844</v>
      </c>
    </row>
    <row r="18" spans="1:63" s="11" customFormat="1" ht="15" x14ac:dyDescent="0.25">
      <c r="A18" s="11" t="s">
        <v>653</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11">
        <f>R9/R$23*1000000</f>
        <v>559.43503642909332</v>
      </c>
      <c r="S18" s="11">
        <f>S9/S$23*1000000</f>
        <v>587.46848253031681</v>
      </c>
      <c r="T18" s="11">
        <f>T9/T$23*1000000</f>
        <v>703.89389011622734</v>
      </c>
      <c r="U18" s="11">
        <f>U9/U$23*1000000</f>
        <v>821.85290091011814</v>
      </c>
      <c r="V18" s="11">
        <f>V9/V$23*1000000</f>
        <v>836.1133752930599</v>
      </c>
      <c r="W18" s="11" t="s">
        <v>844</v>
      </c>
      <c r="X18" s="11" t="s">
        <v>844</v>
      </c>
      <c r="Y18" s="11" t="s">
        <v>844</v>
      </c>
      <c r="Z18" s="11" t="s">
        <v>844</v>
      </c>
      <c r="AA18" s="11" t="s">
        <v>844</v>
      </c>
      <c r="AB18" s="11" t="s">
        <v>844</v>
      </c>
      <c r="AC18" s="11" t="s">
        <v>844</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11" t="s">
        <v>844</v>
      </c>
      <c r="BF18" s="11" t="s">
        <v>844</v>
      </c>
      <c r="BG18" s="11" t="s">
        <v>844</v>
      </c>
      <c r="BH18" s="11" t="s">
        <v>844</v>
      </c>
      <c r="BI18" s="11" t="s">
        <v>844</v>
      </c>
      <c r="BJ18" s="11" t="s">
        <v>844</v>
      </c>
      <c r="BK18" s="11" t="s">
        <v>844</v>
      </c>
    </row>
    <row r="19" spans="1:63" s="11" customFormat="1" ht="15" x14ac:dyDescent="0.25">
      <c r="A19" s="11" t="s">
        <v>712</v>
      </c>
      <c r="B19" s="11" t="s">
        <v>844</v>
      </c>
      <c r="C19" s="11" t="s">
        <v>844</v>
      </c>
      <c r="D19" s="11">
        <f>D11/D$23*1000000</f>
        <v>136.42254609945203</v>
      </c>
      <c r="E19" s="11">
        <f>E11/E$23*1000000</f>
        <v>84.156666049517781</v>
      </c>
      <c r="F19" s="11" t="s">
        <v>844</v>
      </c>
      <c r="G19" s="11" t="s">
        <v>844</v>
      </c>
      <c r="H19" s="11" t="s">
        <v>844</v>
      </c>
      <c r="I19" s="11">
        <f>I11/I$23*1000000</f>
        <v>316.03885106608828</v>
      </c>
      <c r="J19" s="11">
        <f>J11/J$23*1000000</f>
        <v>336.59102519419628</v>
      </c>
      <c r="K19" s="11">
        <f>K11/K$23*1000000</f>
        <v>356.67465838362602</v>
      </c>
      <c r="L19" s="11">
        <f>L11/L$23*1000000</f>
        <v>264.11125394413932</v>
      </c>
      <c r="M19" s="11">
        <f>M11/M$23*1000000</f>
        <v>268.27322240081406</v>
      </c>
      <c r="N19" s="11" t="s">
        <v>844</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844</v>
      </c>
      <c r="X19" s="11" t="s">
        <v>844</v>
      </c>
      <c r="Y19" s="11" t="s">
        <v>844</v>
      </c>
      <c r="Z19" s="11" t="s">
        <v>844</v>
      </c>
      <c r="AA19" s="11" t="s">
        <v>844</v>
      </c>
      <c r="AB19" s="11" t="s">
        <v>844</v>
      </c>
      <c r="AC19" s="11" t="s">
        <v>844</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844</v>
      </c>
      <c r="AR19" s="11" t="s">
        <v>844</v>
      </c>
      <c r="AS19" s="11" t="s">
        <v>844</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844</v>
      </c>
      <c r="BG19" s="11" t="s">
        <v>844</v>
      </c>
      <c r="BH19" s="11" t="s">
        <v>844</v>
      </c>
      <c r="BI19" s="11" t="s">
        <v>844</v>
      </c>
      <c r="BJ19" s="11" t="s">
        <v>844</v>
      </c>
      <c r="BK19" s="11"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ht="15" x14ac:dyDescent="0.25">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605</v>
      </c>
      <c r="BG24" s="12" t="s">
        <v>603</v>
      </c>
      <c r="BH24" s="12" t="s">
        <v>601</v>
      </c>
      <c r="BI24" s="12" t="s">
        <v>599</v>
      </c>
      <c r="BJ24" s="12" t="s">
        <v>597</v>
      </c>
      <c r="BK24" s="12" t="s">
        <v>595</v>
      </c>
    </row>
    <row r="25" spans="1:63" s="11" customFormat="1" ht="30" x14ac:dyDescent="0.25">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19" t="s">
        <v>845</v>
      </c>
      <c r="BG25" s="19" t="s">
        <v>845</v>
      </c>
      <c r="BH25" s="19" t="s">
        <v>845</v>
      </c>
      <c r="BI25" s="19" t="s">
        <v>845</v>
      </c>
      <c r="BJ25" s="19" t="s">
        <v>845</v>
      </c>
      <c r="BK25" s="19" t="s">
        <v>845</v>
      </c>
    </row>
    <row r="26" spans="1:63" s="12" customFormat="1" ht="15" x14ac:dyDescent="0.25">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ht="15" x14ac:dyDescent="0.25">
      <c r="A27" s="11" t="s">
        <v>1011</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19" t="s">
        <v>845</v>
      </c>
      <c r="BG27" s="19" t="s">
        <v>845</v>
      </c>
      <c r="BH27" s="19" t="s">
        <v>845</v>
      </c>
      <c r="BI27" s="19" t="s">
        <v>845</v>
      </c>
      <c r="BJ27" s="19" t="s">
        <v>845</v>
      </c>
      <c r="BK27" s="19" t="s">
        <v>845</v>
      </c>
    </row>
    <row r="28" spans="1:63" s="12" customFormat="1" ht="15" x14ac:dyDescent="0.25">
      <c r="A28" s="12" t="s">
        <v>0</v>
      </c>
      <c r="C28" s="12" t="s">
        <v>1012</v>
      </c>
      <c r="D28" s="12" t="s">
        <v>289</v>
      </c>
      <c r="E28" s="12" t="s">
        <v>1013</v>
      </c>
      <c r="H28" s="12" t="s">
        <v>1014</v>
      </c>
      <c r="I28" s="12" t="s">
        <v>1014</v>
      </c>
      <c r="J28" s="12" t="s">
        <v>1014</v>
      </c>
      <c r="K28" s="12" t="s">
        <v>1014</v>
      </c>
      <c r="L28" s="12" t="s">
        <v>1014</v>
      </c>
      <c r="M28" s="12" t="s">
        <v>1014</v>
      </c>
      <c r="N28" s="12" t="s">
        <v>1014</v>
      </c>
      <c r="O28" s="12" t="s">
        <v>1014</v>
      </c>
      <c r="P28" s="12" t="s">
        <v>1014</v>
      </c>
      <c r="Q28" s="12" t="s">
        <v>1014</v>
      </c>
      <c r="R28" s="12" t="s">
        <v>1014</v>
      </c>
      <c r="S28" s="12" t="s">
        <v>1014</v>
      </c>
      <c r="T28" s="12" t="s">
        <v>1014</v>
      </c>
      <c r="U28" s="12" t="s">
        <v>1014</v>
      </c>
      <c r="V28" s="12" t="s">
        <v>1014</v>
      </c>
      <c r="W28" s="12" t="s">
        <v>1014</v>
      </c>
      <c r="X28" s="12" t="s">
        <v>1014</v>
      </c>
      <c r="Y28" s="12" t="s">
        <v>1014</v>
      </c>
      <c r="Z28" s="12" t="s">
        <v>1015</v>
      </c>
      <c r="AA28" s="12" t="s">
        <v>1015</v>
      </c>
      <c r="AB28" s="12" t="s">
        <v>1015</v>
      </c>
      <c r="AC28" s="12" t="s">
        <v>1015</v>
      </c>
      <c r="AD28" s="12" t="s">
        <v>1015</v>
      </c>
      <c r="AE28" s="12" t="s">
        <v>1015</v>
      </c>
      <c r="AF28" s="12" t="s">
        <v>1015</v>
      </c>
      <c r="AG28" s="12" t="s">
        <v>1015</v>
      </c>
      <c r="AH28" s="12" t="s">
        <v>1015</v>
      </c>
      <c r="AI28" s="12" t="s">
        <v>1015</v>
      </c>
      <c r="AJ28" s="12" t="s">
        <v>1015</v>
      </c>
      <c r="AK28" s="12" t="s">
        <v>1015</v>
      </c>
      <c r="AL28" s="12" t="s">
        <v>1016</v>
      </c>
      <c r="AM28" s="12" t="s">
        <v>1016</v>
      </c>
      <c r="AN28" s="12" t="s">
        <v>1016</v>
      </c>
      <c r="AO28" s="12" t="s">
        <v>1016</v>
      </c>
      <c r="AP28" s="12" t="s">
        <v>1016</v>
      </c>
      <c r="AQ28" s="12" t="s">
        <v>1016</v>
      </c>
      <c r="AR28" s="12" t="s">
        <v>1016</v>
      </c>
      <c r="AS28" s="12" t="s">
        <v>1016</v>
      </c>
      <c r="AT28" s="12" t="s">
        <v>1016</v>
      </c>
      <c r="AU28" s="12" t="s">
        <v>1016</v>
      </c>
      <c r="AV28" s="12" t="s">
        <v>1016</v>
      </c>
      <c r="AW28" s="12" t="s">
        <v>1016</v>
      </c>
      <c r="AX28" s="12" t="s">
        <v>1016</v>
      </c>
      <c r="AY28" s="12" t="s">
        <v>1016</v>
      </c>
      <c r="AZ28" s="12" t="s">
        <v>1016</v>
      </c>
      <c r="BA28" s="12" t="s">
        <v>1016</v>
      </c>
      <c r="BB28" s="12" t="s">
        <v>1016</v>
      </c>
      <c r="BC28" s="12" t="s">
        <v>1016</v>
      </c>
      <c r="BD28" s="12" t="s">
        <v>1016</v>
      </c>
      <c r="BE28" s="12" t="s">
        <v>1016</v>
      </c>
    </row>
    <row r="29" spans="1:63" s="13" customFormat="1" ht="30" x14ac:dyDescent="0.25">
      <c r="A29" s="13" t="s">
        <v>848</v>
      </c>
      <c r="B29" s="13" t="s">
        <v>855</v>
      </c>
      <c r="F29" s="13" t="s">
        <v>855</v>
      </c>
      <c r="G29" s="13" t="s">
        <v>855</v>
      </c>
      <c r="H29" s="13" t="s">
        <v>855</v>
      </c>
      <c r="N29" s="13" t="s">
        <v>855</v>
      </c>
      <c r="W29" s="13" t="s">
        <v>855</v>
      </c>
      <c r="X29" s="13" t="s">
        <v>855</v>
      </c>
      <c r="Y29" s="13" t="s">
        <v>855</v>
      </c>
      <c r="Z29" s="13" t="s">
        <v>855</v>
      </c>
      <c r="AB29" s="13" t="s">
        <v>855</v>
      </c>
    </row>
  </sheetData>
  <phoneticPr fontId="6" type="noConversion"/>
  <conditionalFormatting sqref="A16:A21 A15:E15 B16:E17 B18:BJ19 F15:N17 O16:BJ17 BK16:BK19">
    <cfRule type="expression" dxfId="16" priority="6">
      <formula>_xlfn.ISFORMULA(A15)</formula>
    </cfRule>
  </conditionalFormatting>
  <conditionalFormatting sqref="A1:XFD12">
    <cfRule type="expression" dxfId="15" priority="7">
      <formula>_xlfn.ISFORMULA(A1)</formula>
    </cfRule>
  </conditionalFormatting>
  <conditionalFormatting sqref="A14:XFD14">
    <cfRule type="expression" dxfId="14" priority="5">
      <formula>_xlfn.ISFORMULA(A14)</formula>
    </cfRule>
  </conditionalFormatting>
  <conditionalFormatting sqref="A23:XFD1048576">
    <cfRule type="expression" dxfId="13" priority="9">
      <formula>_xlfn.ISFORMULA(A23)</formula>
    </cfRule>
  </conditionalFormatting>
  <conditionalFormatting sqref="O15:XFD15">
    <cfRule type="expression" dxfId="12" priority="2">
      <formula>_xlfn.ISFORMULA(O15)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topLeftCell="A16" zoomScaleNormal="100" workbookViewId="0">
      <selection activeCell="L21" sqref="L2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B2">
        <v>177.96293703029454</v>
      </c>
      <c r="C2">
        <v>342768</v>
      </c>
      <c r="E2">
        <v>1905.0786537833169</v>
      </c>
    </row>
    <row r="3" spans="1:9" x14ac:dyDescent="0.25">
      <c r="A3">
        <v>1896</v>
      </c>
      <c r="B3">
        <v>20.156762017749468</v>
      </c>
      <c r="C3">
        <v>347278</v>
      </c>
      <c r="D3">
        <v>18</v>
      </c>
      <c r="E3">
        <v>2139.4963113125505</v>
      </c>
      <c r="F3">
        <v>1940.8082285661633</v>
      </c>
      <c r="I3">
        <v>171000</v>
      </c>
    </row>
    <row r="4" spans="1:9" x14ac:dyDescent="0.25">
      <c r="A4">
        <v>1897</v>
      </c>
      <c r="B4">
        <v>287.0557740842637</v>
      </c>
      <c r="C4">
        <v>351848</v>
      </c>
      <c r="D4">
        <v>18</v>
      </c>
      <c r="E4">
        <v>2236.7613287555992</v>
      </c>
      <c r="F4">
        <v>1963.9162365566949</v>
      </c>
      <c r="H4">
        <v>136.42254609945203</v>
      </c>
      <c r="I4">
        <v>196000</v>
      </c>
    </row>
    <row r="5" spans="1:9" x14ac:dyDescent="0.25">
      <c r="A5">
        <v>1898</v>
      </c>
      <c r="B5">
        <v>143.06633228418022</v>
      </c>
      <c r="C5">
        <v>356478</v>
      </c>
      <c r="D5">
        <v>18</v>
      </c>
      <c r="E5">
        <v>1655.0810989738497</v>
      </c>
      <c r="F5">
        <v>1568.1192107226811</v>
      </c>
      <c r="H5">
        <v>84.156666049517781</v>
      </c>
      <c r="I5">
        <v>195000</v>
      </c>
    </row>
    <row r="6" spans="1:9" x14ac:dyDescent="0.25">
      <c r="A6">
        <v>1899</v>
      </c>
      <c r="C6">
        <v>370168</v>
      </c>
    </row>
    <row r="7" spans="1:9" x14ac:dyDescent="0.25">
      <c r="A7">
        <v>1900</v>
      </c>
      <c r="C7">
        <v>376160</v>
      </c>
    </row>
    <row r="8" spans="1:9" x14ac:dyDescent="0.25">
      <c r="A8">
        <v>1901</v>
      </c>
      <c r="C8">
        <v>410151</v>
      </c>
      <c r="I8">
        <v>202000</v>
      </c>
    </row>
    <row r="9" spans="1:9" x14ac:dyDescent="0.25">
      <c r="A9">
        <v>1902</v>
      </c>
      <c r="B9">
        <v>139.92559818193223</v>
      </c>
      <c r="C9">
        <v>414506</v>
      </c>
      <c r="D9">
        <v>17.7</v>
      </c>
      <c r="E9">
        <v>1353.4182858631721</v>
      </c>
      <c r="F9">
        <v>1519.8814974934019</v>
      </c>
      <c r="H9">
        <v>316.03885106608828</v>
      </c>
      <c r="I9">
        <v>150000</v>
      </c>
    </row>
    <row r="10" spans="1:9" x14ac:dyDescent="0.25">
      <c r="A10">
        <v>1903</v>
      </c>
      <c r="B10">
        <v>169.48909779282226</v>
      </c>
      <c r="C10">
        <v>418906</v>
      </c>
      <c r="D10">
        <v>18</v>
      </c>
      <c r="E10">
        <v>1477.6584723064364</v>
      </c>
      <c r="F10">
        <v>1718.7626818427048</v>
      </c>
      <c r="H10">
        <v>336.59102519419628</v>
      </c>
      <c r="I10">
        <v>181000</v>
      </c>
    </row>
    <row r="11" spans="1:9" x14ac:dyDescent="0.25">
      <c r="A11">
        <v>1904</v>
      </c>
      <c r="B11">
        <v>127.55252683917752</v>
      </c>
      <c r="C11">
        <v>423355</v>
      </c>
      <c r="D11">
        <v>18.3</v>
      </c>
      <c r="E11">
        <v>1391.267376079177</v>
      </c>
      <c r="F11">
        <v>1504.6473999362238</v>
      </c>
      <c r="H11">
        <v>356.67465838362602</v>
      </c>
      <c r="I11">
        <v>158000</v>
      </c>
    </row>
    <row r="12" spans="1:9" x14ac:dyDescent="0.25">
      <c r="A12">
        <v>1905</v>
      </c>
      <c r="B12">
        <v>123.87518990300339</v>
      </c>
      <c r="C12">
        <v>427850</v>
      </c>
      <c r="D12">
        <v>18.600000000000001</v>
      </c>
      <c r="E12">
        <v>1435.0823886876242</v>
      </c>
      <c r="F12">
        <v>1556.6203108566085</v>
      </c>
      <c r="H12">
        <v>264.11125394413932</v>
      </c>
      <c r="I12">
        <v>166000</v>
      </c>
    </row>
    <row r="13" spans="1:9" x14ac:dyDescent="0.25">
      <c r="A13">
        <v>1906</v>
      </c>
      <c r="B13">
        <v>80.944506758866325</v>
      </c>
      <c r="C13">
        <v>432395</v>
      </c>
      <c r="D13">
        <v>18.899999999999999</v>
      </c>
      <c r="E13">
        <v>1320.551810266076</v>
      </c>
      <c r="F13">
        <v>1463.9392222389249</v>
      </c>
      <c r="H13">
        <v>268.27322240081406</v>
      </c>
      <c r="I13">
        <v>158000</v>
      </c>
    </row>
    <row r="14" spans="1:9" x14ac:dyDescent="0.25">
      <c r="A14">
        <v>1907</v>
      </c>
      <c r="C14">
        <v>436986</v>
      </c>
      <c r="I14">
        <v>145000</v>
      </c>
    </row>
    <row r="15" spans="1:9" x14ac:dyDescent="0.25">
      <c r="A15">
        <v>1908</v>
      </c>
      <c r="B15">
        <v>63.401489935013473</v>
      </c>
      <c r="C15">
        <v>441630</v>
      </c>
      <c r="D15">
        <v>19.600000000000001</v>
      </c>
      <c r="E15">
        <v>1585.037248375337</v>
      </c>
      <c r="F15">
        <v>1648.4387383103503</v>
      </c>
      <c r="H15">
        <v>221.90521477254717</v>
      </c>
      <c r="I15">
        <v>141000</v>
      </c>
    </row>
    <row r="16" spans="1:9" x14ac:dyDescent="0.25">
      <c r="A16">
        <v>1909</v>
      </c>
      <c r="B16">
        <v>53.772957131750466</v>
      </c>
      <c r="C16">
        <v>446321</v>
      </c>
      <c r="D16">
        <v>19.899999999999999</v>
      </c>
      <c r="E16">
        <v>1543.7319776573363</v>
      </c>
      <c r="F16">
        <v>1321.9185294888655</v>
      </c>
      <c r="H16">
        <v>250.94046661483554</v>
      </c>
      <c r="I16">
        <v>119000</v>
      </c>
    </row>
    <row r="17" spans="1:9" x14ac:dyDescent="0.25">
      <c r="A17">
        <v>1910</v>
      </c>
      <c r="B17">
        <v>24.386729185372396</v>
      </c>
      <c r="C17">
        <v>451065</v>
      </c>
      <c r="D17">
        <v>19.100000000000001</v>
      </c>
      <c r="E17">
        <v>1520.8451110150422</v>
      </c>
      <c r="F17">
        <v>1261.4589914978994</v>
      </c>
      <c r="H17">
        <v>206.17871038542117</v>
      </c>
      <c r="I17">
        <v>127000</v>
      </c>
    </row>
    <row r="18" spans="1:9" x14ac:dyDescent="0.25">
      <c r="A18">
        <v>1911</v>
      </c>
      <c r="B18">
        <v>103.11155573398973</v>
      </c>
      <c r="C18">
        <v>455817</v>
      </c>
      <c r="D18">
        <v>19.3</v>
      </c>
      <c r="E18">
        <v>838.05562319966123</v>
      </c>
      <c r="F18">
        <v>1114.4823470822719</v>
      </c>
      <c r="G18">
        <v>559.43503642909332</v>
      </c>
      <c r="H18">
        <v>210.61083724389394</v>
      </c>
      <c r="I18">
        <v>141000</v>
      </c>
    </row>
    <row r="19" spans="1:9" x14ac:dyDescent="0.25">
      <c r="A19">
        <v>1912</v>
      </c>
      <c r="B19">
        <v>132.93082451415927</v>
      </c>
      <c r="C19">
        <v>466408</v>
      </c>
      <c r="D19">
        <v>19.2</v>
      </c>
      <c r="E19">
        <v>763.28021817807587</v>
      </c>
      <c r="F19">
        <v>1260.6987873278331</v>
      </c>
      <c r="G19">
        <v>587.46848253031681</v>
      </c>
      <c r="H19">
        <v>222.98073789471877</v>
      </c>
      <c r="I19">
        <v>107000</v>
      </c>
    </row>
    <row r="20" spans="1:9" x14ac:dyDescent="0.25">
      <c r="A20">
        <v>1913</v>
      </c>
      <c r="B20">
        <v>148.41136237390336</v>
      </c>
      <c r="C20">
        <v>471662</v>
      </c>
      <c r="D20">
        <v>19.399999999999999</v>
      </c>
      <c r="E20">
        <v>909.54963512006475</v>
      </c>
      <c r="F20">
        <v>1346.3030729632662</v>
      </c>
      <c r="G20">
        <v>703.89389011622734</v>
      </c>
      <c r="H20">
        <v>220.49688124122781</v>
      </c>
      <c r="I20">
        <v>128000</v>
      </c>
    </row>
    <row r="21" spans="1:9" x14ac:dyDescent="0.25">
      <c r="A21">
        <v>1914</v>
      </c>
      <c r="B21">
        <v>136.27662897744307</v>
      </c>
      <c r="C21">
        <v>476971</v>
      </c>
      <c r="D21">
        <v>20</v>
      </c>
      <c r="E21">
        <v>922.48795000115308</v>
      </c>
      <c r="F21">
        <v>1201.330898524229</v>
      </c>
      <c r="G21">
        <v>821.85290091011814</v>
      </c>
      <c r="H21">
        <v>176.11133590931104</v>
      </c>
      <c r="I21">
        <v>132000</v>
      </c>
    </row>
    <row r="22" spans="1:9" x14ac:dyDescent="0.25">
      <c r="A22">
        <v>1915</v>
      </c>
      <c r="B22">
        <v>153.35747838289791</v>
      </c>
      <c r="C22">
        <v>476012</v>
      </c>
      <c r="D22">
        <v>19</v>
      </c>
      <c r="E22">
        <v>1939.0267472248599</v>
      </c>
      <c r="F22">
        <v>1447.4425014495432</v>
      </c>
      <c r="G22">
        <v>836.1133752930599</v>
      </c>
      <c r="H22">
        <v>222.68346176146821</v>
      </c>
      <c r="I22">
        <v>133000</v>
      </c>
    </row>
    <row r="23" spans="1:9" x14ac:dyDescent="0.25">
      <c r="A23">
        <v>1916</v>
      </c>
      <c r="C23">
        <v>465494</v>
      </c>
      <c r="E23">
        <v>1731.4938538412955</v>
      </c>
      <c r="F23">
        <v>1568.2264433053917</v>
      </c>
      <c r="I23">
        <v>109000</v>
      </c>
    </row>
    <row r="24" spans="1:9" x14ac:dyDescent="0.25">
      <c r="A24">
        <v>1917</v>
      </c>
      <c r="C24">
        <v>469293</v>
      </c>
      <c r="E24">
        <v>1687.645031994937</v>
      </c>
      <c r="F24">
        <v>1391.4548054200679</v>
      </c>
      <c r="I24">
        <v>104000</v>
      </c>
    </row>
    <row r="25" spans="1:9" x14ac:dyDescent="0.25">
      <c r="A25">
        <v>1918</v>
      </c>
      <c r="B25">
        <v>4550</v>
      </c>
      <c r="C25">
        <v>465217</v>
      </c>
      <c r="E25">
        <v>3230.7503810049934</v>
      </c>
      <c r="F25">
        <v>1612.1508887250466</v>
      </c>
      <c r="I25">
        <v>128000</v>
      </c>
    </row>
    <row r="26" spans="1:9" x14ac:dyDescent="0.25">
      <c r="A26">
        <v>1919</v>
      </c>
      <c r="B26">
        <v>1100</v>
      </c>
      <c r="C26">
        <v>473695</v>
      </c>
      <c r="E26">
        <v>1481.9662441022178</v>
      </c>
      <c r="F26">
        <v>1477.7441180506444</v>
      </c>
      <c r="I26">
        <v>96000</v>
      </c>
    </row>
    <row r="27" spans="1:9" x14ac:dyDescent="0.25">
      <c r="A27">
        <v>1920</v>
      </c>
      <c r="B27">
        <v>860</v>
      </c>
      <c r="C27">
        <v>492700</v>
      </c>
      <c r="E27">
        <v>1591.2319870103511</v>
      </c>
      <c r="F27">
        <v>1276.6389283539679</v>
      </c>
      <c r="I27">
        <v>104000</v>
      </c>
    </row>
    <row r="28" spans="1:9" x14ac:dyDescent="0.25">
      <c r="A28">
        <v>1921</v>
      </c>
      <c r="B28">
        <v>470</v>
      </c>
      <c r="C28">
        <v>519239</v>
      </c>
      <c r="I28">
        <v>99000</v>
      </c>
    </row>
    <row r="29" spans="1:9" x14ac:dyDescent="0.25">
      <c r="A29">
        <v>1922</v>
      </c>
      <c r="B29">
        <v>225.79410639112132</v>
      </c>
      <c r="C29">
        <v>522600</v>
      </c>
      <c r="D29">
        <v>17</v>
      </c>
      <c r="E29">
        <v>962.49521622655948</v>
      </c>
      <c r="F29">
        <v>970.14925373134326</v>
      </c>
      <c r="I29">
        <v>82000</v>
      </c>
    </row>
    <row r="30" spans="1:9" x14ac:dyDescent="0.25">
      <c r="A30">
        <v>1923</v>
      </c>
      <c r="B30">
        <v>507.43990843189624</v>
      </c>
      <c r="C30">
        <v>524200</v>
      </c>
      <c r="D30">
        <v>17</v>
      </c>
      <c r="E30">
        <v>522.70125906142687</v>
      </c>
      <c r="F30">
        <v>867.98931705455936</v>
      </c>
      <c r="G30">
        <v>495.99389545974816</v>
      </c>
      <c r="H30">
        <v>104.92178557802366</v>
      </c>
      <c r="I30">
        <v>90000</v>
      </c>
    </row>
    <row r="31" spans="1:9" x14ac:dyDescent="0.25">
      <c r="A31">
        <v>1924</v>
      </c>
      <c r="B31">
        <v>335.23809523809524</v>
      </c>
      <c r="C31">
        <v>525000</v>
      </c>
      <c r="D31">
        <v>17</v>
      </c>
      <c r="E31">
        <v>609.52380952380952</v>
      </c>
      <c r="F31">
        <v>432.38095238095235</v>
      </c>
      <c r="G31">
        <v>493.33333333333337</v>
      </c>
      <c r="H31">
        <v>91.428571428571431</v>
      </c>
      <c r="I31">
        <v>90000</v>
      </c>
    </row>
    <row r="32" spans="1:9" x14ac:dyDescent="0.25">
      <c r="A32">
        <v>1925</v>
      </c>
      <c r="B32">
        <v>229.64509394572028</v>
      </c>
      <c r="C32">
        <v>526900</v>
      </c>
      <c r="D32">
        <v>17</v>
      </c>
      <c r="E32">
        <v>618.71322831656857</v>
      </c>
      <c r="F32">
        <v>408.04706775479218</v>
      </c>
      <c r="G32">
        <v>487.75858796735628</v>
      </c>
      <c r="H32">
        <v>104.38413361169103</v>
      </c>
      <c r="I32">
        <v>85000</v>
      </c>
    </row>
    <row r="33" spans="1:9" x14ac:dyDescent="0.25">
      <c r="A33">
        <v>1926</v>
      </c>
      <c r="B33">
        <v>242.69061723676668</v>
      </c>
      <c r="C33">
        <v>523300</v>
      </c>
      <c r="D33">
        <v>17</v>
      </c>
      <c r="E33">
        <v>559.90827441238287</v>
      </c>
      <c r="F33">
        <v>684.120007643799</v>
      </c>
      <c r="G33">
        <v>481.55933498948974</v>
      </c>
      <c r="H33">
        <v>126.1226829734378</v>
      </c>
      <c r="I33">
        <v>79000</v>
      </c>
    </row>
    <row r="34" spans="1:9" x14ac:dyDescent="0.25">
      <c r="A34">
        <v>1927</v>
      </c>
      <c r="B34">
        <v>434.36845113354929</v>
      </c>
      <c r="C34">
        <v>524900</v>
      </c>
      <c r="D34">
        <v>17</v>
      </c>
      <c r="E34">
        <v>714.42179462754814</v>
      </c>
      <c r="F34">
        <v>762.04991426938466</v>
      </c>
      <c r="G34">
        <v>552.4861878453039</v>
      </c>
      <c r="H34">
        <v>114.3074871404077</v>
      </c>
      <c r="I34">
        <v>91000</v>
      </c>
    </row>
    <row r="35" spans="1:9" x14ac:dyDescent="0.25">
      <c r="A35">
        <v>1928</v>
      </c>
      <c r="B35">
        <v>164.92045013581685</v>
      </c>
      <c r="C35">
        <v>515400</v>
      </c>
      <c r="D35">
        <v>16</v>
      </c>
      <c r="E35">
        <v>638.33915405510277</v>
      </c>
      <c r="F35">
        <v>554.90880869227783</v>
      </c>
      <c r="G35">
        <v>407.45052386495922</v>
      </c>
      <c r="H35">
        <v>112.53395421032208</v>
      </c>
      <c r="I35">
        <v>73000</v>
      </c>
    </row>
    <row r="36" spans="1:9" x14ac:dyDescent="0.25">
      <c r="A36">
        <v>1929</v>
      </c>
      <c r="B36">
        <v>889.96138996138995</v>
      </c>
      <c r="C36">
        <v>518000</v>
      </c>
      <c r="D36">
        <v>15</v>
      </c>
      <c r="E36">
        <v>716.21621621621625</v>
      </c>
      <c r="F36">
        <v>702.70270270270271</v>
      </c>
      <c r="G36">
        <v>687.25868725868725</v>
      </c>
      <c r="H36">
        <v>110.03861003861003</v>
      </c>
      <c r="I36">
        <v>88000</v>
      </c>
    </row>
    <row r="37" spans="1:9" x14ac:dyDescent="0.25">
      <c r="A37">
        <v>1930</v>
      </c>
      <c r="B37">
        <v>92.717790225999607</v>
      </c>
      <c r="C37">
        <v>517700</v>
      </c>
      <c r="D37">
        <v>15</v>
      </c>
      <c r="E37">
        <v>438.47788294378984</v>
      </c>
      <c r="F37">
        <v>334.17036893954025</v>
      </c>
      <c r="G37">
        <v>291.67471508595708</v>
      </c>
      <c r="H37">
        <v>92.717790225999607</v>
      </c>
      <c r="I37">
        <v>67000</v>
      </c>
    </row>
    <row r="38" spans="1:9" x14ac:dyDescent="0.25">
      <c r="A38">
        <v>1931</v>
      </c>
      <c r="B38">
        <v>344.09433597525617</v>
      </c>
      <c r="C38">
        <v>517300</v>
      </c>
      <c r="D38">
        <v>15</v>
      </c>
      <c r="E38">
        <v>840.90469746762028</v>
      </c>
      <c r="F38">
        <v>458.14807655132415</v>
      </c>
      <c r="G38">
        <v>388.55596365745214</v>
      </c>
      <c r="H38">
        <v>77.324569882080041</v>
      </c>
      <c r="I38">
        <v>69000</v>
      </c>
    </row>
    <row r="39" spans="1:9" x14ac:dyDescent="0.25">
      <c r="A39">
        <v>1932</v>
      </c>
      <c r="B39">
        <v>300.19493177387915</v>
      </c>
      <c r="C39">
        <v>513000</v>
      </c>
      <c r="D39">
        <v>15</v>
      </c>
      <c r="E39">
        <v>855.75048732943469</v>
      </c>
      <c r="F39">
        <v>423.00194931773876</v>
      </c>
      <c r="G39">
        <v>370.37037037037032</v>
      </c>
      <c r="H39">
        <v>60.428849902534111</v>
      </c>
      <c r="I39">
        <v>73000</v>
      </c>
    </row>
    <row r="40" spans="1:9" x14ac:dyDescent="0.25">
      <c r="A40">
        <v>1933</v>
      </c>
      <c r="B40">
        <v>603.72787308037982</v>
      </c>
      <c r="C40">
        <v>511820</v>
      </c>
      <c r="D40">
        <v>15</v>
      </c>
      <c r="E40">
        <v>844.0467351803369</v>
      </c>
      <c r="F40">
        <v>408.34668438122776</v>
      </c>
      <c r="G40">
        <v>386.85475362432106</v>
      </c>
      <c r="H40">
        <v>89.87534680160995</v>
      </c>
      <c r="I40">
        <v>63000</v>
      </c>
    </row>
    <row r="41" spans="1:9" x14ac:dyDescent="0.25">
      <c r="A41">
        <v>1934</v>
      </c>
      <c r="B41">
        <v>101.73721086476628</v>
      </c>
      <c r="C41">
        <v>520950</v>
      </c>
      <c r="D41">
        <v>13</v>
      </c>
      <c r="E41">
        <v>714.08004606968041</v>
      </c>
      <c r="F41">
        <v>270.65937230060467</v>
      </c>
      <c r="G41">
        <v>236.10711200691046</v>
      </c>
      <c r="H41">
        <v>67.184950571072079</v>
      </c>
      <c r="I41">
        <v>55000</v>
      </c>
    </row>
    <row r="42" spans="1:9" x14ac:dyDescent="0.25">
      <c r="A42">
        <v>1935</v>
      </c>
      <c r="B42">
        <v>159.46205571565801</v>
      </c>
      <c r="C42">
        <v>520500</v>
      </c>
      <c r="D42">
        <v>13</v>
      </c>
      <c r="E42">
        <v>768.49183477425549</v>
      </c>
      <c r="F42">
        <v>282.42074927953888</v>
      </c>
      <c r="G42">
        <v>301.63304514889529</v>
      </c>
      <c r="H42">
        <v>69.164265129683002</v>
      </c>
      <c r="I42">
        <v>52000</v>
      </c>
    </row>
    <row r="43" spans="1:9" x14ac:dyDescent="0.25">
      <c r="A43">
        <v>1936</v>
      </c>
      <c r="B43">
        <v>101.99999999999999</v>
      </c>
      <c r="C43">
        <v>518200</v>
      </c>
      <c r="D43">
        <v>13</v>
      </c>
      <c r="E43">
        <v>824.00617522192204</v>
      </c>
      <c r="F43">
        <v>318.40988035507525</v>
      </c>
      <c r="I43">
        <v>59000</v>
      </c>
    </row>
    <row r="44" spans="1:9" x14ac:dyDescent="0.25">
      <c r="A44">
        <v>1937</v>
      </c>
      <c r="B44">
        <v>518.99999999999989</v>
      </c>
      <c r="C44">
        <v>518200</v>
      </c>
      <c r="D44">
        <v>13</v>
      </c>
      <c r="E44">
        <v>1020.8413739868777</v>
      </c>
      <c r="F44">
        <v>355.07526051717485</v>
      </c>
      <c r="I44">
        <v>55000</v>
      </c>
    </row>
    <row r="45" spans="1:9" x14ac:dyDescent="0.25">
      <c r="A45">
        <v>1938</v>
      </c>
      <c r="B45">
        <v>85</v>
      </c>
      <c r="C45">
        <v>520000</v>
      </c>
      <c r="D45">
        <v>13</v>
      </c>
      <c r="E45">
        <v>834.61538461538464</v>
      </c>
      <c r="F45">
        <v>228.84615384615387</v>
      </c>
      <c r="I45">
        <v>50000</v>
      </c>
    </row>
    <row r="46" spans="1:9" x14ac:dyDescent="0.25">
      <c r="A46">
        <v>1939</v>
      </c>
      <c r="B46">
        <v>185.82375478927202</v>
      </c>
      <c r="C46">
        <v>522000</v>
      </c>
      <c r="D46">
        <v>13</v>
      </c>
      <c r="E46">
        <v>726.05363984674329</v>
      </c>
      <c r="F46">
        <v>250.95785440613028</v>
      </c>
      <c r="H46">
        <v>61.302681992337156</v>
      </c>
      <c r="I46">
        <v>48000</v>
      </c>
    </row>
    <row r="47" spans="1:9" x14ac:dyDescent="0.25">
      <c r="A47">
        <v>1940</v>
      </c>
      <c r="B47">
        <v>312.0595933158848</v>
      </c>
      <c r="C47">
        <v>496700</v>
      </c>
      <c r="D47">
        <v>13</v>
      </c>
      <c r="E47">
        <v>1046.9096033823234</v>
      </c>
      <c r="F47">
        <v>1330.7831689148379</v>
      </c>
      <c r="H47">
        <v>159.04972820616067</v>
      </c>
      <c r="I47">
        <v>55000</v>
      </c>
    </row>
    <row r="48" spans="1:9" x14ac:dyDescent="0.25">
      <c r="A48">
        <v>1941</v>
      </c>
      <c r="B48">
        <v>78.622858561615487</v>
      </c>
      <c r="C48">
        <v>483320</v>
      </c>
      <c r="D48">
        <v>12</v>
      </c>
      <c r="E48">
        <v>846.2302408342299</v>
      </c>
      <c r="F48">
        <v>1067.6156583629895</v>
      </c>
      <c r="H48">
        <v>134.48646859223703</v>
      </c>
      <c r="I48">
        <v>67000</v>
      </c>
    </row>
    <row r="49" spans="1:9" x14ac:dyDescent="0.25">
      <c r="A49">
        <v>1942</v>
      </c>
      <c r="B49">
        <v>52.148518982060907</v>
      </c>
      <c r="C49">
        <v>479400</v>
      </c>
      <c r="D49">
        <v>12</v>
      </c>
      <c r="E49">
        <v>600.75093867334169</v>
      </c>
      <c r="F49">
        <v>819.7747183979975</v>
      </c>
      <c r="H49">
        <v>110.55486024196912</v>
      </c>
      <c r="I49">
        <v>49000</v>
      </c>
    </row>
    <row r="50" spans="1:9" x14ac:dyDescent="0.25">
      <c r="A50">
        <v>1943</v>
      </c>
      <c r="B50">
        <v>267.87597553258809</v>
      </c>
      <c r="C50">
        <v>474100</v>
      </c>
      <c r="D50">
        <v>12</v>
      </c>
      <c r="E50">
        <v>873.23349504323983</v>
      </c>
      <c r="F50">
        <v>900.6538704914575</v>
      </c>
      <c r="H50">
        <v>109.68150179287071</v>
      </c>
      <c r="I50">
        <v>56000</v>
      </c>
    </row>
    <row r="51" spans="1:9" x14ac:dyDescent="0.25">
      <c r="A51">
        <v>1944</v>
      </c>
      <c r="B51">
        <v>107.55409338225989</v>
      </c>
      <c r="C51">
        <v>474180</v>
      </c>
      <c r="D51">
        <v>12</v>
      </c>
      <c r="E51">
        <v>605.25538824918806</v>
      </c>
      <c r="F51">
        <v>761.3142688430554</v>
      </c>
      <c r="H51">
        <v>128.64313130035006</v>
      </c>
      <c r="I51">
        <v>41000</v>
      </c>
    </row>
    <row r="52" spans="1:9" x14ac:dyDescent="0.25">
      <c r="A52">
        <v>1945</v>
      </c>
      <c r="B52">
        <v>62.977579981526581</v>
      </c>
      <c r="C52">
        <v>476360</v>
      </c>
      <c r="D52">
        <v>12</v>
      </c>
      <c r="E52">
        <v>566.79821983373915</v>
      </c>
      <c r="F52">
        <v>843.89957175245604</v>
      </c>
      <c r="H52">
        <v>107.06188596859518</v>
      </c>
      <c r="I52">
        <v>46000</v>
      </c>
    </row>
    <row r="53" spans="1:9" x14ac:dyDescent="0.25">
      <c r="A53">
        <v>1946</v>
      </c>
      <c r="B53">
        <v>99.920063948840919</v>
      </c>
      <c r="C53">
        <v>500400</v>
      </c>
      <c r="D53">
        <v>13</v>
      </c>
      <c r="E53">
        <v>611.51079136690646</v>
      </c>
      <c r="F53">
        <v>973.22142286171061</v>
      </c>
      <c r="H53">
        <v>139.88808952837729</v>
      </c>
      <c r="I53">
        <v>36000</v>
      </c>
    </row>
    <row r="54" spans="1:9" x14ac:dyDescent="0.25">
      <c r="A54">
        <v>1947</v>
      </c>
      <c r="B54">
        <v>37.374353325333907</v>
      </c>
      <c r="C54">
        <v>508370</v>
      </c>
      <c r="D54">
        <v>13</v>
      </c>
      <c r="E54">
        <v>533.07630269292054</v>
      </c>
      <c r="F54">
        <v>843.87355666148676</v>
      </c>
      <c r="H54">
        <v>182.93762417137123</v>
      </c>
      <c r="I54">
        <v>42000</v>
      </c>
    </row>
    <row r="55" spans="1:9" x14ac:dyDescent="0.25">
      <c r="A55">
        <v>1948</v>
      </c>
      <c r="B55">
        <v>11.664074650077762</v>
      </c>
      <c r="C55">
        <v>514400</v>
      </c>
      <c r="D55">
        <v>13</v>
      </c>
      <c r="E55">
        <v>427.68273716951791</v>
      </c>
      <c r="F55">
        <v>635.69206842923791</v>
      </c>
      <c r="H55">
        <v>132.1928460342146</v>
      </c>
      <c r="I55">
        <v>32000</v>
      </c>
    </row>
    <row r="56" spans="1:9" x14ac:dyDescent="0.25">
      <c r="A56">
        <v>1949</v>
      </c>
      <c r="B56">
        <v>198.55947050807862</v>
      </c>
      <c r="C56">
        <v>513700</v>
      </c>
      <c r="D56">
        <v>13</v>
      </c>
      <c r="E56">
        <v>539.22522873272339</v>
      </c>
      <c r="F56">
        <v>856.53104925053526</v>
      </c>
      <c r="H56">
        <v>171.30620985010708</v>
      </c>
      <c r="I56">
        <v>35000</v>
      </c>
    </row>
    <row r="57" spans="1:9" x14ac:dyDescent="0.25">
      <c r="A57">
        <v>1950</v>
      </c>
      <c r="B57">
        <v>44.660194174757279</v>
      </c>
      <c r="C57">
        <v>515000</v>
      </c>
      <c r="E57">
        <v>324.27184466019418</v>
      </c>
      <c r="F57">
        <v>706.79611650485435</v>
      </c>
      <c r="H57">
        <v>122.33009708737863</v>
      </c>
      <c r="I57">
        <v>28000</v>
      </c>
    </row>
    <row r="58" spans="1:9" x14ac:dyDescent="0.25">
      <c r="A58">
        <v>1951</v>
      </c>
      <c r="B58">
        <v>237.25490196078431</v>
      </c>
      <c r="C58">
        <v>510000</v>
      </c>
    </row>
    <row r="59" spans="1:9" x14ac:dyDescent="0.25">
      <c r="A59">
        <v>1952</v>
      </c>
      <c r="B59">
        <v>41.103934233705225</v>
      </c>
      <c r="C59">
        <v>510900</v>
      </c>
    </row>
    <row r="60" spans="1:9" x14ac:dyDescent="0.25">
      <c r="A60">
        <v>1953</v>
      </c>
      <c r="B60">
        <v>78.802206461780941</v>
      </c>
      <c r="C60">
        <v>507600</v>
      </c>
    </row>
    <row r="61" spans="1:9" x14ac:dyDescent="0.25">
      <c r="A61">
        <v>1954</v>
      </c>
      <c r="B61">
        <v>29.797377830750893</v>
      </c>
      <c r="C61">
        <v>503400</v>
      </c>
    </row>
    <row r="62" spans="1:9" x14ac:dyDescent="0.25">
      <c r="A62">
        <v>1955</v>
      </c>
      <c r="B62">
        <v>33.925364198762722</v>
      </c>
      <c r="C62">
        <v>501100</v>
      </c>
    </row>
    <row r="63" spans="1:9" x14ac:dyDescent="0.25">
      <c r="A63">
        <v>1956</v>
      </c>
      <c r="B63">
        <v>40.080160320641276</v>
      </c>
      <c r="C63">
        <v>499000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workbookViewId="0">
      <pane xSplit="1" topLeftCell="AH1" activePane="topRight" state="frozen"/>
      <selection pane="topRight" activeCell="BF26" sqref="BF26:BK26"/>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0" x14ac:dyDescent="0.25">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608</v>
      </c>
      <c r="BG4" s="12" t="s">
        <v>859</v>
      </c>
      <c r="BH4" s="12" t="s">
        <v>860</v>
      </c>
      <c r="BI4" s="12" t="s">
        <v>611</v>
      </c>
      <c r="BJ4" s="12" t="s">
        <v>858</v>
      </c>
      <c r="BK4" s="12" t="s">
        <v>857</v>
      </c>
    </row>
    <row r="5" spans="1:63" s="11" customFormat="1" ht="15" x14ac:dyDescent="0.25">
      <c r="A5" s="11" t="s">
        <v>633</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845</v>
      </c>
      <c r="BG5" s="11" t="s">
        <v>845</v>
      </c>
      <c r="BH5" s="11" t="s">
        <v>845</v>
      </c>
      <c r="BI5" s="11" t="s">
        <v>845</v>
      </c>
      <c r="BJ5" s="11" t="s">
        <v>845</v>
      </c>
      <c r="BK5" s="11" t="s">
        <v>845</v>
      </c>
    </row>
    <row r="6" spans="1:63" s="12" customFormat="1" ht="30" x14ac:dyDescent="0.25">
      <c r="A6" s="12" t="s">
        <v>0</v>
      </c>
      <c r="B6" s="12" t="s">
        <v>769</v>
      </c>
      <c r="C6" s="12" t="s">
        <v>770</v>
      </c>
      <c r="D6" s="12" t="s">
        <v>771</v>
      </c>
      <c r="H6" s="12" t="s">
        <v>772</v>
      </c>
      <c r="I6" s="12" t="s">
        <v>773</v>
      </c>
      <c r="J6" s="12" t="s">
        <v>774</v>
      </c>
      <c r="K6" s="12" t="s">
        <v>775</v>
      </c>
      <c r="L6" s="12" t="s">
        <v>776</v>
      </c>
      <c r="N6" s="12" t="s">
        <v>777</v>
      </c>
      <c r="O6" s="12" t="s">
        <v>778</v>
      </c>
      <c r="P6" s="12" t="s">
        <v>779</v>
      </c>
      <c r="Q6" s="12" t="s">
        <v>809</v>
      </c>
      <c r="R6" s="12" t="s">
        <v>781</v>
      </c>
      <c r="S6" s="12" t="s">
        <v>782</v>
      </c>
      <c r="T6" s="12" t="s">
        <v>783</v>
      </c>
      <c r="U6" s="12" t="s">
        <v>784</v>
      </c>
      <c r="V6" s="12" t="s">
        <v>785</v>
      </c>
      <c r="W6" s="12" t="s">
        <v>786</v>
      </c>
      <c r="X6" s="12" t="s">
        <v>787</v>
      </c>
      <c r="Y6" s="12" t="s">
        <v>788</v>
      </c>
      <c r="Z6" s="12" t="s">
        <v>789</v>
      </c>
      <c r="AA6" s="12" t="s">
        <v>790</v>
      </c>
      <c r="AB6" s="12" t="s">
        <v>791</v>
      </c>
      <c r="AC6" s="12" t="s">
        <v>792</v>
      </c>
      <c r="AD6" s="12" t="s">
        <v>793</v>
      </c>
      <c r="AE6" s="12" t="s">
        <v>794</v>
      </c>
      <c r="AF6" s="12" t="s">
        <v>795</v>
      </c>
      <c r="AG6" s="12" t="s">
        <v>796</v>
      </c>
      <c r="AH6" s="12" t="s">
        <v>797</v>
      </c>
      <c r="AI6" s="12" t="s">
        <v>798</v>
      </c>
      <c r="AJ6" s="12" t="s">
        <v>799</v>
      </c>
      <c r="AK6" s="12" t="s">
        <v>800</v>
      </c>
      <c r="AL6" s="12" t="s">
        <v>801</v>
      </c>
      <c r="AM6" s="12" t="s">
        <v>802</v>
      </c>
      <c r="AN6" s="12" t="s">
        <v>803</v>
      </c>
      <c r="AO6" s="12" t="s">
        <v>804</v>
      </c>
      <c r="AP6" s="12" t="s">
        <v>805</v>
      </c>
      <c r="AQ6" s="12" t="s">
        <v>806</v>
      </c>
      <c r="AR6" s="12" t="s">
        <v>807</v>
      </c>
      <c r="AS6" s="12" t="s">
        <v>808</v>
      </c>
      <c r="AY6" s="12" t="s">
        <v>347</v>
      </c>
      <c r="AZ6" s="12" t="s">
        <v>348</v>
      </c>
      <c r="BA6" s="12" t="s">
        <v>349</v>
      </c>
      <c r="BB6" s="12" t="s">
        <v>350</v>
      </c>
      <c r="BC6" s="12" t="s">
        <v>810</v>
      </c>
      <c r="BD6" s="12" t="s">
        <v>352</v>
      </c>
      <c r="BE6" s="12" t="s">
        <v>811</v>
      </c>
    </row>
    <row r="7" spans="1:63" s="11" customFormat="1" ht="15" x14ac:dyDescent="0.25">
      <c r="A7" s="11" t="s">
        <v>640</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845</v>
      </c>
      <c r="BG7" s="11" t="s">
        <v>845</v>
      </c>
      <c r="BH7" s="11" t="s">
        <v>845</v>
      </c>
      <c r="BI7" s="11" t="s">
        <v>845</v>
      </c>
      <c r="BJ7" s="11" t="s">
        <v>845</v>
      </c>
      <c r="BK7" s="11" t="s">
        <v>845</v>
      </c>
    </row>
    <row r="8" spans="1:63" s="12" customFormat="1" ht="30" x14ac:dyDescent="0.25">
      <c r="A8" s="12" t="s">
        <v>0</v>
      </c>
      <c r="B8" s="12" t="s">
        <v>769</v>
      </c>
      <c r="C8" s="12" t="s">
        <v>770</v>
      </c>
      <c r="D8" s="12" t="s">
        <v>771</v>
      </c>
      <c r="H8" s="12" t="s">
        <v>772</v>
      </c>
      <c r="I8" s="12" t="s">
        <v>773</v>
      </c>
      <c r="J8" s="12" t="s">
        <v>774</v>
      </c>
      <c r="K8" s="12" t="s">
        <v>775</v>
      </c>
      <c r="L8" s="12" t="s">
        <v>776</v>
      </c>
      <c r="N8" s="12" t="s">
        <v>777</v>
      </c>
      <c r="O8" s="12" t="s">
        <v>778</v>
      </c>
      <c r="P8" s="12" t="s">
        <v>779</v>
      </c>
      <c r="Q8" s="12" t="s">
        <v>780</v>
      </c>
      <c r="R8" s="12" t="s">
        <v>781</v>
      </c>
      <c r="S8" s="12" t="s">
        <v>782</v>
      </c>
      <c r="T8" s="12" t="s">
        <v>783</v>
      </c>
      <c r="U8" s="12" t="s">
        <v>784</v>
      </c>
      <c r="V8" s="12" t="s">
        <v>785</v>
      </c>
      <c r="W8" s="12" t="s">
        <v>786</v>
      </c>
      <c r="X8" s="12" t="s">
        <v>787</v>
      </c>
      <c r="Y8" s="12" t="s">
        <v>788</v>
      </c>
      <c r="Z8" s="12" t="s">
        <v>789</v>
      </c>
      <c r="AA8" s="12" t="s">
        <v>790</v>
      </c>
      <c r="AB8" s="12" t="s">
        <v>791</v>
      </c>
      <c r="AC8" s="12" t="s">
        <v>792</v>
      </c>
      <c r="AD8" s="12" t="s">
        <v>793</v>
      </c>
      <c r="AE8" s="12" t="s">
        <v>794</v>
      </c>
      <c r="AF8" s="12" t="s">
        <v>795</v>
      </c>
      <c r="AG8" s="12" t="s">
        <v>796</v>
      </c>
      <c r="AH8" s="12" t="s">
        <v>797</v>
      </c>
      <c r="AI8" s="12" t="s">
        <v>798</v>
      </c>
      <c r="AJ8" s="12" t="s">
        <v>799</v>
      </c>
      <c r="AK8" s="12" t="s">
        <v>800</v>
      </c>
      <c r="AL8" s="12" t="s">
        <v>801</v>
      </c>
      <c r="AM8" s="12" t="s">
        <v>802</v>
      </c>
      <c r="AN8" s="12" t="s">
        <v>803</v>
      </c>
      <c r="AO8" s="12" t="s">
        <v>804</v>
      </c>
      <c r="AP8" s="12" t="s">
        <v>805</v>
      </c>
      <c r="AQ8" s="12" t="s">
        <v>806</v>
      </c>
      <c r="AR8" s="12" t="s">
        <v>807</v>
      </c>
      <c r="AS8" s="12" t="s">
        <v>808</v>
      </c>
      <c r="AY8" s="12" t="s">
        <v>347</v>
      </c>
      <c r="AZ8" s="12" t="s">
        <v>348</v>
      </c>
      <c r="BA8" s="12" t="s">
        <v>349</v>
      </c>
      <c r="BB8" s="12" t="s">
        <v>350</v>
      </c>
      <c r="BC8" s="12" t="s">
        <v>351</v>
      </c>
      <c r="BD8" s="12" t="s">
        <v>352</v>
      </c>
      <c r="BE8" s="12" t="s">
        <v>355</v>
      </c>
    </row>
    <row r="9" spans="1:63" s="11" customFormat="1" ht="15" x14ac:dyDescent="0.25">
      <c r="A9" s="11" t="s">
        <v>653</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30" x14ac:dyDescent="0.25">
      <c r="A10" s="12" t="s">
        <v>0</v>
      </c>
      <c r="E10" s="12" t="s">
        <v>812</v>
      </c>
      <c r="F10" s="12" t="s">
        <v>335</v>
      </c>
      <c r="G10" s="12" t="s">
        <v>813</v>
      </c>
      <c r="S10" s="12" t="s">
        <v>782</v>
      </c>
      <c r="T10" s="12" t="s">
        <v>783</v>
      </c>
      <c r="U10" s="12" t="s">
        <v>784</v>
      </c>
      <c r="V10" s="12" t="s">
        <v>785</v>
      </c>
      <c r="W10" s="12" t="s">
        <v>786</v>
      </c>
      <c r="X10" s="12" t="s">
        <v>787</v>
      </c>
      <c r="Y10" s="12" t="s">
        <v>788</v>
      </c>
      <c r="Z10" s="12" t="s">
        <v>789</v>
      </c>
      <c r="AA10" s="12" t="s">
        <v>790</v>
      </c>
      <c r="AB10" s="12" t="s">
        <v>791</v>
      </c>
      <c r="AC10" s="12" t="s">
        <v>792</v>
      </c>
      <c r="AD10" s="12" t="s">
        <v>793</v>
      </c>
      <c r="AE10" s="12" t="s">
        <v>794</v>
      </c>
      <c r="AF10" s="12" t="s">
        <v>795</v>
      </c>
      <c r="AG10" s="12" t="s">
        <v>796</v>
      </c>
      <c r="AH10" s="12" t="s">
        <v>797</v>
      </c>
      <c r="AI10" s="12" t="s">
        <v>798</v>
      </c>
    </row>
    <row r="11" spans="1:63" s="11" customFormat="1" ht="15" x14ac:dyDescent="0.25">
      <c r="A11" s="11" t="s">
        <v>768</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845</v>
      </c>
      <c r="BG11" s="11" t="s">
        <v>845</v>
      </c>
      <c r="BH11" s="11" t="s">
        <v>845</v>
      </c>
      <c r="BI11" s="11" t="s">
        <v>845</v>
      </c>
      <c r="BJ11" s="11" t="s">
        <v>845</v>
      </c>
      <c r="BK11" s="11" t="s">
        <v>845</v>
      </c>
    </row>
    <row r="12" spans="1:63" s="12" customFormat="1" ht="30" x14ac:dyDescent="0.25">
      <c r="A12" s="12" t="s">
        <v>0</v>
      </c>
      <c r="B12" s="12" t="s">
        <v>769</v>
      </c>
      <c r="C12" s="12" t="s">
        <v>770</v>
      </c>
      <c r="D12" s="12" t="s">
        <v>771</v>
      </c>
      <c r="E12" s="12" t="s">
        <v>812</v>
      </c>
      <c r="G12" s="12" t="s">
        <v>813</v>
      </c>
      <c r="H12" s="12" t="s">
        <v>814</v>
      </c>
      <c r="I12" s="12" t="s">
        <v>815</v>
      </c>
      <c r="J12" s="12" t="s">
        <v>816</v>
      </c>
      <c r="K12" s="12" t="s">
        <v>775</v>
      </c>
      <c r="L12" s="12" t="s">
        <v>776</v>
      </c>
      <c r="N12" s="12" t="s">
        <v>777</v>
      </c>
      <c r="O12" s="12" t="s">
        <v>778</v>
      </c>
      <c r="P12" s="12" t="s">
        <v>779</v>
      </c>
      <c r="Q12" s="12" t="s">
        <v>809</v>
      </c>
      <c r="R12" s="12" t="s">
        <v>781</v>
      </c>
      <c r="S12" s="12" t="s">
        <v>817</v>
      </c>
      <c r="T12" s="12" t="s">
        <v>818</v>
      </c>
      <c r="U12" s="12" t="s">
        <v>819</v>
      </c>
      <c r="V12" s="12" t="s">
        <v>820</v>
      </c>
      <c r="W12" s="12" t="s">
        <v>821</v>
      </c>
      <c r="X12" s="12" t="s">
        <v>822</v>
      </c>
      <c r="Y12" s="12" t="s">
        <v>823</v>
      </c>
      <c r="Z12" s="12" t="s">
        <v>824</v>
      </c>
      <c r="AA12" s="12" t="s">
        <v>825</v>
      </c>
      <c r="AB12" s="12" t="s">
        <v>826</v>
      </c>
      <c r="AC12" s="12" t="s">
        <v>827</v>
      </c>
      <c r="AD12" s="12" t="s">
        <v>793</v>
      </c>
      <c r="AE12" s="12" t="s">
        <v>794</v>
      </c>
      <c r="AF12" s="12" t="s">
        <v>795</v>
      </c>
      <c r="AG12" s="12" t="s">
        <v>796</v>
      </c>
      <c r="AH12" s="12" t="s">
        <v>797</v>
      </c>
      <c r="AI12" s="12" t="s">
        <v>798</v>
      </c>
      <c r="AJ12" s="12" t="s">
        <v>799</v>
      </c>
      <c r="AK12" s="12" t="s">
        <v>800</v>
      </c>
      <c r="AL12" s="12" t="s">
        <v>801</v>
      </c>
      <c r="AM12" s="12" t="s">
        <v>802</v>
      </c>
      <c r="AN12" s="12" t="s">
        <v>803</v>
      </c>
      <c r="AO12" s="12" t="s">
        <v>804</v>
      </c>
      <c r="AP12" s="12" t="s">
        <v>805</v>
      </c>
      <c r="AQ12" s="12" t="s">
        <v>806</v>
      </c>
      <c r="AR12" s="12" t="s">
        <v>807</v>
      </c>
      <c r="AS12" s="12" t="s">
        <v>808</v>
      </c>
      <c r="AY12" s="12" t="s">
        <v>347</v>
      </c>
      <c r="AZ12" s="12" t="s">
        <v>348</v>
      </c>
      <c r="BA12" s="12" t="s">
        <v>349</v>
      </c>
      <c r="BB12" s="12" t="s">
        <v>350</v>
      </c>
      <c r="BC12" s="12" t="s">
        <v>810</v>
      </c>
      <c r="BD12" s="12" t="s">
        <v>352</v>
      </c>
      <c r="BE12" s="12" t="s">
        <v>811</v>
      </c>
    </row>
    <row r="13" spans="1:63" s="13" customFormat="1" ht="15" x14ac:dyDescent="0.25">
      <c r="A13" s="13" t="s">
        <v>32</v>
      </c>
    </row>
    <row r="14" spans="1:63" ht="35.25" thickBot="1" x14ac:dyDescent="0.35">
      <c r="A14" s="9" t="s">
        <v>842</v>
      </c>
    </row>
    <row r="15" spans="1:63" s="11" customFormat="1" thickTop="1" x14ac:dyDescent="0.25">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844</v>
      </c>
      <c r="AU15" s="11" t="s">
        <v>844</v>
      </c>
      <c r="AV15" s="11" t="s">
        <v>844</v>
      </c>
      <c r="AW15" s="11" t="s">
        <v>844</v>
      </c>
      <c r="AX15" s="11" t="s">
        <v>844</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ht="15" x14ac:dyDescent="0.25">
      <c r="A16" s="11" t="s">
        <v>633</v>
      </c>
      <c r="B16" s="11">
        <f t="shared" ref="B16:R16" si="2">B5/B$23*1000000</f>
        <v>1175.639304198683</v>
      </c>
      <c r="C16" s="11">
        <f t="shared" si="2"/>
        <v>1446.4100103543008</v>
      </c>
      <c r="D16" s="11">
        <f t="shared" si="2"/>
        <v>1510.5620714472134</v>
      </c>
      <c r="E16" s="11" t="s">
        <v>844</v>
      </c>
      <c r="F16" s="11" t="s">
        <v>844</v>
      </c>
      <c r="G16" s="11" t="s">
        <v>844</v>
      </c>
      <c r="H16" s="11">
        <f t="shared" si="2"/>
        <v>1186.6137355467686</v>
      </c>
      <c r="I16" s="11">
        <f t="shared" si="2"/>
        <v>1119.9898017188787</v>
      </c>
      <c r="J16" s="11">
        <f t="shared" si="2"/>
        <v>995.35928220817823</v>
      </c>
      <c r="K16" s="11">
        <f t="shared" si="2"/>
        <v>1142.0821585352796</v>
      </c>
      <c r="L16" s="11">
        <f t="shared" si="2"/>
        <v>1018.2451358921948</v>
      </c>
      <c r="M16" s="11" t="s">
        <v>844</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844</v>
      </c>
      <c r="AU16" s="11" t="s">
        <v>844</v>
      </c>
      <c r="AV16" s="11" t="s">
        <v>844</v>
      </c>
      <c r="AW16" s="11" t="s">
        <v>844</v>
      </c>
      <c r="AX16" s="11" t="s">
        <v>844</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844</v>
      </c>
      <c r="BG16" s="11" t="s">
        <v>844</v>
      </c>
      <c r="BH16" s="11" t="s">
        <v>844</v>
      </c>
      <c r="BI16" s="11" t="s">
        <v>844</v>
      </c>
      <c r="BJ16" s="11" t="s">
        <v>844</v>
      </c>
      <c r="BK16" s="11" t="s">
        <v>844</v>
      </c>
    </row>
    <row r="17" spans="1:63" s="11" customFormat="1" ht="15" x14ac:dyDescent="0.25">
      <c r="A17" s="11" t="s">
        <v>640</v>
      </c>
      <c r="B17" s="11">
        <f t="shared" ref="B17:R17" si="4">B7/B$23*1000000</f>
        <v>2321.0823933922629</v>
      </c>
      <c r="C17" s="11">
        <f t="shared" si="4"/>
        <v>2146.6719601947966</v>
      </c>
      <c r="D17" s="11">
        <f t="shared" si="4"/>
        <v>2097.7831908448866</v>
      </c>
      <c r="E17" s="11" t="s">
        <v>844</v>
      </c>
      <c r="F17" s="11" t="s">
        <v>844</v>
      </c>
      <c r="G17" s="11" t="s">
        <v>844</v>
      </c>
      <c r="H17" s="11">
        <f t="shared" si="4"/>
        <v>1415.2635583431561</v>
      </c>
      <c r="I17" s="11">
        <f t="shared" si="4"/>
        <v>1319.0123797246724</v>
      </c>
      <c r="J17" s="11">
        <f t="shared" si="4"/>
        <v>1160.1794479554574</v>
      </c>
      <c r="K17" s="11">
        <f t="shared" si="4"/>
        <v>1367.6943706566462</v>
      </c>
      <c r="L17" s="11">
        <f t="shared" si="4"/>
        <v>1107.8305195952255</v>
      </c>
      <c r="M17" s="11" t="s">
        <v>844</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844</v>
      </c>
      <c r="AU17" s="11" t="s">
        <v>844</v>
      </c>
      <c r="AV17" s="11" t="s">
        <v>844</v>
      </c>
      <c r="AW17" s="11" t="s">
        <v>844</v>
      </c>
      <c r="AX17" s="11" t="s">
        <v>844</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844</v>
      </c>
      <c r="BG17" s="11" t="s">
        <v>844</v>
      </c>
      <c r="BH17" s="11" t="s">
        <v>844</v>
      </c>
      <c r="BI17" s="11" t="s">
        <v>844</v>
      </c>
      <c r="BJ17" s="11" t="s">
        <v>844</v>
      </c>
      <c r="BK17" s="11" t="s">
        <v>844</v>
      </c>
    </row>
    <row r="18" spans="1:63" s="11" customFormat="1" ht="15" x14ac:dyDescent="0.25">
      <c r="A18" s="11" t="s">
        <v>653</v>
      </c>
      <c r="B18" s="11" t="s">
        <v>844</v>
      </c>
      <c r="C18" s="11" t="s">
        <v>844</v>
      </c>
      <c r="D18" s="11" t="s">
        <v>844</v>
      </c>
      <c r="E18" s="11">
        <f t="shared" ref="E18:G18" si="6">E9/E$23*1000000</f>
        <v>3186.148679100354</v>
      </c>
      <c r="F18" s="11">
        <f t="shared" si="6"/>
        <v>3555.6435889668242</v>
      </c>
      <c r="G18" s="11">
        <f t="shared" si="6"/>
        <v>4285.9067377456167</v>
      </c>
      <c r="H18" s="11" t="s">
        <v>844</v>
      </c>
      <c r="I18" s="11" t="s">
        <v>844</v>
      </c>
      <c r="J18" s="11" t="s">
        <v>844</v>
      </c>
      <c r="K18" s="11" t="s">
        <v>844</v>
      </c>
      <c r="L18" s="11" t="s">
        <v>844</v>
      </c>
      <c r="M18" s="11" t="s">
        <v>844</v>
      </c>
      <c r="N18" s="11" t="s">
        <v>844</v>
      </c>
      <c r="O18" s="11" t="s">
        <v>844</v>
      </c>
      <c r="P18" s="11" t="s">
        <v>844</v>
      </c>
      <c r="Q18" s="11" t="s">
        <v>844</v>
      </c>
      <c r="R18" s="11" t="s">
        <v>844</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844</v>
      </c>
      <c r="AK18" s="11" t="s">
        <v>844</v>
      </c>
      <c r="AL18" s="11" t="s">
        <v>844</v>
      </c>
      <c r="AM18" s="11" t="s">
        <v>844</v>
      </c>
      <c r="AN18" s="11" t="s">
        <v>844</v>
      </c>
      <c r="AO18" s="11" t="s">
        <v>844</v>
      </c>
      <c r="AP18" s="11" t="s">
        <v>844</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11" t="s">
        <v>844</v>
      </c>
      <c r="BF18" s="11" t="s">
        <v>844</v>
      </c>
      <c r="BG18" s="11" t="s">
        <v>844</v>
      </c>
      <c r="BH18" s="11" t="s">
        <v>844</v>
      </c>
      <c r="BI18" s="11" t="s">
        <v>844</v>
      </c>
      <c r="BJ18" s="11" t="s">
        <v>844</v>
      </c>
      <c r="BK18" s="11" t="s">
        <v>844</v>
      </c>
    </row>
    <row r="19" spans="1:63" s="11" customFormat="1" ht="15" x14ac:dyDescent="0.25">
      <c r="A19" s="11" t="s">
        <v>712</v>
      </c>
      <c r="B19" s="11">
        <f t="shared" ref="B19:R19" si="8">B11/B$23*1000000</f>
        <v>199.29501903368086</v>
      </c>
      <c r="C19" s="11">
        <f t="shared" si="8"/>
        <v>181.54939440309153</v>
      </c>
      <c r="D19" s="11">
        <f t="shared" si="8"/>
        <v>164.10556535355852</v>
      </c>
      <c r="E19" s="11">
        <f t="shared" si="8"/>
        <v>225.3426187555601</v>
      </c>
      <c r="F19" s="11" t="s">
        <v>844</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844</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844</v>
      </c>
      <c r="AU19" s="11" t="s">
        <v>844</v>
      </c>
      <c r="AV19" s="11" t="s">
        <v>844</v>
      </c>
      <c r="AW19" s="11" t="s">
        <v>844</v>
      </c>
      <c r="AX19" s="11" t="s">
        <v>844</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844</v>
      </c>
      <c r="BG19" s="11" t="s">
        <v>844</v>
      </c>
      <c r="BH19" s="11" t="s">
        <v>844</v>
      </c>
      <c r="BI19" s="11" t="s">
        <v>844</v>
      </c>
      <c r="BJ19" s="11" t="s">
        <v>844</v>
      </c>
      <c r="BK19" s="11"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0" x14ac:dyDescent="0.25">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607</v>
      </c>
      <c r="BG24" s="12" t="s">
        <v>609</v>
      </c>
      <c r="BH24" s="12" t="s">
        <v>610</v>
      </c>
      <c r="BI24" s="12" t="s">
        <v>612</v>
      </c>
      <c r="BJ24" s="12" t="s">
        <v>613</v>
      </c>
      <c r="BK24" s="12" t="s">
        <v>614</v>
      </c>
    </row>
    <row r="25" spans="1:63" s="11" customFormat="1" ht="30" x14ac:dyDescent="0.25">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845</v>
      </c>
      <c r="BG25" s="11" t="s">
        <v>845</v>
      </c>
      <c r="BH25" s="11" t="s">
        <v>845</v>
      </c>
      <c r="BI25" s="11" t="s">
        <v>845</v>
      </c>
      <c r="BJ25" s="11" t="s">
        <v>845</v>
      </c>
      <c r="BK25" s="11" t="s">
        <v>845</v>
      </c>
    </row>
    <row r="26" spans="1:63" s="12" customFormat="1" ht="30" x14ac:dyDescent="0.25">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8"/>
      <c r="BG26" s="28"/>
      <c r="BH26" s="28"/>
      <c r="BI26" s="28"/>
      <c r="BJ26" s="28"/>
      <c r="BK26" s="28"/>
    </row>
    <row r="27" spans="1:63" s="11" customFormat="1" ht="30" x14ac:dyDescent="0.25">
      <c r="A27" s="11" t="s">
        <v>1017</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0" x14ac:dyDescent="0.25">
      <c r="A28" s="12" t="s">
        <v>1018</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8" t="s">
        <v>845</v>
      </c>
      <c r="BG28" s="28" t="s">
        <v>845</v>
      </c>
      <c r="BH28" s="28" t="s">
        <v>845</v>
      </c>
      <c r="BI28" s="28" t="s">
        <v>845</v>
      </c>
      <c r="BJ28" s="28" t="s">
        <v>845</v>
      </c>
      <c r="BK28" s="28" t="s">
        <v>845</v>
      </c>
    </row>
    <row r="29" spans="1:63" s="13" customFormat="1" ht="30" x14ac:dyDescent="0.25">
      <c r="A29" s="13" t="s">
        <v>848</v>
      </c>
      <c r="M29" s="13" t="s">
        <v>855</v>
      </c>
      <c r="AT29" s="13" t="s">
        <v>853</v>
      </c>
      <c r="AU29" s="13" t="s">
        <v>855</v>
      </c>
      <c r="AV29" s="13" t="s">
        <v>855</v>
      </c>
      <c r="AW29" s="13" t="s">
        <v>855</v>
      </c>
      <c r="AX29" s="13" t="s">
        <v>855</v>
      </c>
    </row>
  </sheetData>
  <conditionalFormatting sqref="A13:A21">
    <cfRule type="expression" dxfId="11" priority="2">
      <formula>_xlfn.ISFORMULA(A13)</formula>
    </cfRule>
  </conditionalFormatting>
  <conditionalFormatting sqref="A1:XFD12">
    <cfRule type="expression" dxfId="10" priority="12">
      <formula>_xlfn.ISFORMULA(A1)</formula>
    </cfRule>
  </conditionalFormatting>
  <conditionalFormatting sqref="A23:XFD1048576">
    <cfRule type="expression" dxfId="9" priority="1">
      <formula>_xlfn.ISFORMULA(A23)</formula>
    </cfRule>
  </conditionalFormatting>
  <conditionalFormatting sqref="B15:BK19 B14:XFD14 BL15:XFD15">
    <cfRule type="expression" dxfId="8" priority="11">
      <formula>_xlfn.ISFORMULA(B14)</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zoomScaleNormal="100" workbookViewId="0">
      <selection activeCell="M16" sqref="M1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s="1" t="s">
        <v>150</v>
      </c>
      <c r="B1" s="1" t="s">
        <v>568</v>
      </c>
      <c r="C1" s="1" t="s">
        <v>30</v>
      </c>
      <c r="D1" t="s">
        <v>536</v>
      </c>
      <c r="E1" t="s">
        <v>656</v>
      </c>
      <c r="F1" t="s">
        <v>828</v>
      </c>
      <c r="G1" t="s">
        <v>655</v>
      </c>
      <c r="H1" t="s">
        <v>829</v>
      </c>
      <c r="I1" t="s">
        <v>1047</v>
      </c>
    </row>
    <row r="2" spans="1:9" x14ac:dyDescent="0.25">
      <c r="A2" s="1">
        <v>1895</v>
      </c>
      <c r="B2" s="1">
        <v>243.58280099999999</v>
      </c>
      <c r="C2" s="1">
        <v>496751</v>
      </c>
      <c r="D2">
        <v>39.1</v>
      </c>
      <c r="E2">
        <v>2321.0823933922629</v>
      </c>
      <c r="G2">
        <v>1175.639304198683</v>
      </c>
      <c r="H2">
        <v>199.29501903368086</v>
      </c>
      <c r="I2">
        <v>182000</v>
      </c>
    </row>
    <row r="3" spans="1:9" x14ac:dyDescent="0.25">
      <c r="A3" s="1">
        <v>1896</v>
      </c>
      <c r="B3" s="1">
        <v>215.46521530000001</v>
      </c>
      <c r="C3" s="1">
        <v>501241</v>
      </c>
      <c r="D3">
        <v>39.5</v>
      </c>
      <c r="E3">
        <v>2146.6719601947966</v>
      </c>
      <c r="G3">
        <v>1446.4100103543008</v>
      </c>
      <c r="H3">
        <v>181.54939440309153</v>
      </c>
      <c r="I3">
        <v>197000</v>
      </c>
    </row>
    <row r="4" spans="1:9" x14ac:dyDescent="0.25">
      <c r="A4" s="1">
        <v>1897</v>
      </c>
      <c r="B4" s="1">
        <v>116.6533537</v>
      </c>
      <c r="C4" s="1">
        <v>505772</v>
      </c>
      <c r="D4">
        <v>39.799999999999997</v>
      </c>
      <c r="E4">
        <v>2097.7831908448866</v>
      </c>
      <c r="G4">
        <v>1510.5620714472134</v>
      </c>
      <c r="H4">
        <v>164.10556535355852</v>
      </c>
      <c r="I4">
        <v>214000</v>
      </c>
    </row>
    <row r="5" spans="1:9" x14ac:dyDescent="0.25">
      <c r="A5" s="1">
        <v>1898</v>
      </c>
      <c r="B5" s="1">
        <v>174.3955919</v>
      </c>
      <c r="C5" s="1">
        <v>510334</v>
      </c>
      <c r="D5">
        <v>40.200000000000003</v>
      </c>
      <c r="F5">
        <v>3186.148679100354</v>
      </c>
      <c r="H5">
        <v>225.3426187555601</v>
      </c>
      <c r="I5">
        <v>190000</v>
      </c>
    </row>
    <row r="6" spans="1:9" x14ac:dyDescent="0.25">
      <c r="A6" s="1">
        <v>1899</v>
      </c>
      <c r="B6" s="1">
        <v>291.2870226</v>
      </c>
      <c r="C6" s="1">
        <v>514956</v>
      </c>
      <c r="D6">
        <f>501282/12705</f>
        <v>39.45548996458087</v>
      </c>
      <c r="F6">
        <v>3555.6435889668242</v>
      </c>
      <c r="I6">
        <v>193000</v>
      </c>
    </row>
    <row r="7" spans="1:9" x14ac:dyDescent="0.25">
      <c r="A7" s="1">
        <v>1900</v>
      </c>
      <c r="B7" s="1">
        <v>357.96077830000002</v>
      </c>
      <c r="C7" s="1">
        <v>519610</v>
      </c>
      <c r="D7" s="1"/>
      <c r="F7">
        <v>4285.9067377456167</v>
      </c>
      <c r="H7">
        <v>263.65928292373127</v>
      </c>
      <c r="I7">
        <v>199000</v>
      </c>
    </row>
    <row r="8" spans="1:9" x14ac:dyDescent="0.25">
      <c r="A8" s="1">
        <v>1901</v>
      </c>
      <c r="B8" s="1">
        <v>160.31769180000001</v>
      </c>
      <c r="C8" s="1">
        <v>760989</v>
      </c>
      <c r="D8" s="1"/>
      <c r="E8">
        <v>1415.2635583431561</v>
      </c>
      <c r="G8">
        <v>1186.6137355467686</v>
      </c>
      <c r="H8">
        <v>122.20938804634494</v>
      </c>
      <c r="I8">
        <v>188000</v>
      </c>
    </row>
    <row r="9" spans="1:9" x14ac:dyDescent="0.25">
      <c r="A9" s="1">
        <v>1902</v>
      </c>
      <c r="B9" s="1">
        <v>126.1777129</v>
      </c>
      <c r="C9" s="1">
        <v>768757</v>
      </c>
      <c r="D9" s="1"/>
      <c r="E9">
        <v>1319.0123797246724</v>
      </c>
      <c r="G9">
        <v>1119.9898017188787</v>
      </c>
      <c r="H9">
        <v>122.27530936303668</v>
      </c>
      <c r="I9">
        <v>157000</v>
      </c>
    </row>
    <row r="10" spans="1:9" x14ac:dyDescent="0.25">
      <c r="A10" s="1">
        <v>1903</v>
      </c>
      <c r="B10" s="1">
        <v>101.724946</v>
      </c>
      <c r="C10" s="1">
        <v>776604</v>
      </c>
      <c r="D10">
        <v>42.2</v>
      </c>
      <c r="E10">
        <v>1160.1794479554574</v>
      </c>
      <c r="G10">
        <v>995.35928220817823</v>
      </c>
      <c r="H10">
        <v>104.3002611369501</v>
      </c>
      <c r="I10">
        <v>158000</v>
      </c>
    </row>
    <row r="11" spans="1:9" x14ac:dyDescent="0.25">
      <c r="A11" s="1">
        <v>1904</v>
      </c>
      <c r="B11" s="1">
        <v>132.56310769999999</v>
      </c>
      <c r="C11" s="1">
        <v>784532</v>
      </c>
      <c r="D11">
        <f>537965/12639</f>
        <v>42.563889548223749</v>
      </c>
      <c r="E11">
        <v>1367.6943706566462</v>
      </c>
      <c r="G11">
        <v>1142.0821585352796</v>
      </c>
      <c r="H11">
        <v>103.24626656401524</v>
      </c>
      <c r="I11">
        <v>195000</v>
      </c>
    </row>
    <row r="12" spans="1:9" x14ac:dyDescent="0.25">
      <c r="A12" s="1">
        <v>1905</v>
      </c>
      <c r="B12" s="1">
        <v>135.00895850000001</v>
      </c>
      <c r="C12" s="1">
        <v>792540</v>
      </c>
      <c r="D12">
        <f>542959/12639</f>
        <v>42.959015744916528</v>
      </c>
      <c r="E12">
        <v>1107.8305195952255</v>
      </c>
      <c r="G12">
        <v>1018.2451358921948</v>
      </c>
      <c r="H12">
        <v>104.7265753148106</v>
      </c>
      <c r="I12">
        <v>155000</v>
      </c>
    </row>
    <row r="13" spans="1:9" x14ac:dyDescent="0.25">
      <c r="A13" s="1">
        <v>1906</v>
      </c>
      <c r="B13" s="1">
        <v>153.62882529999999</v>
      </c>
      <c r="C13" s="1">
        <v>800631</v>
      </c>
      <c r="D13" s="1"/>
      <c r="I13">
        <v>157000</v>
      </c>
    </row>
    <row r="14" spans="1:9" x14ac:dyDescent="0.25">
      <c r="A14" s="1">
        <v>1907</v>
      </c>
      <c r="B14" s="1">
        <v>158.25856229999999</v>
      </c>
      <c r="C14" s="1">
        <v>808803</v>
      </c>
      <c r="D14">
        <f>553155/12639</f>
        <v>43.765725136482317</v>
      </c>
      <c r="E14">
        <v>1138.7198118701342</v>
      </c>
      <c r="G14">
        <v>1071.9544808810056</v>
      </c>
      <c r="H14">
        <v>89.02044131883784</v>
      </c>
      <c r="I14">
        <v>133000</v>
      </c>
    </row>
    <row r="15" spans="1:9" x14ac:dyDescent="0.25">
      <c r="A15" s="1">
        <v>1908</v>
      </c>
      <c r="B15" s="1">
        <v>312.094583</v>
      </c>
      <c r="C15" s="1">
        <v>817060</v>
      </c>
      <c r="D15" s="1"/>
      <c r="E15">
        <v>1128.4361001640025</v>
      </c>
      <c r="G15">
        <v>878.76043375027541</v>
      </c>
      <c r="H15">
        <v>106.47932832350133</v>
      </c>
      <c r="I15">
        <v>130000</v>
      </c>
    </row>
    <row r="16" spans="1:9" x14ac:dyDescent="0.25">
      <c r="A16" s="1">
        <v>1909</v>
      </c>
      <c r="B16" s="1">
        <v>182.94160410000001</v>
      </c>
      <c r="C16" s="1">
        <v>825400</v>
      </c>
      <c r="D16" s="1"/>
      <c r="E16">
        <v>1120.6687666585897</v>
      </c>
      <c r="G16">
        <v>926.82335837169853</v>
      </c>
      <c r="H16">
        <v>90.865035134480252</v>
      </c>
      <c r="I16">
        <v>121000</v>
      </c>
    </row>
    <row r="17" spans="1:9" x14ac:dyDescent="0.25">
      <c r="A17" s="1">
        <v>1910</v>
      </c>
      <c r="B17" s="1">
        <v>111.5340611</v>
      </c>
      <c r="C17" s="1">
        <v>833826</v>
      </c>
      <c r="D17" s="1"/>
      <c r="E17">
        <v>947.43987354675915</v>
      </c>
      <c r="G17">
        <v>834.70652150448655</v>
      </c>
      <c r="H17">
        <v>75.555331687906104</v>
      </c>
      <c r="I17">
        <v>115000</v>
      </c>
    </row>
    <row r="18" spans="1:9" x14ac:dyDescent="0.25">
      <c r="A18" s="1">
        <v>1911</v>
      </c>
      <c r="B18" s="1">
        <v>93.786691070000003</v>
      </c>
      <c r="C18" s="1">
        <v>842337</v>
      </c>
      <c r="D18">
        <f>526030/13477</f>
        <v>39.031683609111823</v>
      </c>
      <c r="E18">
        <v>939.0540840542443</v>
      </c>
      <c r="G18">
        <v>809.65219383690851</v>
      </c>
      <c r="H18">
        <v>65.294531761041</v>
      </c>
      <c r="I18">
        <v>150000</v>
      </c>
    </row>
    <row r="19" spans="1:9" x14ac:dyDescent="0.25">
      <c r="A19" s="1">
        <v>1912</v>
      </c>
      <c r="B19" s="1">
        <v>115.1658094</v>
      </c>
      <c r="C19" s="1">
        <v>850947</v>
      </c>
      <c r="D19">
        <v>19.5</v>
      </c>
      <c r="E19">
        <v>1260.9480966499675</v>
      </c>
      <c r="F19">
        <v>593.45646673647116</v>
      </c>
      <c r="G19">
        <v>601.68259597836288</v>
      </c>
      <c r="H19">
        <v>213.87936028918369</v>
      </c>
      <c r="I19">
        <v>111000</v>
      </c>
    </row>
    <row r="20" spans="1:9" x14ac:dyDescent="0.25">
      <c r="A20" s="1">
        <v>1913</v>
      </c>
      <c r="B20" s="1">
        <v>130.2864907</v>
      </c>
      <c r="C20" s="1">
        <v>859644</v>
      </c>
      <c r="D20">
        <v>19.7</v>
      </c>
      <c r="E20">
        <v>1214.4562167594959</v>
      </c>
      <c r="F20">
        <v>526.96232393874675</v>
      </c>
      <c r="G20">
        <v>622.35064747732781</v>
      </c>
      <c r="H20">
        <v>160.53156888200232</v>
      </c>
      <c r="I20">
        <v>129000</v>
      </c>
    </row>
    <row r="21" spans="1:9" x14ac:dyDescent="0.25">
      <c r="A21" s="1">
        <v>1914</v>
      </c>
      <c r="B21" s="1">
        <v>160.9003166</v>
      </c>
      <c r="C21" s="1">
        <v>882534</v>
      </c>
      <c r="D21">
        <v>20.2</v>
      </c>
      <c r="E21">
        <v>1256.6088105387441</v>
      </c>
      <c r="F21">
        <v>583.54692283810027</v>
      </c>
      <c r="G21">
        <v>651.53297210079154</v>
      </c>
      <c r="H21">
        <v>192.62713957762534</v>
      </c>
      <c r="I21">
        <v>122000</v>
      </c>
    </row>
    <row r="22" spans="1:9" x14ac:dyDescent="0.25">
      <c r="A22" s="1">
        <v>1915</v>
      </c>
      <c r="B22" s="1">
        <v>163.8178077</v>
      </c>
      <c r="C22" s="1">
        <v>891234</v>
      </c>
      <c r="D22">
        <f>891234/43537</f>
        <v>20.470726049107654</v>
      </c>
      <c r="E22">
        <v>1367.7664900576056</v>
      </c>
      <c r="F22">
        <v>591.31496329807874</v>
      </c>
      <c r="G22">
        <v>687.81038425374265</v>
      </c>
      <c r="H22">
        <v>164.93984744747169</v>
      </c>
      <c r="I22">
        <v>118000</v>
      </c>
    </row>
    <row r="23" spans="1:9" x14ac:dyDescent="0.25">
      <c r="A23" s="1">
        <v>1916</v>
      </c>
      <c r="B23" s="1">
        <v>163.0050085</v>
      </c>
      <c r="C23" s="1">
        <v>895678</v>
      </c>
      <c r="D23">
        <f>895678/43537</f>
        <v>20.572800147001402</v>
      </c>
      <c r="E23">
        <v>1281.7106147521765</v>
      </c>
      <c r="F23">
        <v>564.93516643257954</v>
      </c>
      <c r="G23">
        <v>558.23633046697591</v>
      </c>
      <c r="H23">
        <v>187.56740703690389</v>
      </c>
      <c r="I23">
        <v>104000</v>
      </c>
    </row>
    <row r="24" spans="1:9" x14ac:dyDescent="0.25">
      <c r="A24" s="1">
        <v>1917</v>
      </c>
      <c r="B24" s="1">
        <v>108.8888889</v>
      </c>
      <c r="C24" s="1">
        <v>900000</v>
      </c>
      <c r="D24">
        <f>824470/43537</f>
        <v>18.937225807933483</v>
      </c>
      <c r="E24">
        <v>1011.1111111111111</v>
      </c>
      <c r="F24">
        <v>467.77777777777777</v>
      </c>
      <c r="G24">
        <v>472.22222222222223</v>
      </c>
      <c r="H24">
        <v>146.66666666666666</v>
      </c>
      <c r="I24">
        <v>101000</v>
      </c>
    </row>
    <row r="25" spans="1:9" x14ac:dyDescent="0.25">
      <c r="A25" s="1">
        <v>1918</v>
      </c>
      <c r="B25" s="1">
        <v>2496.5517239999999</v>
      </c>
      <c r="C25" s="1">
        <v>870000</v>
      </c>
      <c r="D25" s="1"/>
      <c r="E25">
        <v>1217.2413793103449</v>
      </c>
      <c r="F25">
        <v>717.24137931034477</v>
      </c>
      <c r="G25">
        <v>742.52873563218384</v>
      </c>
      <c r="H25">
        <v>165.51724137931035</v>
      </c>
      <c r="I25">
        <v>99000</v>
      </c>
    </row>
    <row r="26" spans="1:9" x14ac:dyDescent="0.25">
      <c r="A26" s="1">
        <v>1919</v>
      </c>
      <c r="B26" s="1">
        <v>1167.0329670000001</v>
      </c>
      <c r="C26" s="1">
        <v>910000</v>
      </c>
      <c r="D26" s="1"/>
      <c r="E26">
        <v>1409.8901098901099</v>
      </c>
      <c r="F26">
        <v>374.72527472527474</v>
      </c>
      <c r="G26">
        <v>518.68131868131866</v>
      </c>
      <c r="H26">
        <v>184.61538461538461</v>
      </c>
      <c r="I26">
        <v>84000</v>
      </c>
    </row>
    <row r="27" spans="1:9" x14ac:dyDescent="0.25">
      <c r="A27" s="1">
        <v>1920</v>
      </c>
      <c r="B27" s="1">
        <v>462.63736260000002</v>
      </c>
      <c r="C27" s="1">
        <v>910000</v>
      </c>
      <c r="D27" s="1"/>
      <c r="E27">
        <v>1171.4285714285716</v>
      </c>
      <c r="F27">
        <v>624.17582417582423</v>
      </c>
      <c r="G27">
        <v>486.8131868131868</v>
      </c>
      <c r="H27">
        <v>170.32967032967034</v>
      </c>
      <c r="I27">
        <v>83000</v>
      </c>
    </row>
    <row r="28" spans="1:9" x14ac:dyDescent="0.25">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5">
      <c r="A29" s="1">
        <v>1922</v>
      </c>
      <c r="B29" s="1">
        <v>476.37318340000002</v>
      </c>
      <c r="C29" s="1">
        <v>927844</v>
      </c>
      <c r="D29" s="1"/>
      <c r="E29">
        <v>1163.9887739749354</v>
      </c>
      <c r="F29">
        <v>682.22675363530936</v>
      </c>
      <c r="G29">
        <v>393.38509490819575</v>
      </c>
      <c r="H29">
        <v>137.95422506369607</v>
      </c>
      <c r="I29">
        <v>86000</v>
      </c>
    </row>
    <row r="30" spans="1:9" x14ac:dyDescent="0.25">
      <c r="A30" s="1">
        <v>1923</v>
      </c>
      <c r="B30" s="1">
        <v>282.02747849999997</v>
      </c>
      <c r="C30" s="1">
        <v>936079</v>
      </c>
      <c r="D30">
        <v>21.1</v>
      </c>
      <c r="E30">
        <v>958.25245518807708</v>
      </c>
      <c r="F30">
        <v>451.884937061936</v>
      </c>
      <c r="G30">
        <v>439.06550622329956</v>
      </c>
      <c r="H30">
        <v>126.05773657992542</v>
      </c>
      <c r="I30">
        <v>71000</v>
      </c>
    </row>
    <row r="31" spans="1:9" x14ac:dyDescent="0.25">
      <c r="A31" s="1">
        <v>1924</v>
      </c>
      <c r="B31" s="1">
        <v>397.08339599999999</v>
      </c>
      <c r="C31" s="1">
        <v>944386</v>
      </c>
      <c r="D31" s="1"/>
      <c r="E31">
        <v>1081.1257261331702</v>
      </c>
      <c r="F31">
        <v>327.19671829103777</v>
      </c>
      <c r="G31">
        <v>430.96784577492679</v>
      </c>
      <c r="H31">
        <v>131.30224293879834</v>
      </c>
      <c r="I31">
        <v>83000</v>
      </c>
    </row>
    <row r="32" spans="1:9" x14ac:dyDescent="0.25">
      <c r="A32" s="1">
        <v>1925</v>
      </c>
      <c r="B32" s="1">
        <v>388.34299290000001</v>
      </c>
      <c r="C32" s="1">
        <v>952766</v>
      </c>
      <c r="D32" s="1"/>
      <c r="E32">
        <v>703.21568989657487</v>
      </c>
      <c r="F32">
        <v>478.60649939229569</v>
      </c>
      <c r="G32">
        <v>452.36710797824441</v>
      </c>
      <c r="H32">
        <v>120.70120050463598</v>
      </c>
      <c r="I32">
        <v>78000</v>
      </c>
    </row>
    <row r="33" spans="1:9" x14ac:dyDescent="0.25">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5">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5">
      <c r="A35" s="1">
        <v>1928</v>
      </c>
      <c r="B35" s="1">
        <v>133.1285202</v>
      </c>
      <c r="C35" s="1">
        <v>976500</v>
      </c>
      <c r="D35">
        <f>968600/46687</f>
        <v>20.746674663182471</v>
      </c>
      <c r="E35">
        <v>319.50844854070664</v>
      </c>
      <c r="F35">
        <v>466.97388632872503</v>
      </c>
      <c r="G35">
        <v>447.51664106502818</v>
      </c>
      <c r="H35">
        <v>122.88786482334869</v>
      </c>
      <c r="I35">
        <v>65000</v>
      </c>
    </row>
    <row r="36" spans="1:9" x14ac:dyDescent="0.25">
      <c r="A36" s="1">
        <v>1929</v>
      </c>
      <c r="B36" s="1">
        <v>1086.646279</v>
      </c>
      <c r="C36" s="1">
        <v>981000</v>
      </c>
      <c r="D36">
        <f>968500/46687</f>
        <v>20.744532739306447</v>
      </c>
      <c r="E36">
        <v>738.02242609582061</v>
      </c>
      <c r="G36">
        <v>1378.1855249745158</v>
      </c>
      <c r="H36">
        <v>144.75025484199796</v>
      </c>
      <c r="I36">
        <v>79000</v>
      </c>
    </row>
    <row r="37" spans="1:9" x14ac:dyDescent="0.25">
      <c r="A37" s="1">
        <v>1930</v>
      </c>
      <c r="B37" s="1">
        <v>125.2545825</v>
      </c>
      <c r="C37" s="1">
        <v>982000</v>
      </c>
      <c r="D37">
        <f>982000/46687</f>
        <v>21.033692462569881</v>
      </c>
      <c r="E37">
        <v>380.85539714867616</v>
      </c>
      <c r="G37">
        <v>840.12219959266804</v>
      </c>
      <c r="H37">
        <v>97.759674134419555</v>
      </c>
      <c r="I37">
        <v>60000</v>
      </c>
    </row>
    <row r="38" spans="1:9" x14ac:dyDescent="0.25">
      <c r="A38" s="1">
        <v>1931</v>
      </c>
      <c r="B38" s="1">
        <v>271.64685909999997</v>
      </c>
      <c r="C38" s="1">
        <v>1001300</v>
      </c>
      <c r="D38">
        <f>1012700/51153</f>
        <v>19.797470334095753</v>
      </c>
      <c r="E38">
        <v>495.35603715170282</v>
      </c>
      <c r="G38">
        <v>1018.6757215619693</v>
      </c>
      <c r="H38">
        <v>106.8610805952262</v>
      </c>
      <c r="I38">
        <v>71000</v>
      </c>
    </row>
    <row r="39" spans="1:9" x14ac:dyDescent="0.25">
      <c r="A39" s="1">
        <v>1932</v>
      </c>
      <c r="B39" s="1">
        <v>363.63636359999998</v>
      </c>
      <c r="C39" s="1">
        <v>1017500</v>
      </c>
      <c r="D39">
        <f>1009300/51147</f>
        <v>19.733317692142258</v>
      </c>
      <c r="E39">
        <v>400</v>
      </c>
      <c r="G39">
        <v>919.90171990171996</v>
      </c>
      <c r="H39">
        <v>147.42014742014743</v>
      </c>
      <c r="I39">
        <v>67000</v>
      </c>
    </row>
    <row r="40" spans="1:9" x14ac:dyDescent="0.25">
      <c r="A40" s="1">
        <v>1933</v>
      </c>
      <c r="B40" s="1">
        <v>435.75964829999998</v>
      </c>
      <c r="C40" s="1">
        <v>1023500</v>
      </c>
      <c r="D40">
        <f>1011500/51147</f>
        <v>19.776330967603183</v>
      </c>
      <c r="E40">
        <v>358.57352222765024</v>
      </c>
      <c r="G40">
        <v>832.43771372740594</v>
      </c>
      <c r="H40">
        <v>133.85442110405472</v>
      </c>
      <c r="I40">
        <v>66000</v>
      </c>
    </row>
    <row r="41" spans="1:9" x14ac:dyDescent="0.25">
      <c r="A41" s="1">
        <v>1934</v>
      </c>
      <c r="B41" s="1">
        <v>182.87937740000001</v>
      </c>
      <c r="C41" s="1">
        <v>1028000</v>
      </c>
      <c r="D41">
        <f>1012800/51147</f>
        <v>19.801747903102822</v>
      </c>
      <c r="E41">
        <v>286.96498054474711</v>
      </c>
      <c r="G41">
        <v>816.14785992217901</v>
      </c>
      <c r="H41">
        <v>159.53307392996109</v>
      </c>
      <c r="I41">
        <v>68000</v>
      </c>
    </row>
    <row r="42" spans="1:9" x14ac:dyDescent="0.25">
      <c r="A42" s="1">
        <v>1935</v>
      </c>
      <c r="B42" s="1">
        <v>151.01645690000001</v>
      </c>
      <c r="C42" s="1">
        <v>1033000</v>
      </c>
      <c r="D42">
        <f>1013700/51147</f>
        <v>19.819344243064108</v>
      </c>
      <c r="E42">
        <v>163.60116166505324</v>
      </c>
      <c r="G42">
        <v>715.39206195546956</v>
      </c>
      <c r="H42">
        <v>113.26234269119071</v>
      </c>
      <c r="I42">
        <v>64000</v>
      </c>
    </row>
    <row r="43" spans="1:9" x14ac:dyDescent="0.25">
      <c r="A43" s="1">
        <v>1936</v>
      </c>
      <c r="B43" s="1">
        <v>131.0211946</v>
      </c>
      <c r="C43" s="1">
        <v>1038000</v>
      </c>
      <c r="D43">
        <f>1018800/51147</f>
        <v>19.919056836178076</v>
      </c>
      <c r="E43">
        <v>292.87090558766857</v>
      </c>
      <c r="G43">
        <v>772.6396917148362</v>
      </c>
      <c r="H43">
        <v>155.10597302504817</v>
      </c>
      <c r="I43">
        <v>62000</v>
      </c>
    </row>
    <row r="44" spans="1:9" x14ac:dyDescent="0.25">
      <c r="A44" s="1">
        <v>1937</v>
      </c>
      <c r="B44" s="1">
        <v>403.64333649999998</v>
      </c>
      <c r="C44" s="1">
        <v>1043000</v>
      </c>
      <c r="D44">
        <f>1029700/51147</f>
        <v>20.132168064598119</v>
      </c>
      <c r="E44">
        <v>352.82837967401724</v>
      </c>
      <c r="G44">
        <v>881.11217641418989</v>
      </c>
      <c r="H44">
        <v>166.82646212847555</v>
      </c>
      <c r="I44">
        <v>60000</v>
      </c>
    </row>
    <row r="45" spans="1:9" x14ac:dyDescent="0.25">
      <c r="A45" s="1">
        <v>1938</v>
      </c>
      <c r="B45" s="1">
        <v>154.58015270000001</v>
      </c>
      <c r="C45" s="1">
        <v>1048000</v>
      </c>
      <c r="D45">
        <v>20.353100000000001</v>
      </c>
      <c r="E45">
        <v>354.96183206106872</v>
      </c>
      <c r="G45">
        <v>769.08396946564892</v>
      </c>
      <c r="H45">
        <v>96.374045801526705</v>
      </c>
      <c r="I45">
        <v>61000</v>
      </c>
    </row>
    <row r="46" spans="1:9" x14ac:dyDescent="0.25">
      <c r="A46" s="1">
        <v>1939</v>
      </c>
      <c r="B46" s="1"/>
      <c r="C46" s="1"/>
      <c r="D46" s="1"/>
    </row>
    <row r="47" spans="1:9" x14ac:dyDescent="0.25">
      <c r="A47" s="1">
        <v>1940</v>
      </c>
      <c r="B47" s="1"/>
      <c r="C47" s="1"/>
      <c r="D47" s="1"/>
    </row>
    <row r="48" spans="1:9" x14ac:dyDescent="0.25">
      <c r="A48" s="1">
        <v>1941</v>
      </c>
      <c r="B48" s="1"/>
      <c r="C48" s="1"/>
      <c r="D48">
        <v>20.353100000000001</v>
      </c>
    </row>
    <row r="49" spans="1:9" x14ac:dyDescent="0.25">
      <c r="A49" s="1">
        <v>1942</v>
      </c>
      <c r="B49" s="1"/>
      <c r="C49" s="1"/>
      <c r="D49">
        <f>1041000/51147</f>
        <v>20.353099888556514</v>
      </c>
    </row>
    <row r="50" spans="1:9" x14ac:dyDescent="0.25">
      <c r="A50" s="1">
        <v>1943</v>
      </c>
      <c r="B50" s="1"/>
      <c r="C50" s="1"/>
      <c r="D50">
        <f>1041000/51147</f>
        <v>20.353099888556514</v>
      </c>
    </row>
    <row r="51" spans="1:9" x14ac:dyDescent="0.25">
      <c r="A51" s="1">
        <v>1944</v>
      </c>
      <c r="B51" s="1">
        <v>107.72065120000001</v>
      </c>
      <c r="C51" s="2">
        <v>993310</v>
      </c>
      <c r="D51">
        <f>993310/51147</f>
        <v>19.420689385496704</v>
      </c>
      <c r="E51">
        <v>763.1051736114606</v>
      </c>
      <c r="G51">
        <v>535.58305060857128</v>
      </c>
      <c r="H51">
        <v>93.626360350746495</v>
      </c>
      <c r="I51">
        <v>42000</v>
      </c>
    </row>
    <row r="52" spans="1:9" x14ac:dyDescent="0.25">
      <c r="A52" s="1">
        <v>1945</v>
      </c>
      <c r="B52" s="1">
        <v>61.8824234</v>
      </c>
      <c r="C52" s="1">
        <v>1001900</v>
      </c>
      <c r="D52">
        <f>1001900/51147</f>
        <v>19.588636674682778</v>
      </c>
      <c r="E52">
        <v>824.4335762052101</v>
      </c>
      <c r="G52">
        <v>506.03852679908181</v>
      </c>
      <c r="H52">
        <v>93.821738696476686</v>
      </c>
      <c r="I52">
        <v>49000</v>
      </c>
    </row>
    <row r="53" spans="1:9" x14ac:dyDescent="0.25">
      <c r="A53" s="1">
        <v>1946</v>
      </c>
      <c r="B53" s="1">
        <v>103.388857</v>
      </c>
      <c r="C53" s="1">
        <v>1044600</v>
      </c>
      <c r="D53">
        <f>1044600/51147</f>
        <v>20.423485248401665</v>
      </c>
      <c r="E53">
        <v>695.96017614397852</v>
      </c>
      <c r="G53">
        <v>552.36454145127323</v>
      </c>
      <c r="H53">
        <v>88.071989278192618</v>
      </c>
      <c r="I53">
        <v>40000</v>
      </c>
    </row>
    <row r="54" spans="1:9" x14ac:dyDescent="0.25">
      <c r="A54" s="1">
        <v>1947</v>
      </c>
      <c r="B54" s="1">
        <v>82.696077979999998</v>
      </c>
      <c r="C54" s="1">
        <v>1076230</v>
      </c>
      <c r="D54">
        <f>1076230/51147</f>
        <v>21.041898840596712</v>
      </c>
      <c r="E54">
        <v>696.87706159464051</v>
      </c>
      <c r="G54">
        <v>676.43533445453113</v>
      </c>
      <c r="H54">
        <v>104.06697453146633</v>
      </c>
      <c r="I54">
        <v>41000</v>
      </c>
    </row>
    <row r="55" spans="1:9" x14ac:dyDescent="0.25">
      <c r="A55" s="1">
        <v>1948</v>
      </c>
      <c r="B55" s="1">
        <v>30.106742090000001</v>
      </c>
      <c r="C55" s="1">
        <v>1096100</v>
      </c>
      <c r="D55">
        <f>1096100/51147</f>
        <v>21.43038692396426</v>
      </c>
      <c r="E55">
        <v>531.88577684517827</v>
      </c>
      <c r="G55">
        <v>464.37368853206823</v>
      </c>
      <c r="H55">
        <v>96.706504880941523</v>
      </c>
      <c r="I55">
        <v>32000</v>
      </c>
    </row>
    <row r="56" spans="1:9" x14ac:dyDescent="0.25">
      <c r="A56" s="1">
        <v>1949</v>
      </c>
      <c r="B56" s="1">
        <v>188.83267079999999</v>
      </c>
      <c r="C56" s="1">
        <v>1106800</v>
      </c>
      <c r="D56">
        <f>1106800/51147</f>
        <v>21.639587854615129</v>
      </c>
      <c r="E56">
        <v>680.33971810625223</v>
      </c>
      <c r="G56">
        <v>567.40151788941091</v>
      </c>
      <c r="H56">
        <v>92.157571376942542</v>
      </c>
      <c r="I56">
        <v>31000</v>
      </c>
    </row>
    <row r="57" spans="1:9" x14ac:dyDescent="0.25">
      <c r="A57" s="1">
        <v>1950</v>
      </c>
      <c r="B57" s="1">
        <v>71.562751590000005</v>
      </c>
      <c r="C57" s="1">
        <v>1117900</v>
      </c>
      <c r="D57">
        <f>1117900/51147</f>
        <v>21.856609380804347</v>
      </c>
      <c r="E57">
        <v>691.47508721710358</v>
      </c>
      <c r="G57">
        <v>497.36112353519997</v>
      </c>
      <c r="H57">
        <v>108.23866177654531</v>
      </c>
      <c r="I57">
        <v>30000</v>
      </c>
    </row>
    <row r="58" spans="1:9" x14ac:dyDescent="0.25">
      <c r="A58" s="1">
        <v>1951</v>
      </c>
      <c r="B58">
        <v>256.54874426140964</v>
      </c>
      <c r="C58">
        <v>1110900</v>
      </c>
    </row>
    <row r="59" spans="1:9" x14ac:dyDescent="0.25">
      <c r="A59" s="1">
        <v>1952</v>
      </c>
      <c r="B59">
        <v>33.065236818588026</v>
      </c>
      <c r="C59">
        <v>1119000</v>
      </c>
    </row>
    <row r="60" spans="1:9" x14ac:dyDescent="0.25">
      <c r="A60" s="1">
        <v>1953</v>
      </c>
      <c r="B60">
        <v>146.6249441215914</v>
      </c>
      <c r="C60">
        <v>1118500</v>
      </c>
    </row>
    <row r="61" spans="1:9" x14ac:dyDescent="0.25">
      <c r="A61" s="1">
        <v>1954</v>
      </c>
      <c r="B61">
        <v>26.840833855238436</v>
      </c>
      <c r="C61">
        <v>1117700</v>
      </c>
    </row>
    <row r="62" spans="1:9" x14ac:dyDescent="0.25">
      <c r="A62" s="1">
        <v>1955</v>
      </c>
      <c r="B62">
        <v>74.660429972114784</v>
      </c>
      <c r="C62">
        <v>1111700</v>
      </c>
    </row>
    <row r="63" spans="1:9" x14ac:dyDescent="0.25">
      <c r="A63" s="1">
        <v>1956</v>
      </c>
      <c r="B63">
        <v>34.209578682030966</v>
      </c>
      <c r="C63">
        <v>1110800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D14" sqref="D14"/>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ht="15" x14ac:dyDescent="0.25">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863</v>
      </c>
      <c r="BG4" s="12" t="s">
        <v>620</v>
      </c>
      <c r="BH4" s="12" t="s">
        <v>619</v>
      </c>
      <c r="BI4" s="12" t="s">
        <v>618</v>
      </c>
      <c r="BJ4" s="12" t="s">
        <v>617</v>
      </c>
      <c r="BK4" s="12" t="s">
        <v>616</v>
      </c>
    </row>
    <row r="5" spans="1:63" s="11" customFormat="1" ht="15" x14ac:dyDescent="0.25">
      <c r="A5" s="11" t="s">
        <v>633</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845</v>
      </c>
      <c r="BG5" s="11" t="s">
        <v>845</v>
      </c>
      <c r="BH5" s="11" t="s">
        <v>845</v>
      </c>
      <c r="BI5" s="11" t="s">
        <v>845</v>
      </c>
      <c r="BJ5" s="11" t="s">
        <v>845</v>
      </c>
      <c r="BK5" s="11" t="s">
        <v>845</v>
      </c>
    </row>
    <row r="6" spans="1:63" s="12" customFormat="1" ht="15" x14ac:dyDescent="0.25">
      <c r="A6" s="12" t="s">
        <v>0</v>
      </c>
      <c r="D6" s="12" t="s">
        <v>830</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831</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832</v>
      </c>
    </row>
    <row r="7" spans="1:63" s="11" customFormat="1" ht="15" x14ac:dyDescent="0.25">
      <c r="A7" s="11" t="s">
        <v>640</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845</v>
      </c>
      <c r="BG7" s="11" t="s">
        <v>845</v>
      </c>
      <c r="BH7" s="11" t="s">
        <v>845</v>
      </c>
      <c r="BI7" s="11" t="s">
        <v>845</v>
      </c>
      <c r="BJ7" s="11" t="s">
        <v>845</v>
      </c>
      <c r="BK7" s="11" t="s">
        <v>845</v>
      </c>
    </row>
    <row r="8" spans="1:63" s="12" customFormat="1" ht="15" x14ac:dyDescent="0.25">
      <c r="A8" s="12" t="s">
        <v>0</v>
      </c>
      <c r="D8" s="12" t="s">
        <v>830</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832</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408</v>
      </c>
      <c r="U10" s="12" t="s">
        <v>410</v>
      </c>
    </row>
    <row r="11" spans="1:63" s="11" customFormat="1" ht="15" x14ac:dyDescent="0.25">
      <c r="A11" s="11" t="s">
        <v>833</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845</v>
      </c>
      <c r="BG11" s="11" t="s">
        <v>845</v>
      </c>
      <c r="BH11" s="11" t="s">
        <v>845</v>
      </c>
      <c r="BI11" s="11" t="s">
        <v>845</v>
      </c>
      <c r="BJ11" s="11" t="s">
        <v>845</v>
      </c>
      <c r="BK11" s="11" t="s">
        <v>845</v>
      </c>
    </row>
    <row r="12" spans="1:63" s="12" customFormat="1" ht="15" x14ac:dyDescent="0.25">
      <c r="A12" s="12" t="s">
        <v>0</v>
      </c>
      <c r="D12" s="12" t="s">
        <v>830</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832</v>
      </c>
    </row>
    <row r="13" spans="1:63" s="13" customFormat="1" ht="15" x14ac:dyDescent="0.25">
      <c r="A13" s="13" t="s">
        <v>32</v>
      </c>
    </row>
    <row r="14" spans="1:63" ht="35.25" thickBot="1" x14ac:dyDescent="0.35">
      <c r="A14" s="9" t="s">
        <v>842</v>
      </c>
    </row>
    <row r="15" spans="1:63" s="11" customFormat="1" thickTop="1" x14ac:dyDescent="0.25">
      <c r="A15" s="11" t="s">
        <v>13</v>
      </c>
      <c r="B15" s="19" t="s">
        <v>844</v>
      </c>
      <c r="C15" s="19" t="s">
        <v>844</v>
      </c>
      <c r="D15" s="11">
        <f t="shared" ref="D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19" t="s">
        <v>844</v>
      </c>
      <c r="T15" s="11">
        <f t="shared" ref="T15:BK15" si="1">T3/T$23*1000000</f>
        <v>85.766051652604602</v>
      </c>
      <c r="U15" s="11">
        <f t="shared" si="1"/>
        <v>90.188068649035785</v>
      </c>
      <c r="V15" s="19" t="s">
        <v>844</v>
      </c>
      <c r="W15" s="19" t="s">
        <v>844</v>
      </c>
      <c r="X15" s="19" t="s">
        <v>844</v>
      </c>
      <c r="Y15" s="11">
        <f t="shared" si="1"/>
        <v>2671.0405667845566</v>
      </c>
      <c r="Z15" s="11">
        <f t="shared" si="1"/>
        <v>1046.7823670977714</v>
      </c>
      <c r="AA15" s="11">
        <f t="shared" si="1"/>
        <v>112.89761127470811</v>
      </c>
      <c r="AB15" s="19" t="s">
        <v>844</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ht="15" x14ac:dyDescent="0.25">
      <c r="A16" s="11" t="s">
        <v>633</v>
      </c>
      <c r="B16" s="19" t="s">
        <v>844</v>
      </c>
      <c r="C16" s="19" t="s">
        <v>844</v>
      </c>
      <c r="D16" s="11">
        <f t="shared" ref="D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19" t="s">
        <v>844</v>
      </c>
      <c r="T16" s="11">
        <f t="shared" ref="T16:BE16" si="3">T5/T$23*1000000</f>
        <v>809.41711247145599</v>
      </c>
      <c r="U16" s="11">
        <f t="shared" si="3"/>
        <v>366.05745510490993</v>
      </c>
      <c r="V16" s="19" t="s">
        <v>844</v>
      </c>
      <c r="W16" s="19" t="s">
        <v>844</v>
      </c>
      <c r="X16" s="19" t="s">
        <v>844</v>
      </c>
      <c r="Y16" s="19" t="s">
        <v>844</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19" t="s">
        <v>844</v>
      </c>
      <c r="BG16" s="19" t="s">
        <v>844</v>
      </c>
      <c r="BH16" s="19" t="s">
        <v>844</v>
      </c>
      <c r="BI16" s="19" t="s">
        <v>844</v>
      </c>
      <c r="BJ16" s="19" t="s">
        <v>844</v>
      </c>
      <c r="BK16" s="19" t="s">
        <v>844</v>
      </c>
    </row>
    <row r="17" spans="1:63" s="11" customFormat="1" ht="15" x14ac:dyDescent="0.25">
      <c r="A17" s="11" t="s">
        <v>640</v>
      </c>
      <c r="B17" s="19" t="s">
        <v>844</v>
      </c>
      <c r="C17" s="19" t="s">
        <v>844</v>
      </c>
      <c r="D17" s="11">
        <f t="shared" ref="D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19" t="s">
        <v>844</v>
      </c>
      <c r="T17" s="11">
        <f t="shared" ref="T17:BE17" si="5">T7/T$23*1000000</f>
        <v>1045.2737545161187</v>
      </c>
      <c r="U17" s="11">
        <f t="shared" si="5"/>
        <v>1055.7309212445953</v>
      </c>
      <c r="V17" s="19" t="s">
        <v>844</v>
      </c>
      <c r="W17" s="19" t="s">
        <v>844</v>
      </c>
      <c r="X17" s="19" t="s">
        <v>844</v>
      </c>
      <c r="Y17" s="19" t="s">
        <v>844</v>
      </c>
      <c r="Z17" s="11">
        <f t="shared" si="5"/>
        <v>963.62675849654659</v>
      </c>
      <c r="AA17" s="11">
        <f t="shared" si="5"/>
        <v>813.8036146051877</v>
      </c>
      <c r="AB17" s="19" t="s">
        <v>844</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19" t="s">
        <v>844</v>
      </c>
      <c r="BG17" s="19" t="s">
        <v>844</v>
      </c>
      <c r="BH17" s="19" t="s">
        <v>844</v>
      </c>
      <c r="BI17" s="19" t="s">
        <v>844</v>
      </c>
      <c r="BJ17" s="19" t="s">
        <v>844</v>
      </c>
      <c r="BK17" s="19" t="s">
        <v>844</v>
      </c>
    </row>
    <row r="18" spans="1:63" s="11" customFormat="1" ht="15" x14ac:dyDescent="0.25">
      <c r="A18" s="11" t="s">
        <v>653</v>
      </c>
      <c r="B18" s="19" t="s">
        <v>844</v>
      </c>
      <c r="C18" s="19" t="s">
        <v>844</v>
      </c>
      <c r="D18" s="19" t="s">
        <v>844</v>
      </c>
      <c r="E18" s="19" t="s">
        <v>844</v>
      </c>
      <c r="F18" s="19" t="s">
        <v>844</v>
      </c>
      <c r="G18" s="19" t="s">
        <v>844</v>
      </c>
      <c r="H18" s="19" t="s">
        <v>844</v>
      </c>
      <c r="I18" s="19" t="s">
        <v>844</v>
      </c>
      <c r="J18" s="19" t="s">
        <v>844</v>
      </c>
      <c r="K18" s="19" t="s">
        <v>844</v>
      </c>
      <c r="L18" s="19" t="s">
        <v>844</v>
      </c>
      <c r="M18" s="19" t="s">
        <v>844</v>
      </c>
      <c r="N18" s="19" t="s">
        <v>844</v>
      </c>
      <c r="O18" s="19" t="s">
        <v>844</v>
      </c>
      <c r="P18" s="19" t="s">
        <v>844</v>
      </c>
      <c r="Q18" s="19" t="s">
        <v>844</v>
      </c>
      <c r="R18" s="11">
        <f t="shared" ref="R18" si="6">R9/R$23*1000000</f>
        <v>322.88252001597994</v>
      </c>
      <c r="S18" s="19" t="s">
        <v>844</v>
      </c>
      <c r="T18" s="19" t="s">
        <v>844</v>
      </c>
      <c r="U18" s="11">
        <f t="shared" ref="U18" si="7">U9/U$23*1000000</f>
        <v>551.73877291174836</v>
      </c>
      <c r="V18" s="19" t="s">
        <v>844</v>
      </c>
      <c r="W18" s="19" t="s">
        <v>844</v>
      </c>
      <c r="X18" s="19" t="s">
        <v>844</v>
      </c>
      <c r="Y18" s="19" t="s">
        <v>844</v>
      </c>
      <c r="Z18" s="19" t="s">
        <v>844</v>
      </c>
      <c r="AA18" s="19" t="s">
        <v>844</v>
      </c>
      <c r="AB18" s="19" t="s">
        <v>844</v>
      </c>
      <c r="AC18" s="19" t="s">
        <v>844</v>
      </c>
      <c r="AD18" s="19" t="s">
        <v>844</v>
      </c>
      <c r="AE18" s="19" t="s">
        <v>844</v>
      </c>
      <c r="AF18" s="19" t="s">
        <v>844</v>
      </c>
      <c r="AG18" s="19" t="s">
        <v>844</v>
      </c>
      <c r="AH18" s="19" t="s">
        <v>844</v>
      </c>
      <c r="AI18" s="19" t="s">
        <v>844</v>
      </c>
      <c r="AJ18" s="19" t="s">
        <v>844</v>
      </c>
      <c r="AK18" s="19" t="s">
        <v>844</v>
      </c>
      <c r="AL18" s="19" t="s">
        <v>844</v>
      </c>
      <c r="AM18" s="19" t="s">
        <v>844</v>
      </c>
      <c r="AN18" s="19" t="s">
        <v>844</v>
      </c>
      <c r="AO18" s="19" t="s">
        <v>844</v>
      </c>
      <c r="AP18" s="19" t="s">
        <v>844</v>
      </c>
      <c r="AQ18" s="19" t="s">
        <v>844</v>
      </c>
      <c r="AR18" s="19" t="s">
        <v>844</v>
      </c>
      <c r="AS18" s="19" t="s">
        <v>844</v>
      </c>
      <c r="AT18" s="19" t="s">
        <v>844</v>
      </c>
      <c r="AU18" s="19" t="s">
        <v>844</v>
      </c>
      <c r="AV18" s="19" t="s">
        <v>844</v>
      </c>
      <c r="AW18" s="19" t="s">
        <v>844</v>
      </c>
      <c r="AX18" s="19" t="s">
        <v>844</v>
      </c>
      <c r="AY18" s="19" t="s">
        <v>844</v>
      </c>
      <c r="AZ18" s="19" t="s">
        <v>844</v>
      </c>
      <c r="BA18" s="19" t="s">
        <v>844</v>
      </c>
      <c r="BB18" s="19" t="s">
        <v>844</v>
      </c>
      <c r="BC18" s="19" t="s">
        <v>844</v>
      </c>
      <c r="BD18" s="19" t="s">
        <v>844</v>
      </c>
      <c r="BE18" s="19" t="s">
        <v>844</v>
      </c>
      <c r="BF18" s="19" t="s">
        <v>844</v>
      </c>
      <c r="BG18" s="19" t="s">
        <v>844</v>
      </c>
      <c r="BH18" s="19" t="s">
        <v>844</v>
      </c>
      <c r="BI18" s="19" t="s">
        <v>844</v>
      </c>
      <c r="BJ18" s="19" t="s">
        <v>844</v>
      </c>
      <c r="BK18" s="19" t="s">
        <v>844</v>
      </c>
    </row>
    <row r="19" spans="1:63" s="11" customFormat="1" ht="15" x14ac:dyDescent="0.25">
      <c r="A19" s="11" t="s">
        <v>712</v>
      </c>
      <c r="B19" s="19" t="s">
        <v>844</v>
      </c>
      <c r="C19" s="19" t="s">
        <v>844</v>
      </c>
      <c r="D19" s="11">
        <f t="shared" ref="D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19" t="s">
        <v>844</v>
      </c>
      <c r="T19" s="11">
        <f t="shared" ref="T19:BE19" si="9">T11/T$23*1000000</f>
        <v>225.13588558808712</v>
      </c>
      <c r="U19" s="11">
        <f t="shared" si="9"/>
        <v>15.915541526300432</v>
      </c>
      <c r="V19" s="19" t="s">
        <v>844</v>
      </c>
      <c r="W19" s="19" t="s">
        <v>844</v>
      </c>
      <c r="X19" s="19" t="s">
        <v>844</v>
      </c>
      <c r="Y19" s="19" t="s">
        <v>844</v>
      </c>
      <c r="Z19" s="11">
        <f t="shared" si="9"/>
        <v>259.24983858028918</v>
      </c>
      <c r="AA19" s="11">
        <f t="shared" si="9"/>
        <v>206.97895400363154</v>
      </c>
      <c r="AB19" s="19" t="s">
        <v>844</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19" t="s">
        <v>844</v>
      </c>
      <c r="BG19" s="19" t="s">
        <v>844</v>
      </c>
      <c r="BH19" s="19" t="s">
        <v>844</v>
      </c>
      <c r="BI19" s="19" t="s">
        <v>844</v>
      </c>
      <c r="BJ19" s="19" t="s">
        <v>844</v>
      </c>
      <c r="BK19" s="19"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ht="15" x14ac:dyDescent="0.25">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863</v>
      </c>
      <c r="BG24" s="12" t="s">
        <v>620</v>
      </c>
      <c r="BH24" s="12" t="s">
        <v>619</v>
      </c>
      <c r="BI24" s="12" t="s">
        <v>618</v>
      </c>
      <c r="BJ24" s="12" t="s">
        <v>617</v>
      </c>
      <c r="BK24" s="12" t="s">
        <v>615</v>
      </c>
    </row>
    <row r="25" spans="1:63" s="11" customFormat="1" ht="30" x14ac:dyDescent="0.25">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845</v>
      </c>
      <c r="BG25" s="11" t="s">
        <v>845</v>
      </c>
      <c r="BH25" s="11" t="s">
        <v>845</v>
      </c>
      <c r="BI25" s="11" t="s">
        <v>845</v>
      </c>
      <c r="BJ25" s="11" t="s">
        <v>845</v>
      </c>
      <c r="BK25" s="11" t="s">
        <v>845</v>
      </c>
    </row>
    <row r="26" spans="1:63" s="12" customFormat="1" ht="15" x14ac:dyDescent="0.25">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0" x14ac:dyDescent="0.25">
      <c r="A27" s="19" t="s">
        <v>927</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845</v>
      </c>
      <c r="BG27" s="11" t="s">
        <v>845</v>
      </c>
      <c r="BH27" s="11" t="s">
        <v>845</v>
      </c>
      <c r="BI27" s="11" t="s">
        <v>845</v>
      </c>
      <c r="BJ27" s="11" t="s">
        <v>845</v>
      </c>
      <c r="BK27" s="11" t="s">
        <v>845</v>
      </c>
    </row>
    <row r="28" spans="1:63" s="12" customFormat="1" ht="15" x14ac:dyDescent="0.25">
      <c r="A28" s="12" t="s">
        <v>0</v>
      </c>
      <c r="B28" s="12" t="s">
        <v>1020</v>
      </c>
      <c r="C28" s="12" t="s">
        <v>1020</v>
      </c>
      <c r="D28" s="12" t="s">
        <v>1020</v>
      </c>
      <c r="E28" s="12" t="s">
        <v>1020</v>
      </c>
      <c r="F28" s="12" t="s">
        <v>1020</v>
      </c>
      <c r="G28" s="12" t="s">
        <v>1020</v>
      </c>
      <c r="H28" s="12" t="s">
        <v>1021</v>
      </c>
      <c r="I28" s="12" t="s">
        <v>1021</v>
      </c>
      <c r="J28" s="12" t="s">
        <v>1021</v>
      </c>
      <c r="K28" s="12" t="s">
        <v>1021</v>
      </c>
      <c r="L28" s="12" t="s">
        <v>1021</v>
      </c>
      <c r="M28" s="12" t="s">
        <v>1021</v>
      </c>
      <c r="N28" s="12" t="s">
        <v>1021</v>
      </c>
      <c r="O28" s="12" t="s">
        <v>1021</v>
      </c>
      <c r="P28" s="12" t="s">
        <v>1021</v>
      </c>
      <c r="Q28" s="12" t="s">
        <v>1021</v>
      </c>
      <c r="R28" s="12" t="s">
        <v>1021</v>
      </c>
      <c r="S28" s="12" t="s">
        <v>1022</v>
      </c>
      <c r="T28" s="12" t="s">
        <v>1022</v>
      </c>
      <c r="U28" s="12" t="s">
        <v>1022</v>
      </c>
      <c r="V28" s="12" t="s">
        <v>1022</v>
      </c>
      <c r="W28" s="12" t="s">
        <v>1022</v>
      </c>
      <c r="X28" s="12" t="s">
        <v>1022</v>
      </c>
      <c r="Y28" s="12" t="s">
        <v>1022</v>
      </c>
      <c r="Z28" s="12" t="s">
        <v>1022</v>
      </c>
      <c r="AA28" s="12" t="s">
        <v>457</v>
      </c>
      <c r="AB28" s="12" t="s">
        <v>1023</v>
      </c>
      <c r="AC28" s="12" t="s">
        <v>1024</v>
      </c>
      <c r="AD28" s="12" t="s">
        <v>1025</v>
      </c>
      <c r="AE28" s="12" t="s">
        <v>1025</v>
      </c>
      <c r="AF28" s="12" t="s">
        <v>1026</v>
      </c>
      <c r="AG28" s="12" t="s">
        <v>1026</v>
      </c>
      <c r="AH28" s="12" t="s">
        <v>1027</v>
      </c>
      <c r="AI28" s="12" t="s">
        <v>1027</v>
      </c>
      <c r="AJ28" s="12" t="s">
        <v>1028</v>
      </c>
      <c r="AK28" s="12" t="s">
        <v>1028</v>
      </c>
      <c r="AL28" s="12" t="s">
        <v>1029</v>
      </c>
      <c r="AM28" s="12" t="s">
        <v>1029</v>
      </c>
      <c r="AN28" s="12" t="s">
        <v>445</v>
      </c>
      <c r="AO28" s="12" t="s">
        <v>442</v>
      </c>
      <c r="AP28" s="12" t="s">
        <v>446</v>
      </c>
      <c r="AQ28" s="12" t="s">
        <v>447</v>
      </c>
      <c r="AR28" s="12" t="s">
        <v>443</v>
      </c>
      <c r="AS28" s="12" t="s">
        <v>448</v>
      </c>
      <c r="AT28" s="12" t="s">
        <v>449</v>
      </c>
      <c r="AU28" s="12" t="s">
        <v>470</v>
      </c>
      <c r="AV28" s="12" t="s">
        <v>432</v>
      </c>
      <c r="AW28" s="12" t="s">
        <v>1030</v>
      </c>
      <c r="AX28" s="12" t="s">
        <v>1031</v>
      </c>
      <c r="AY28" s="12" t="s">
        <v>450</v>
      </c>
      <c r="AZ28" s="12" t="s">
        <v>450</v>
      </c>
      <c r="BA28" s="12" t="s">
        <v>1032</v>
      </c>
      <c r="BB28" s="12" t="s">
        <v>1033</v>
      </c>
      <c r="BC28" s="12" t="s">
        <v>453</v>
      </c>
      <c r="BD28" s="12" t="s">
        <v>454</v>
      </c>
      <c r="BE28" s="12" t="s">
        <v>441</v>
      </c>
    </row>
    <row r="29" spans="1:63" s="13" customFormat="1" ht="60" x14ac:dyDescent="0.25">
      <c r="A29" s="13" t="s">
        <v>848</v>
      </c>
      <c r="B29" s="13" t="s">
        <v>861</v>
      </c>
      <c r="C29" s="13" t="s">
        <v>861</v>
      </c>
      <c r="S29" s="13" t="s">
        <v>861</v>
      </c>
      <c r="V29" s="13" t="s">
        <v>862</v>
      </c>
      <c r="W29" s="13" t="s">
        <v>862</v>
      </c>
      <c r="X29" s="13" t="s">
        <v>862</v>
      </c>
      <c r="Y29" s="13" t="s">
        <v>862</v>
      </c>
      <c r="AB29" s="13" t="s">
        <v>862</v>
      </c>
      <c r="AV29" s="13" t="s">
        <v>561</v>
      </c>
      <c r="AW29" s="13" t="s">
        <v>561</v>
      </c>
      <c r="AX29" s="13" t="s">
        <v>561</v>
      </c>
    </row>
  </sheetData>
  <conditionalFormatting sqref="A13:A21">
    <cfRule type="expression" dxfId="7" priority="1">
      <formula>_xlfn.ISFORMULA(A13)</formula>
    </cfRule>
  </conditionalFormatting>
  <conditionalFormatting sqref="A1:XFD12">
    <cfRule type="expression" dxfId="6" priority="10">
      <formula>_xlfn.ISFORMULA(A1)</formula>
    </cfRule>
  </conditionalFormatting>
  <conditionalFormatting sqref="A23:XFD1048576">
    <cfRule type="expression" dxfId="5" priority="2">
      <formula>_xlfn.ISFORMULA(A23)</formula>
    </cfRule>
  </conditionalFormatting>
  <conditionalFormatting sqref="B15:BK19 B14:XFD14 BL15:XFD15">
    <cfRule type="expression" dxfId="4" priority="9">
      <formula>_xlfn.ISFORMULA(B14)</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topLeftCell="A41" zoomScaleNormal="100" workbookViewId="0">
      <selection activeCell="L18" sqref="L18"/>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C2">
        <v>142958</v>
      </c>
      <c r="D2">
        <v>22.4</v>
      </c>
      <c r="I2">
        <v>179000</v>
      </c>
    </row>
    <row r="3" spans="1:9" x14ac:dyDescent="0.25">
      <c r="A3">
        <v>1896</v>
      </c>
      <c r="C3">
        <v>146479</v>
      </c>
      <c r="D3">
        <v>22.9</v>
      </c>
      <c r="I3">
        <v>165000</v>
      </c>
    </row>
    <row r="4" spans="1:9" x14ac:dyDescent="0.25">
      <c r="A4">
        <v>1897</v>
      </c>
      <c r="B4">
        <v>93.279231379133435</v>
      </c>
      <c r="C4">
        <v>150087</v>
      </c>
      <c r="D4">
        <v>23.5</v>
      </c>
      <c r="E4">
        <v>1319.2348437906014</v>
      </c>
      <c r="F4">
        <v>1112.6879743082345</v>
      </c>
      <c r="H4">
        <v>19.988406724100024</v>
      </c>
      <c r="I4">
        <v>150000</v>
      </c>
    </row>
    <row r="5" spans="1:9" x14ac:dyDescent="0.25">
      <c r="A5">
        <v>1898</v>
      </c>
      <c r="B5">
        <v>65.026693457664379</v>
      </c>
      <c r="C5">
        <v>153783</v>
      </c>
      <c r="D5">
        <v>24.1</v>
      </c>
      <c r="E5">
        <v>494.20287027824924</v>
      </c>
      <c r="F5">
        <v>260.10677383065752</v>
      </c>
      <c r="H5">
        <v>6.5026693457664377</v>
      </c>
      <c r="I5">
        <v>158000</v>
      </c>
    </row>
    <row r="6" spans="1:9" x14ac:dyDescent="0.25">
      <c r="A6">
        <v>1899</v>
      </c>
      <c r="B6">
        <v>12.705350222978897</v>
      </c>
      <c r="C6">
        <v>157414</v>
      </c>
      <c r="D6">
        <v>24.7</v>
      </c>
      <c r="E6">
        <v>196.9329284561729</v>
      </c>
      <c r="F6">
        <v>215.99095379064124</v>
      </c>
      <c r="H6">
        <v>44.468725780426134</v>
      </c>
      <c r="I6">
        <v>164000</v>
      </c>
    </row>
    <row r="7" spans="1:9" x14ac:dyDescent="0.25">
      <c r="A7">
        <v>1900</v>
      </c>
      <c r="B7">
        <v>198.20132299383098</v>
      </c>
      <c r="C7">
        <v>161452</v>
      </c>
      <c r="D7">
        <v>25.3</v>
      </c>
      <c r="E7">
        <v>1864.3311944107227</v>
      </c>
      <c r="F7">
        <v>1090.1072764660705</v>
      </c>
      <c r="H7">
        <v>49.550330748457746</v>
      </c>
      <c r="I7">
        <v>141000</v>
      </c>
    </row>
    <row r="8" spans="1:9" x14ac:dyDescent="0.25">
      <c r="A8">
        <v>1901</v>
      </c>
      <c r="B8">
        <v>157.80625034140775</v>
      </c>
      <c r="C8">
        <v>164759</v>
      </c>
      <c r="D8">
        <v>25.9</v>
      </c>
      <c r="E8">
        <v>1741.9382249224625</v>
      </c>
      <c r="F8">
        <v>1268.5194738982393</v>
      </c>
      <c r="H8">
        <v>121.38942333954442</v>
      </c>
      <c r="I8">
        <v>148000</v>
      </c>
    </row>
    <row r="9" spans="1:9" x14ac:dyDescent="0.25">
      <c r="A9">
        <v>1902</v>
      </c>
      <c r="B9">
        <v>78.090741441555096</v>
      </c>
      <c r="C9">
        <v>166473</v>
      </c>
      <c r="D9">
        <v>26.5</v>
      </c>
      <c r="E9">
        <v>1537.7869083875464</v>
      </c>
      <c r="F9">
        <v>1291.5007238411033</v>
      </c>
      <c r="H9">
        <v>156.18148288311019</v>
      </c>
      <c r="I9">
        <v>145000</v>
      </c>
    </row>
    <row r="10" spans="1:9" x14ac:dyDescent="0.25">
      <c r="A10">
        <v>1903</v>
      </c>
      <c r="B10">
        <v>89.17636707370724</v>
      </c>
      <c r="C10">
        <v>168206</v>
      </c>
      <c r="D10">
        <v>27</v>
      </c>
      <c r="E10">
        <v>1343.5905972438557</v>
      </c>
      <c r="F10">
        <v>969.04985553428537</v>
      </c>
      <c r="H10">
        <v>89.17636707370724</v>
      </c>
      <c r="I10">
        <v>122000</v>
      </c>
    </row>
    <row r="11" spans="1:9" x14ac:dyDescent="0.25">
      <c r="A11">
        <v>1904</v>
      </c>
      <c r="B11">
        <v>76.489935689615606</v>
      </c>
      <c r="C11">
        <v>169957</v>
      </c>
      <c r="D11">
        <v>27.6</v>
      </c>
      <c r="E11">
        <v>1400.3542072406549</v>
      </c>
      <c r="F11">
        <v>1064.9752584477249</v>
      </c>
      <c r="H11">
        <v>82.373776896509113</v>
      </c>
      <c r="I11">
        <v>144000</v>
      </c>
    </row>
    <row r="12" spans="1:9" x14ac:dyDescent="0.25">
      <c r="A12">
        <v>1905</v>
      </c>
      <c r="B12">
        <v>81.525220409256605</v>
      </c>
      <c r="C12">
        <v>171726</v>
      </c>
      <c r="D12">
        <v>26.9</v>
      </c>
      <c r="E12">
        <v>1281.1106064311753</v>
      </c>
      <c r="F12">
        <v>1030.7117151741729</v>
      </c>
      <c r="H12">
        <v>104.81814052618707</v>
      </c>
      <c r="I12">
        <v>118000</v>
      </c>
    </row>
    <row r="13" spans="1:9" x14ac:dyDescent="0.25">
      <c r="A13">
        <v>1906</v>
      </c>
      <c r="B13">
        <v>172.89870441237494</v>
      </c>
      <c r="C13">
        <v>173512</v>
      </c>
      <c r="D13">
        <v>27.2</v>
      </c>
      <c r="E13">
        <v>1319.7934436811286</v>
      </c>
      <c r="F13">
        <v>1054.6820969154871</v>
      </c>
      <c r="H13">
        <v>132.5556733828208</v>
      </c>
      <c r="I13">
        <v>134000</v>
      </c>
    </row>
    <row r="14" spans="1:9" x14ac:dyDescent="0.25">
      <c r="A14">
        <v>1907</v>
      </c>
      <c r="B14">
        <v>205.34115150754627</v>
      </c>
      <c r="C14">
        <v>175318</v>
      </c>
      <c r="D14">
        <v>27.5</v>
      </c>
      <c r="E14">
        <v>1619.9135285595319</v>
      </c>
      <c r="F14">
        <v>1209.2312255444392</v>
      </c>
      <c r="H14">
        <v>62.743129627305819</v>
      </c>
      <c r="I14">
        <v>131000</v>
      </c>
    </row>
    <row r="15" spans="1:9" x14ac:dyDescent="0.25">
      <c r="A15">
        <v>1908</v>
      </c>
      <c r="B15">
        <v>1230.6441688353477</v>
      </c>
      <c r="C15">
        <v>177143</v>
      </c>
      <c r="D15">
        <v>27.8</v>
      </c>
      <c r="E15">
        <v>987.90242911094413</v>
      </c>
      <c r="F15">
        <v>1021.7733695376053</v>
      </c>
      <c r="H15">
        <v>135.4837617066438</v>
      </c>
      <c r="I15">
        <v>124000</v>
      </c>
    </row>
    <row r="16" spans="1:9" x14ac:dyDescent="0.25">
      <c r="A16">
        <v>1909</v>
      </c>
      <c r="B16">
        <v>162.02294021353507</v>
      </c>
      <c r="C16">
        <v>178987</v>
      </c>
      <c r="D16">
        <v>28.1</v>
      </c>
      <c r="E16">
        <v>1257.0745361394963</v>
      </c>
      <c r="F16">
        <v>1050.3556124187792</v>
      </c>
      <c r="H16">
        <v>117.32695670635299</v>
      </c>
      <c r="I16">
        <v>103000</v>
      </c>
    </row>
    <row r="17" spans="1:9" x14ac:dyDescent="0.25">
      <c r="A17">
        <v>1910</v>
      </c>
      <c r="B17">
        <v>71.88317325503597</v>
      </c>
      <c r="C17">
        <v>180849</v>
      </c>
      <c r="D17">
        <v>28.4</v>
      </c>
      <c r="E17">
        <v>1177.7781464094355</v>
      </c>
      <c r="F17">
        <v>840.48017959734364</v>
      </c>
      <c r="H17">
        <v>105.06002244966795</v>
      </c>
      <c r="I17">
        <v>111000</v>
      </c>
    </row>
    <row r="18" spans="1:9" x14ac:dyDescent="0.25">
      <c r="A18">
        <v>1911</v>
      </c>
      <c r="B18">
        <v>98.506531530298957</v>
      </c>
      <c r="C18">
        <v>182729</v>
      </c>
      <c r="D18">
        <v>28.6</v>
      </c>
      <c r="E18">
        <v>656.71021020199305</v>
      </c>
      <c r="F18">
        <v>864.66844343262426</v>
      </c>
      <c r="G18">
        <v>322.88252001597994</v>
      </c>
      <c r="H18">
        <v>191.54047797558133</v>
      </c>
      <c r="I18">
        <v>135000</v>
      </c>
    </row>
    <row r="19" spans="1:9" x14ac:dyDescent="0.25">
      <c r="A19">
        <v>1912</v>
      </c>
      <c r="C19">
        <v>184633</v>
      </c>
      <c r="D19">
        <v>28.9</v>
      </c>
      <c r="I19">
        <v>110000</v>
      </c>
    </row>
    <row r="20" spans="1:9" x14ac:dyDescent="0.25">
      <c r="A20">
        <v>1913</v>
      </c>
      <c r="B20">
        <v>85.766051652604602</v>
      </c>
      <c r="C20">
        <v>186554</v>
      </c>
      <c r="D20">
        <v>29.2</v>
      </c>
      <c r="E20">
        <v>809.41711247145599</v>
      </c>
      <c r="F20">
        <v>1045.2737545161187</v>
      </c>
      <c r="H20">
        <v>225.13588558808712</v>
      </c>
      <c r="I20">
        <v>115000</v>
      </c>
    </row>
    <row r="21" spans="1:9" x14ac:dyDescent="0.25">
      <c r="A21">
        <v>1914</v>
      </c>
      <c r="B21">
        <v>90.188068649035785</v>
      </c>
      <c r="C21">
        <v>188495</v>
      </c>
      <c r="D21">
        <v>29.5</v>
      </c>
      <c r="E21">
        <v>366.05745510490993</v>
      </c>
      <c r="F21">
        <v>1055.7309212445953</v>
      </c>
      <c r="G21">
        <v>551.73877291174836</v>
      </c>
      <c r="H21">
        <v>15.915541526300432</v>
      </c>
      <c r="I21">
        <v>109000</v>
      </c>
    </row>
    <row r="22" spans="1:9" x14ac:dyDescent="0.25">
      <c r="A22">
        <v>1915</v>
      </c>
      <c r="C22">
        <v>188495</v>
      </c>
      <c r="I22">
        <v>106000</v>
      </c>
    </row>
    <row r="23" spans="1:9" x14ac:dyDescent="0.25">
      <c r="A23">
        <v>1916</v>
      </c>
      <c r="C23">
        <v>184900</v>
      </c>
      <c r="I23">
        <v>89000</v>
      </c>
    </row>
    <row r="24" spans="1:9" x14ac:dyDescent="0.25">
      <c r="A24">
        <v>1917</v>
      </c>
      <c r="C24">
        <v>180341</v>
      </c>
      <c r="I24">
        <v>99000</v>
      </c>
    </row>
    <row r="25" spans="1:9" x14ac:dyDescent="0.25">
      <c r="A25">
        <v>1918</v>
      </c>
      <c r="B25">
        <v>2671.0405667845566</v>
      </c>
      <c r="C25">
        <v>175587</v>
      </c>
      <c r="I25">
        <v>102000</v>
      </c>
    </row>
    <row r="26" spans="1:9" x14ac:dyDescent="0.25">
      <c r="A26">
        <v>1919</v>
      </c>
      <c r="B26">
        <v>1046.7823670977714</v>
      </c>
      <c r="C26">
        <v>204436</v>
      </c>
      <c r="D26">
        <v>33.4</v>
      </c>
      <c r="E26">
        <v>988.08429043808326</v>
      </c>
      <c r="F26">
        <v>963.62675849654659</v>
      </c>
      <c r="H26">
        <v>259.24983858028918</v>
      </c>
      <c r="I26">
        <v>94000</v>
      </c>
    </row>
    <row r="27" spans="1:9" x14ac:dyDescent="0.25">
      <c r="A27">
        <v>1920</v>
      </c>
      <c r="B27">
        <v>112.89761127470811</v>
      </c>
      <c r="C27">
        <v>212582</v>
      </c>
      <c r="D27">
        <v>33.299999999999997</v>
      </c>
      <c r="E27">
        <v>860.84428596964938</v>
      </c>
      <c r="F27">
        <v>813.8036146051877</v>
      </c>
      <c r="H27">
        <v>206.97895400363154</v>
      </c>
      <c r="I27">
        <v>84000</v>
      </c>
    </row>
    <row r="28" spans="1:9" x14ac:dyDescent="0.25">
      <c r="A28">
        <v>1921</v>
      </c>
      <c r="C28">
        <v>200262</v>
      </c>
      <c r="E28">
        <v>918.7963767464621</v>
      </c>
      <c r="I28">
        <v>94000</v>
      </c>
    </row>
    <row r="29" spans="1:9" x14ac:dyDescent="0.25">
      <c r="A29">
        <v>1922</v>
      </c>
      <c r="B29">
        <v>721.64948453608247</v>
      </c>
      <c r="C29">
        <v>203700</v>
      </c>
      <c r="E29">
        <v>1251.8409425625921</v>
      </c>
      <c r="F29">
        <v>1492.3907707412861</v>
      </c>
      <c r="H29">
        <v>255.27736867943057</v>
      </c>
      <c r="I29">
        <v>81000</v>
      </c>
    </row>
    <row r="30" spans="1:9" x14ac:dyDescent="0.25">
      <c r="A30">
        <v>1923</v>
      </c>
      <c r="B30">
        <v>114.94252873563218</v>
      </c>
      <c r="C30">
        <v>226200</v>
      </c>
      <c r="D30">
        <v>18.899999999999999</v>
      </c>
      <c r="E30">
        <v>968.16976127320959</v>
      </c>
      <c r="F30">
        <v>875.33156498673748</v>
      </c>
      <c r="H30">
        <v>181.25552608311227</v>
      </c>
      <c r="I30">
        <v>77000</v>
      </c>
    </row>
    <row r="31" spans="1:9" x14ac:dyDescent="0.25">
      <c r="A31">
        <v>1924</v>
      </c>
      <c r="B31">
        <v>424.02826855123675</v>
      </c>
      <c r="C31">
        <v>226400</v>
      </c>
      <c r="D31">
        <v>18.899999999999999</v>
      </c>
      <c r="E31">
        <v>1099.8233215547702</v>
      </c>
      <c r="F31">
        <v>971.73144876325091</v>
      </c>
      <c r="H31">
        <v>141.34275618374559</v>
      </c>
      <c r="I31">
        <v>78000</v>
      </c>
    </row>
    <row r="32" spans="1:9" x14ac:dyDescent="0.25">
      <c r="A32">
        <v>1925</v>
      </c>
      <c r="B32">
        <v>259.56885173779148</v>
      </c>
      <c r="C32">
        <v>227300</v>
      </c>
      <c r="D32">
        <v>18.899999999999999</v>
      </c>
      <c r="E32">
        <v>989.88121425428938</v>
      </c>
      <c r="F32">
        <v>941.48702155741319</v>
      </c>
      <c r="H32">
        <v>158.38099428068631</v>
      </c>
      <c r="I32">
        <v>92000</v>
      </c>
    </row>
    <row r="33" spans="1:9" x14ac:dyDescent="0.25">
      <c r="A33">
        <v>1926</v>
      </c>
      <c r="B33">
        <v>146.21178555604786</v>
      </c>
      <c r="C33">
        <v>225700</v>
      </c>
      <c r="D33">
        <v>18.8</v>
      </c>
      <c r="E33">
        <v>589.27780239255651</v>
      </c>
      <c r="F33">
        <v>731.05892778023929</v>
      </c>
      <c r="H33">
        <v>115.19716437749226</v>
      </c>
      <c r="I33">
        <v>60000</v>
      </c>
    </row>
    <row r="34" spans="1:9" x14ac:dyDescent="0.25">
      <c r="A34">
        <v>1927</v>
      </c>
      <c r="B34">
        <v>474.29078014184398</v>
      </c>
      <c r="C34">
        <v>225600</v>
      </c>
      <c r="D34">
        <v>18.8</v>
      </c>
      <c r="E34">
        <v>1090.4255319148936</v>
      </c>
      <c r="F34">
        <v>1090.4255319148936</v>
      </c>
      <c r="H34">
        <v>177.3049645390071</v>
      </c>
      <c r="I34">
        <v>80000</v>
      </c>
    </row>
    <row r="35" spans="1:9" x14ac:dyDescent="0.25">
      <c r="A35">
        <v>1928</v>
      </c>
      <c r="B35">
        <v>185.02202643171805</v>
      </c>
      <c r="C35">
        <v>227000</v>
      </c>
      <c r="D35">
        <v>18.899999999999999</v>
      </c>
      <c r="E35">
        <v>837.00440528634363</v>
      </c>
      <c r="F35">
        <v>762.11453744493383</v>
      </c>
      <c r="H35">
        <v>114.5374449339207</v>
      </c>
      <c r="I35">
        <v>77000</v>
      </c>
    </row>
    <row r="36" spans="1:9" x14ac:dyDescent="0.25">
      <c r="A36">
        <v>1929</v>
      </c>
      <c r="B36">
        <v>396.9669937555754</v>
      </c>
      <c r="C36">
        <v>224200</v>
      </c>
      <c r="D36">
        <v>18.7</v>
      </c>
      <c r="E36">
        <v>923.28278322925951</v>
      </c>
      <c r="F36">
        <v>789.47368421052624</v>
      </c>
      <c r="H36">
        <v>182.87243532560214</v>
      </c>
      <c r="I36">
        <v>84000</v>
      </c>
    </row>
    <row r="37" spans="1:9" x14ac:dyDescent="0.25">
      <c r="A37">
        <v>1930</v>
      </c>
      <c r="B37">
        <v>102.72443054935238</v>
      </c>
      <c r="C37">
        <v>223900</v>
      </c>
      <c r="D37">
        <v>18.7</v>
      </c>
      <c r="E37">
        <v>562.75122822688706</v>
      </c>
      <c r="F37">
        <v>611.8803037070121</v>
      </c>
      <c r="H37">
        <v>129.52210808396606</v>
      </c>
      <c r="I37">
        <v>72000</v>
      </c>
    </row>
    <row r="38" spans="1:9" x14ac:dyDescent="0.25">
      <c r="A38">
        <v>1931</v>
      </c>
      <c r="B38">
        <v>268.27872370868511</v>
      </c>
      <c r="C38">
        <v>223648</v>
      </c>
      <c r="D38">
        <v>18.7</v>
      </c>
      <c r="E38">
        <v>742.23780226069539</v>
      </c>
      <c r="F38">
        <v>822.72141937330093</v>
      </c>
      <c r="H38">
        <v>129.66804979253112</v>
      </c>
      <c r="I38">
        <v>77000</v>
      </c>
    </row>
    <row r="39" spans="1:9" x14ac:dyDescent="0.25">
      <c r="A39">
        <v>1932</v>
      </c>
      <c r="B39">
        <v>256.06469002695417</v>
      </c>
      <c r="C39">
        <v>222600</v>
      </c>
      <c r="D39">
        <v>18.600000000000001</v>
      </c>
      <c r="E39">
        <v>669.3620844564241</v>
      </c>
      <c r="F39">
        <v>516.6217430368373</v>
      </c>
      <c r="H39">
        <v>103.32434860736748</v>
      </c>
      <c r="I39">
        <v>76000</v>
      </c>
    </row>
    <row r="40" spans="1:9" x14ac:dyDescent="0.25">
      <c r="A40">
        <v>1933</v>
      </c>
      <c r="B40">
        <v>635.13513513513522</v>
      </c>
      <c r="C40">
        <v>222000</v>
      </c>
      <c r="D40">
        <v>18.5</v>
      </c>
      <c r="E40">
        <v>576.5765765765766</v>
      </c>
      <c r="F40">
        <v>783.78378378378375</v>
      </c>
      <c r="H40">
        <v>117.11711711711712</v>
      </c>
      <c r="I40">
        <v>77000</v>
      </c>
    </row>
    <row r="41" spans="1:9" x14ac:dyDescent="0.25">
      <c r="A41">
        <v>1934</v>
      </c>
      <c r="B41">
        <v>72.38181406921511</v>
      </c>
      <c r="C41">
        <v>221050</v>
      </c>
      <c r="D41">
        <v>18.399999999999999</v>
      </c>
      <c r="E41">
        <v>588.10223931237272</v>
      </c>
      <c r="F41">
        <v>402.62384076000905</v>
      </c>
      <c r="H41">
        <v>117.62044786247455</v>
      </c>
      <c r="I41">
        <v>74000</v>
      </c>
    </row>
    <row r="42" spans="1:9" x14ac:dyDescent="0.25">
      <c r="A42">
        <v>1935</v>
      </c>
      <c r="B42">
        <v>144.53477868112014</v>
      </c>
      <c r="C42">
        <v>221400</v>
      </c>
      <c r="D42">
        <v>18.399999999999999</v>
      </c>
      <c r="E42">
        <v>596.20596205962056</v>
      </c>
      <c r="F42">
        <v>334.23667570009036</v>
      </c>
      <c r="H42">
        <v>72.267389340560072</v>
      </c>
      <c r="I42">
        <v>59000</v>
      </c>
    </row>
    <row r="43" spans="1:9" x14ac:dyDescent="0.25">
      <c r="A43">
        <v>1936</v>
      </c>
      <c r="B43">
        <v>180.58690744920992</v>
      </c>
      <c r="C43">
        <v>221500</v>
      </c>
      <c r="D43">
        <v>18.399999999999999</v>
      </c>
      <c r="E43">
        <v>776.52370203160262</v>
      </c>
      <c r="F43">
        <v>428.89390519187356</v>
      </c>
      <c r="H43">
        <v>108.35214446952597</v>
      </c>
      <c r="I43">
        <v>55000</v>
      </c>
    </row>
    <row r="44" spans="1:9" x14ac:dyDescent="0.25">
      <c r="A44">
        <v>1937</v>
      </c>
      <c r="B44">
        <v>227.06630336058129</v>
      </c>
      <c r="C44">
        <v>220200</v>
      </c>
      <c r="D44">
        <v>18.3</v>
      </c>
      <c r="E44">
        <v>703.90554041780194</v>
      </c>
      <c r="F44">
        <v>463.21525885558583</v>
      </c>
      <c r="H44">
        <v>104.45049954586739</v>
      </c>
      <c r="I44">
        <v>64000</v>
      </c>
    </row>
    <row r="45" spans="1:9" x14ac:dyDescent="0.25">
      <c r="A45">
        <v>1938</v>
      </c>
      <c r="B45">
        <v>80.256821829855539</v>
      </c>
      <c r="C45">
        <v>224280</v>
      </c>
      <c r="D45">
        <v>15.9</v>
      </c>
      <c r="E45">
        <v>610.84358837167827</v>
      </c>
      <c r="F45">
        <v>347.77956126270732</v>
      </c>
      <c r="H45">
        <v>84.7155341537364</v>
      </c>
      <c r="I45">
        <v>52000</v>
      </c>
    </row>
    <row r="46" spans="1:9" x14ac:dyDescent="0.25">
      <c r="A46">
        <v>1939</v>
      </c>
      <c r="B46">
        <v>252.21238938053099</v>
      </c>
      <c r="C46">
        <v>226000</v>
      </c>
      <c r="D46">
        <v>16</v>
      </c>
      <c r="E46">
        <v>522.12389380530965</v>
      </c>
      <c r="F46">
        <v>482.30088495575217</v>
      </c>
      <c r="H46">
        <v>75.221238938053105</v>
      </c>
      <c r="I46">
        <v>53000</v>
      </c>
    </row>
    <row r="47" spans="1:9" x14ac:dyDescent="0.25">
      <c r="A47">
        <v>1940</v>
      </c>
      <c r="B47">
        <v>314.02034498009732</v>
      </c>
      <c r="C47">
        <v>226100</v>
      </c>
      <c r="D47">
        <v>16</v>
      </c>
      <c r="E47">
        <v>570.54400707651484</v>
      </c>
      <c r="F47">
        <v>1189.7390535161433</v>
      </c>
      <c r="H47">
        <v>243.25519681556833</v>
      </c>
      <c r="I47">
        <v>59000</v>
      </c>
    </row>
    <row r="48" spans="1:9" x14ac:dyDescent="0.25">
      <c r="A48">
        <v>1941</v>
      </c>
      <c r="B48">
        <v>110.57054400707652</v>
      </c>
      <c r="C48">
        <v>226100</v>
      </c>
      <c r="E48">
        <v>504.20168067226888</v>
      </c>
      <c r="F48">
        <v>933.21539141972573</v>
      </c>
      <c r="H48">
        <v>145.95311808934099</v>
      </c>
      <c r="I48">
        <v>75000</v>
      </c>
    </row>
    <row r="49" spans="1:9" x14ac:dyDescent="0.25">
      <c r="A49">
        <v>1942</v>
      </c>
      <c r="B49">
        <v>66.34232640424591</v>
      </c>
      <c r="C49">
        <v>226100</v>
      </c>
      <c r="E49">
        <v>362.67138434321095</v>
      </c>
      <c r="F49">
        <v>583.81247235736396</v>
      </c>
      <c r="H49">
        <v>79.610791685095094</v>
      </c>
      <c r="I49">
        <v>57000</v>
      </c>
    </row>
    <row r="50" spans="1:9" x14ac:dyDescent="0.25">
      <c r="A50">
        <v>1943</v>
      </c>
      <c r="B50">
        <v>229.98673153471915</v>
      </c>
      <c r="C50">
        <v>226100</v>
      </c>
      <c r="E50">
        <v>552.85272003538262</v>
      </c>
      <c r="F50">
        <v>840.3361344537816</v>
      </c>
      <c r="H50">
        <v>141.53029632905793</v>
      </c>
      <c r="I50">
        <v>55000</v>
      </c>
    </row>
    <row r="51" spans="1:9" x14ac:dyDescent="0.25">
      <c r="A51">
        <v>1944</v>
      </c>
      <c r="B51">
        <v>106.91209966067029</v>
      </c>
      <c r="C51">
        <v>215130</v>
      </c>
      <c r="E51">
        <v>529.91214614419187</v>
      </c>
      <c r="F51">
        <v>646.12095012318139</v>
      </c>
      <c r="H51">
        <v>167.34067772974481</v>
      </c>
      <c r="I51">
        <v>46000</v>
      </c>
    </row>
    <row r="52" spans="1:9" x14ac:dyDescent="0.25">
      <c r="A52">
        <v>1945</v>
      </c>
      <c r="B52">
        <v>68.994066510280106</v>
      </c>
      <c r="C52">
        <v>217410</v>
      </c>
      <c r="E52">
        <v>478.35886113794209</v>
      </c>
      <c r="F52">
        <v>878.5244468975668</v>
      </c>
      <c r="H52">
        <v>142.5877374545789</v>
      </c>
      <c r="I52">
        <v>55000</v>
      </c>
    </row>
    <row r="53" spans="1:9" x14ac:dyDescent="0.25">
      <c r="A53">
        <v>1946</v>
      </c>
      <c r="B53">
        <v>52.87811154637631</v>
      </c>
      <c r="C53">
        <v>226937</v>
      </c>
      <c r="E53">
        <v>383.36630871122821</v>
      </c>
      <c r="F53">
        <v>696.22846869395471</v>
      </c>
      <c r="H53">
        <v>158.63433463912892</v>
      </c>
      <c r="I53">
        <v>44000</v>
      </c>
    </row>
    <row r="54" spans="1:9" x14ac:dyDescent="0.25">
      <c r="A54">
        <v>1947</v>
      </c>
      <c r="B54">
        <v>78.047088410007376</v>
      </c>
      <c r="C54">
        <v>230630</v>
      </c>
      <c r="E54">
        <v>620.04075792394747</v>
      </c>
      <c r="F54">
        <v>802.1506308806313</v>
      </c>
      <c r="H54">
        <v>182.10987295668386</v>
      </c>
      <c r="I54">
        <v>54000</v>
      </c>
    </row>
    <row r="55" spans="1:9" x14ac:dyDescent="0.25">
      <c r="A55">
        <v>1948</v>
      </c>
      <c r="B55">
        <v>24.937655860349128</v>
      </c>
      <c r="C55">
        <v>240600</v>
      </c>
      <c r="D55">
        <v>17.23</v>
      </c>
      <c r="E55">
        <v>502.90939318370744</v>
      </c>
      <c r="F55">
        <v>590.19118869492934</v>
      </c>
      <c r="H55">
        <v>128.84455527847047</v>
      </c>
      <c r="I55">
        <v>36000</v>
      </c>
    </row>
    <row r="56" spans="1:9" x14ac:dyDescent="0.25">
      <c r="A56">
        <v>1949</v>
      </c>
      <c r="B56">
        <v>69.815195071868573</v>
      </c>
      <c r="C56">
        <v>243500</v>
      </c>
      <c r="D56">
        <v>17.32</v>
      </c>
      <c r="E56">
        <v>390.1437371663244</v>
      </c>
      <c r="F56">
        <v>743.32648870636547</v>
      </c>
      <c r="H56">
        <v>114.98973305954826</v>
      </c>
      <c r="I56">
        <v>31000</v>
      </c>
    </row>
    <row r="57" spans="1:9" x14ac:dyDescent="0.25">
      <c r="A57">
        <v>1950</v>
      </c>
      <c r="B57">
        <v>89.942763695829925</v>
      </c>
      <c r="C57">
        <v>244600</v>
      </c>
      <c r="D57">
        <v>17.899999999999999</v>
      </c>
      <c r="E57">
        <v>339.32951757972199</v>
      </c>
      <c r="F57">
        <v>752.24856909239577</v>
      </c>
      <c r="H57">
        <v>110.38430089942764</v>
      </c>
      <c r="I57">
        <v>27000</v>
      </c>
    </row>
    <row r="58" spans="1:9" x14ac:dyDescent="0.25">
      <c r="A58">
        <v>1951</v>
      </c>
      <c r="B58">
        <v>283.36755646817249</v>
      </c>
      <c r="C58">
        <v>243500</v>
      </c>
    </row>
    <row r="59" spans="1:9" x14ac:dyDescent="0.25">
      <c r="A59">
        <v>1952</v>
      </c>
      <c r="B59">
        <v>40.849673202614376</v>
      </c>
      <c r="C59">
        <v>244800</v>
      </c>
    </row>
    <row r="60" spans="1:9" x14ac:dyDescent="0.25">
      <c r="A60">
        <v>1953</v>
      </c>
      <c r="B60">
        <v>109.48905109489051</v>
      </c>
      <c r="C60">
        <v>246600</v>
      </c>
    </row>
    <row r="61" spans="1:9" x14ac:dyDescent="0.25">
      <c r="A61">
        <v>1954</v>
      </c>
      <c r="B61">
        <v>32.258064516129032</v>
      </c>
      <c r="C61">
        <v>248000</v>
      </c>
    </row>
    <row r="62" spans="1:9" x14ac:dyDescent="0.25">
      <c r="A62">
        <v>1955</v>
      </c>
      <c r="B62">
        <v>36.231884057971016</v>
      </c>
      <c r="C62">
        <v>248400</v>
      </c>
    </row>
    <row r="63" spans="1:9"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workbookViewId="0">
      <pane xSplit="1" topLeftCell="BC1" activePane="topRight" state="frozen"/>
      <selection pane="topRight" activeCell="AB7" sqref="AB7"/>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ht="15" x14ac:dyDescent="0.25">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622</v>
      </c>
      <c r="BG4" s="12" t="s">
        <v>624</v>
      </c>
      <c r="BH4" s="12" t="s">
        <v>625</v>
      </c>
      <c r="BI4" s="12" t="s">
        <v>625</v>
      </c>
      <c r="BJ4" s="12" t="s">
        <v>625</v>
      </c>
      <c r="BK4" s="12" t="s">
        <v>625</v>
      </c>
    </row>
    <row r="5" spans="1:63" s="11" customFormat="1" ht="15" x14ac:dyDescent="0.25">
      <c r="A5" s="11" t="s">
        <v>633</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845</v>
      </c>
      <c r="BG5" s="11" t="s">
        <v>845</v>
      </c>
      <c r="BH5" s="11" t="s">
        <v>845</v>
      </c>
      <c r="BI5" s="11" t="s">
        <v>845</v>
      </c>
      <c r="BJ5" s="11" t="s">
        <v>845</v>
      </c>
      <c r="BK5" s="11" t="s">
        <v>845</v>
      </c>
    </row>
    <row r="6" spans="1:63" s="12" customFormat="1" ht="15" x14ac:dyDescent="0.25">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ht="15" x14ac:dyDescent="0.25">
      <c r="A7" s="11" t="s">
        <v>640</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845</v>
      </c>
      <c r="BG7" s="11" t="s">
        <v>845</v>
      </c>
      <c r="BH7" s="11" t="s">
        <v>845</v>
      </c>
      <c r="BI7" s="11" t="s">
        <v>845</v>
      </c>
      <c r="BJ7" s="11" t="s">
        <v>845</v>
      </c>
      <c r="BK7" s="11" t="s">
        <v>845</v>
      </c>
    </row>
    <row r="8" spans="1:63" s="12" customFormat="1" ht="15" x14ac:dyDescent="0.25">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row>
    <row r="11" spans="1:63" s="11" customFormat="1" ht="15" x14ac:dyDescent="0.25">
      <c r="A11" s="11" t="s">
        <v>834</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845</v>
      </c>
      <c r="BG11" s="11" t="s">
        <v>845</v>
      </c>
      <c r="BH11" s="11" t="s">
        <v>845</v>
      </c>
      <c r="BI11" s="11" t="s">
        <v>845</v>
      </c>
      <c r="BJ11" s="11" t="s">
        <v>845</v>
      </c>
      <c r="BK11" s="11" t="s">
        <v>845</v>
      </c>
    </row>
    <row r="12" spans="1:63" s="12" customFormat="1" ht="15" x14ac:dyDescent="0.25">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0" x14ac:dyDescent="0.25">
      <c r="A13" s="13" t="s">
        <v>32</v>
      </c>
      <c r="AB13" s="13" t="s">
        <v>864</v>
      </c>
      <c r="AC13" s="13" t="s">
        <v>864</v>
      </c>
      <c r="AD13" s="13" t="s">
        <v>864</v>
      </c>
      <c r="AE13" s="13" t="s">
        <v>864</v>
      </c>
      <c r="AF13" s="13" t="s">
        <v>864</v>
      </c>
      <c r="AG13" s="13" t="s">
        <v>864</v>
      </c>
      <c r="AH13" s="13" t="s">
        <v>864</v>
      </c>
      <c r="AI13" s="13" t="s">
        <v>864</v>
      </c>
      <c r="AJ13" s="13" t="s">
        <v>864</v>
      </c>
      <c r="AK13" s="13" t="s">
        <v>864</v>
      </c>
      <c r="AL13" s="13" t="s">
        <v>864</v>
      </c>
      <c r="AM13" s="13" t="s">
        <v>864</v>
      </c>
      <c r="AN13" s="13" t="s">
        <v>864</v>
      </c>
    </row>
    <row r="14" spans="1:63" ht="35.25" thickBot="1" x14ac:dyDescent="0.35">
      <c r="A14" s="9" t="s">
        <v>842</v>
      </c>
    </row>
    <row r="15" spans="1:63" s="11" customFormat="1" thickTop="1" x14ac:dyDescent="0.25">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19" t="s">
        <v>844</v>
      </c>
      <c r="Y15" s="11">
        <f t="shared" si="2"/>
        <v>4458.1491250882336</v>
      </c>
      <c r="Z15" s="11">
        <f t="shared" si="2"/>
        <v>1147.2339386674969</v>
      </c>
      <c r="AA15" s="19" t="s">
        <v>844</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19" t="s">
        <v>844</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ht="15" x14ac:dyDescent="0.25">
      <c r="A16" s="11" t="s">
        <v>633</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E16" si="4">T5/T$23*1000000</f>
        <v>1302.9550986224356</v>
      </c>
      <c r="U16" s="19" t="s">
        <v>844</v>
      </c>
      <c r="V16" s="19" t="s">
        <v>844</v>
      </c>
      <c r="W16" s="19" t="s">
        <v>844</v>
      </c>
      <c r="X16" s="19" t="s">
        <v>844</v>
      </c>
      <c r="Y16" s="19" t="s">
        <v>844</v>
      </c>
      <c r="Z16" s="19" t="s">
        <v>844</v>
      </c>
      <c r="AA16" s="19" t="s">
        <v>844</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19" t="s">
        <v>844</v>
      </c>
      <c r="AU16" s="19" t="s">
        <v>844</v>
      </c>
      <c r="AV16" s="19" t="s">
        <v>844</v>
      </c>
      <c r="AW16" s="19" t="s">
        <v>844</v>
      </c>
      <c r="AX16" s="19" t="s">
        <v>844</v>
      </c>
      <c r="AY16" s="19" t="s">
        <v>844</v>
      </c>
      <c r="AZ16" s="11">
        <f t="shared" si="4"/>
        <v>709.92043663758318</v>
      </c>
      <c r="BA16" s="11">
        <f t="shared" si="4"/>
        <v>563.60806810899885</v>
      </c>
      <c r="BB16" s="19" t="s">
        <v>844</v>
      </c>
      <c r="BC16" s="11">
        <f t="shared" si="4"/>
        <v>731.17960877296969</v>
      </c>
      <c r="BD16" s="11">
        <f t="shared" si="4"/>
        <v>535.3328573502356</v>
      </c>
      <c r="BE16" s="11">
        <f t="shared" si="4"/>
        <v>604.78755730730882</v>
      </c>
      <c r="BF16" s="19" t="s">
        <v>844</v>
      </c>
      <c r="BG16" s="19" t="s">
        <v>844</v>
      </c>
      <c r="BH16" s="19" t="s">
        <v>844</v>
      </c>
      <c r="BI16" s="19" t="s">
        <v>844</v>
      </c>
      <c r="BJ16" s="19" t="s">
        <v>844</v>
      </c>
      <c r="BK16" s="19" t="s">
        <v>844</v>
      </c>
    </row>
    <row r="17" spans="1:63" s="11" customFormat="1" ht="15" x14ac:dyDescent="0.25">
      <c r="A17" s="11" t="s">
        <v>640</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E17" si="6">T7/T$23*1000000</f>
        <v>1281.928984409911</v>
      </c>
      <c r="U17" s="19" t="s">
        <v>844</v>
      </c>
      <c r="V17" s="19" t="s">
        <v>844</v>
      </c>
      <c r="W17" s="19" t="s">
        <v>844</v>
      </c>
      <c r="X17" s="19" t="s">
        <v>844</v>
      </c>
      <c r="Y17" s="19" t="s">
        <v>844</v>
      </c>
      <c r="Z17" s="19" t="s">
        <v>844</v>
      </c>
      <c r="AA17" s="19" t="s">
        <v>844</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19" t="s">
        <v>844</v>
      </c>
      <c r="AP17" s="11">
        <f t="shared" si="6"/>
        <v>363.66242951352388</v>
      </c>
      <c r="AQ17" s="11">
        <f t="shared" si="6"/>
        <v>494.07162348168362</v>
      </c>
      <c r="AR17" s="11">
        <f t="shared" si="6"/>
        <v>479.91207717670045</v>
      </c>
      <c r="AS17" s="11">
        <f t="shared" si="6"/>
        <v>335.48291818450332</v>
      </c>
      <c r="AT17" s="19" t="s">
        <v>844</v>
      </c>
      <c r="AU17" s="19" t="s">
        <v>844</v>
      </c>
      <c r="AV17" s="19" t="s">
        <v>844</v>
      </c>
      <c r="AW17" s="19" t="s">
        <v>844</v>
      </c>
      <c r="AX17" s="19" t="s">
        <v>844</v>
      </c>
      <c r="AY17" s="19" t="s">
        <v>844</v>
      </c>
      <c r="AZ17" s="11">
        <f t="shared" si="6"/>
        <v>1079.6786716377753</v>
      </c>
      <c r="BA17" s="11">
        <f t="shared" si="6"/>
        <v>857.16029416252172</v>
      </c>
      <c r="BB17" s="19" t="s">
        <v>844</v>
      </c>
      <c r="BC17" s="11">
        <f t="shared" si="6"/>
        <v>1008.2987551867219</v>
      </c>
      <c r="BD17" s="11">
        <f t="shared" si="6"/>
        <v>721.38102249464509</v>
      </c>
      <c r="BE17" s="11">
        <f t="shared" si="6"/>
        <v>897.4457313799187</v>
      </c>
      <c r="BF17" s="19" t="s">
        <v>844</v>
      </c>
      <c r="BG17" s="19" t="s">
        <v>844</v>
      </c>
      <c r="BH17" s="19" t="s">
        <v>844</v>
      </c>
      <c r="BI17" s="19" t="s">
        <v>844</v>
      </c>
      <c r="BJ17" s="19" t="s">
        <v>844</v>
      </c>
      <c r="BK17" s="19" t="s">
        <v>844</v>
      </c>
    </row>
    <row r="18" spans="1:63" s="11" customFormat="1" ht="15" x14ac:dyDescent="0.25">
      <c r="A18" s="11" t="s">
        <v>653</v>
      </c>
      <c r="B18" s="19" t="s">
        <v>844</v>
      </c>
      <c r="C18" s="19" t="s">
        <v>844</v>
      </c>
      <c r="D18" s="19" t="s">
        <v>844</v>
      </c>
      <c r="E18" s="19" t="s">
        <v>844</v>
      </c>
      <c r="F18" s="19" t="s">
        <v>844</v>
      </c>
      <c r="G18" s="19" t="s">
        <v>844</v>
      </c>
      <c r="H18" s="19" t="s">
        <v>844</v>
      </c>
      <c r="I18" s="19" t="s">
        <v>844</v>
      </c>
      <c r="J18" s="19" t="s">
        <v>844</v>
      </c>
      <c r="K18" s="19" t="s">
        <v>844</v>
      </c>
      <c r="L18" s="19" t="s">
        <v>844</v>
      </c>
      <c r="M18" s="19" t="s">
        <v>844</v>
      </c>
      <c r="N18" s="19" t="s">
        <v>844</v>
      </c>
      <c r="O18" s="19" t="s">
        <v>844</v>
      </c>
      <c r="P18" s="19" t="s">
        <v>844</v>
      </c>
      <c r="Q18" s="19" t="s">
        <v>844</v>
      </c>
      <c r="R18" s="19" t="s">
        <v>844</v>
      </c>
      <c r="S18" s="19" t="s">
        <v>844</v>
      </c>
      <c r="T18" s="19" t="s">
        <v>844</v>
      </c>
      <c r="U18" s="19" t="s">
        <v>844</v>
      </c>
      <c r="V18" s="19" t="s">
        <v>844</v>
      </c>
      <c r="W18" s="19" t="s">
        <v>844</v>
      </c>
      <c r="X18" s="19" t="s">
        <v>844</v>
      </c>
      <c r="Y18" s="19" t="s">
        <v>844</v>
      </c>
      <c r="Z18" s="19" t="s">
        <v>844</v>
      </c>
      <c r="AA18" s="19" t="s">
        <v>844</v>
      </c>
      <c r="AB18" s="19" t="s">
        <v>844</v>
      </c>
      <c r="AC18" s="19" t="s">
        <v>844</v>
      </c>
      <c r="AD18" s="19" t="s">
        <v>844</v>
      </c>
      <c r="AE18" s="19" t="s">
        <v>844</v>
      </c>
      <c r="AF18" s="19" t="s">
        <v>844</v>
      </c>
      <c r="AG18" s="19" t="s">
        <v>844</v>
      </c>
      <c r="AH18" s="19" t="s">
        <v>844</v>
      </c>
      <c r="AI18" s="19" t="s">
        <v>844</v>
      </c>
      <c r="AJ18" s="19" t="s">
        <v>844</v>
      </c>
      <c r="AK18" s="19" t="s">
        <v>844</v>
      </c>
      <c r="AL18" s="19" t="s">
        <v>844</v>
      </c>
      <c r="AM18" s="19" t="s">
        <v>844</v>
      </c>
      <c r="AN18" s="19" t="s">
        <v>844</v>
      </c>
      <c r="AO18" s="19" t="s">
        <v>844</v>
      </c>
      <c r="AP18" s="19" t="s">
        <v>844</v>
      </c>
      <c r="AQ18" s="19" t="s">
        <v>844</v>
      </c>
      <c r="AR18" s="19" t="s">
        <v>844</v>
      </c>
      <c r="AS18" s="19" t="s">
        <v>844</v>
      </c>
      <c r="AT18" s="19" t="s">
        <v>844</v>
      </c>
      <c r="AU18" s="19" t="s">
        <v>844</v>
      </c>
      <c r="AV18" s="19" t="s">
        <v>844</v>
      </c>
      <c r="AW18" s="19" t="s">
        <v>844</v>
      </c>
      <c r="AX18" s="19" t="s">
        <v>844</v>
      </c>
      <c r="AY18" s="19" t="s">
        <v>844</v>
      </c>
      <c r="AZ18" s="19" t="s">
        <v>844</v>
      </c>
      <c r="BA18" s="19" t="s">
        <v>844</v>
      </c>
      <c r="BB18" s="19" t="s">
        <v>844</v>
      </c>
      <c r="BC18" s="19" t="s">
        <v>844</v>
      </c>
      <c r="BD18" s="19" t="s">
        <v>844</v>
      </c>
      <c r="BE18" s="19" t="s">
        <v>844</v>
      </c>
      <c r="BF18" s="19" t="s">
        <v>844</v>
      </c>
      <c r="BG18" s="19" t="s">
        <v>844</v>
      </c>
      <c r="BH18" s="19" t="s">
        <v>844</v>
      </c>
      <c r="BI18" s="19" t="s">
        <v>844</v>
      </c>
      <c r="BJ18" s="19" t="s">
        <v>844</v>
      </c>
      <c r="BK18" s="19" t="s">
        <v>844</v>
      </c>
    </row>
    <row r="19" spans="1:63" s="11" customFormat="1" ht="15" x14ac:dyDescent="0.25">
      <c r="A19" s="11" t="s">
        <v>712</v>
      </c>
      <c r="B19" s="19" t="s">
        <v>844</v>
      </c>
      <c r="C19" s="19" t="s">
        <v>844</v>
      </c>
      <c r="D19" s="19" t="s">
        <v>844</v>
      </c>
      <c r="E19" s="19" t="s">
        <v>844</v>
      </c>
      <c r="F19" s="19" t="s">
        <v>844</v>
      </c>
      <c r="G19" s="19" t="s">
        <v>844</v>
      </c>
      <c r="H19" s="19" t="s">
        <v>844</v>
      </c>
      <c r="I19" s="19" t="s">
        <v>844</v>
      </c>
      <c r="J19" s="19" t="s">
        <v>844</v>
      </c>
      <c r="K19" s="19" t="s">
        <v>844</v>
      </c>
      <c r="L19" s="19" t="s">
        <v>844</v>
      </c>
      <c r="M19" s="19" t="s">
        <v>844</v>
      </c>
      <c r="N19" s="19" t="s">
        <v>844</v>
      </c>
      <c r="O19" s="19" t="s">
        <v>844</v>
      </c>
      <c r="P19" s="19" t="s">
        <v>844</v>
      </c>
      <c r="Q19" s="19" t="s">
        <v>844</v>
      </c>
      <c r="R19" s="19" t="s">
        <v>844</v>
      </c>
      <c r="S19" s="19" t="s">
        <v>844</v>
      </c>
      <c r="T19" s="19" t="s">
        <v>844</v>
      </c>
      <c r="U19" s="19" t="s">
        <v>844</v>
      </c>
      <c r="V19" s="19" t="s">
        <v>844</v>
      </c>
      <c r="W19" s="19" t="s">
        <v>844</v>
      </c>
      <c r="X19" s="19" t="s">
        <v>844</v>
      </c>
      <c r="Y19" s="19" t="s">
        <v>844</v>
      </c>
      <c r="Z19" s="19" t="s">
        <v>844</v>
      </c>
      <c r="AA19" s="19" t="s">
        <v>844</v>
      </c>
      <c r="AB19" s="11">
        <f t="shared" ref="AB19:BE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19" t="s">
        <v>844</v>
      </c>
      <c r="AP19" s="11">
        <f t="shared" si="7"/>
        <v>67.141355251839812</v>
      </c>
      <c r="AQ19" s="11">
        <f t="shared" si="7"/>
        <v>116.63567651107194</v>
      </c>
      <c r="AR19" s="11">
        <f t="shared" si="7"/>
        <v>119.91696177799487</v>
      </c>
      <c r="AS19" s="11">
        <f t="shared" si="7"/>
        <v>81.470906763808202</v>
      </c>
      <c r="AT19" s="19" t="s">
        <v>844</v>
      </c>
      <c r="AU19" s="19" t="s">
        <v>844</v>
      </c>
      <c r="AV19" s="19" t="s">
        <v>844</v>
      </c>
      <c r="AW19" s="19" t="s">
        <v>844</v>
      </c>
      <c r="AX19" s="19" t="s">
        <v>844</v>
      </c>
      <c r="AY19" s="19" t="s">
        <v>844</v>
      </c>
      <c r="AZ19" s="11">
        <f t="shared" si="7"/>
        <v>141.44597763001116</v>
      </c>
      <c r="BA19" s="11">
        <f t="shared" si="7"/>
        <v>112.29440664001709</v>
      </c>
      <c r="BB19" s="19" t="s">
        <v>844</v>
      </c>
      <c r="BC19" s="11">
        <f t="shared" si="7"/>
        <v>146.71013633669236</v>
      </c>
      <c r="BD19" s="11">
        <f t="shared" si="7"/>
        <v>118.79827105558634</v>
      </c>
      <c r="BE19" s="11">
        <f t="shared" si="7"/>
        <v>145.14901375375413</v>
      </c>
      <c r="BF19" s="19" t="s">
        <v>844</v>
      </c>
      <c r="BG19" s="19" t="s">
        <v>844</v>
      </c>
      <c r="BH19" s="19" t="s">
        <v>844</v>
      </c>
      <c r="BI19" s="19" t="s">
        <v>844</v>
      </c>
      <c r="BJ19" s="19" t="s">
        <v>844</v>
      </c>
      <c r="BK19" s="19"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ht="15" x14ac:dyDescent="0.25">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621</v>
      </c>
      <c r="BG24" s="12" t="s">
        <v>623</v>
      </c>
      <c r="BH24" s="12" t="s">
        <v>627</v>
      </c>
      <c r="BI24" s="12" t="s">
        <v>627</v>
      </c>
      <c r="BJ24" s="12" t="s">
        <v>626</v>
      </c>
      <c r="BK24" s="12" t="s">
        <v>626</v>
      </c>
    </row>
    <row r="25" spans="1:63" s="11" customFormat="1" ht="30" x14ac:dyDescent="0.25">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845</v>
      </c>
      <c r="BG25" s="11" t="s">
        <v>845</v>
      </c>
      <c r="BH25" s="11" t="s">
        <v>845</v>
      </c>
      <c r="BI25" s="11" t="s">
        <v>845</v>
      </c>
      <c r="BJ25" s="11" t="s">
        <v>845</v>
      </c>
      <c r="BK25" s="11" t="s">
        <v>845</v>
      </c>
    </row>
    <row r="26" spans="1:63" s="12" customFormat="1" ht="15" x14ac:dyDescent="0.25">
      <c r="A26" s="12" t="s">
        <v>0</v>
      </c>
      <c r="H26" s="12" t="s">
        <v>494</v>
      </c>
    </row>
    <row r="27" spans="1:63" s="11" customFormat="1" ht="15" x14ac:dyDescent="0.25">
      <c r="A27" s="11" t="s">
        <v>1019</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845</v>
      </c>
      <c r="BG27" s="11" t="s">
        <v>845</v>
      </c>
      <c r="BH27" s="11" t="s">
        <v>845</v>
      </c>
      <c r="BI27" s="11" t="s">
        <v>845</v>
      </c>
      <c r="BJ27" s="11" t="s">
        <v>845</v>
      </c>
      <c r="BK27" s="11" t="s">
        <v>845</v>
      </c>
    </row>
    <row r="28" spans="1:63" s="12" customFormat="1" ht="15" x14ac:dyDescent="0.25">
      <c r="A28" s="12" t="s">
        <v>0</v>
      </c>
      <c r="B28" s="12" t="s">
        <v>1034</v>
      </c>
      <c r="C28" s="12" t="s">
        <v>1034</v>
      </c>
      <c r="D28" s="12" t="s">
        <v>1034</v>
      </c>
      <c r="E28" s="12" t="s">
        <v>1034</v>
      </c>
      <c r="F28" s="12" t="s">
        <v>1034</v>
      </c>
      <c r="G28" s="12" t="s">
        <v>1034</v>
      </c>
      <c r="H28" s="12" t="s">
        <v>1035</v>
      </c>
      <c r="I28" s="12" t="s">
        <v>1035</v>
      </c>
      <c r="J28" s="12" t="s">
        <v>1035</v>
      </c>
      <c r="K28" s="12" t="s">
        <v>1035</v>
      </c>
      <c r="L28" s="12" t="s">
        <v>1035</v>
      </c>
      <c r="M28" s="12" t="s">
        <v>1035</v>
      </c>
      <c r="N28" s="12" t="s">
        <v>1036</v>
      </c>
      <c r="O28" s="12" t="s">
        <v>501</v>
      </c>
      <c r="P28" s="12" t="s">
        <v>502</v>
      </c>
      <c r="Q28" s="12" t="s">
        <v>503</v>
      </c>
      <c r="R28" s="12" t="s">
        <v>1037</v>
      </c>
      <c r="S28" s="12" t="s">
        <v>1038</v>
      </c>
      <c r="T28" s="12" t="s">
        <v>1039</v>
      </c>
      <c r="V28" s="12" t="s">
        <v>505</v>
      </c>
      <c r="Z28" s="12" t="s">
        <v>1040</v>
      </c>
      <c r="AA28" s="12" t="s">
        <v>1041</v>
      </c>
      <c r="AB28" s="12" t="s">
        <v>1042</v>
      </c>
      <c r="AC28" s="12" t="s">
        <v>1042</v>
      </c>
      <c r="AD28" s="12" t="s">
        <v>1043</v>
      </c>
      <c r="AE28" s="12" t="s">
        <v>1043</v>
      </c>
      <c r="AF28" s="12" t="s">
        <v>1043</v>
      </c>
      <c r="AG28" s="12" t="s">
        <v>1043</v>
      </c>
      <c r="AH28" s="12" t="s">
        <v>1043</v>
      </c>
      <c r="AI28" s="12" t="s">
        <v>1043</v>
      </c>
      <c r="AJ28" s="12" t="s">
        <v>1043</v>
      </c>
      <c r="AK28" s="12" t="s">
        <v>1043</v>
      </c>
      <c r="AL28" s="12" t="s">
        <v>1043</v>
      </c>
      <c r="AM28" s="12" t="s">
        <v>1043</v>
      </c>
      <c r="AN28" s="12" t="s">
        <v>1043</v>
      </c>
      <c r="AO28" s="12" t="s">
        <v>1043</v>
      </c>
      <c r="AP28" s="12" t="s">
        <v>1044</v>
      </c>
      <c r="AQ28" s="12" t="s">
        <v>1044</v>
      </c>
      <c r="AR28" s="12" t="s">
        <v>1044</v>
      </c>
      <c r="AS28" s="12" t="s">
        <v>1044</v>
      </c>
      <c r="AW28" s="12" t="s">
        <v>1045</v>
      </c>
      <c r="AX28" s="12" t="s">
        <v>1045</v>
      </c>
      <c r="AY28" s="12" t="s">
        <v>1045</v>
      </c>
      <c r="AZ28" s="12" t="s">
        <v>1046</v>
      </c>
      <c r="BA28" s="12" t="s">
        <v>1046</v>
      </c>
      <c r="BB28" s="12" t="s">
        <v>1046</v>
      </c>
      <c r="BC28" s="12" t="s">
        <v>1046</v>
      </c>
      <c r="BD28" s="12" t="s">
        <v>1046</v>
      </c>
      <c r="BE28" s="12" t="s">
        <v>1046</v>
      </c>
    </row>
    <row r="29" spans="1:63" s="13" customFormat="1" ht="45" x14ac:dyDescent="0.25">
      <c r="A29" s="13" t="s">
        <v>848</v>
      </c>
      <c r="AM29" s="13" t="s">
        <v>526</v>
      </c>
      <c r="BD29" s="13" t="s">
        <v>865</v>
      </c>
    </row>
  </sheetData>
  <conditionalFormatting sqref="A13:A21">
    <cfRule type="expression" dxfId="3" priority="1">
      <formula>_xlfn.ISFORMULA(A13)</formula>
    </cfRule>
  </conditionalFormatting>
  <conditionalFormatting sqref="A1:XFD12">
    <cfRule type="expression" dxfId="2" priority="10">
      <formula>_xlfn.ISFORMULA(A1)</formula>
    </cfRule>
  </conditionalFormatting>
  <conditionalFormatting sqref="A23:XFD1048576">
    <cfRule type="expression" dxfId="1" priority="2">
      <formula>_xlfn.ISFORMULA(A23)</formula>
    </cfRule>
  </conditionalFormatting>
  <conditionalFormatting sqref="B15:BK19 B14:XFD14 BL15:XFD15">
    <cfRule type="expression" dxfId="0" priority="9">
      <formula>_xlfn.ISFORMULA(B14)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L19" sqref="L19"/>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568</v>
      </c>
      <c r="C1" t="s">
        <v>30</v>
      </c>
      <c r="D1" t="s">
        <v>536</v>
      </c>
      <c r="E1" t="s">
        <v>655</v>
      </c>
      <c r="F1" t="s">
        <v>656</v>
      </c>
      <c r="G1" t="s">
        <v>657</v>
      </c>
      <c r="H1" t="s">
        <v>829</v>
      </c>
      <c r="I1" t="s">
        <v>1047</v>
      </c>
    </row>
    <row r="2" spans="1:48" x14ac:dyDescent="0.25">
      <c r="A2">
        <v>1895</v>
      </c>
      <c r="B2">
        <v>489.74577741917602</v>
      </c>
      <c r="C2">
        <v>4402284</v>
      </c>
      <c r="E2">
        <v>1360.4301766991862</v>
      </c>
      <c r="F2">
        <v>2415.3371295445727</v>
      </c>
      <c r="I2">
        <v>165000</v>
      </c>
    </row>
    <row r="3" spans="1:48" x14ac:dyDescent="0.25">
      <c r="A3">
        <v>1896</v>
      </c>
      <c r="B3">
        <v>111.75011952306131</v>
      </c>
      <c r="C3">
        <v>4438474</v>
      </c>
      <c r="E3">
        <v>1247.5008302403032</v>
      </c>
      <c r="F3">
        <v>1702.8375067647125</v>
      </c>
      <c r="I3">
        <v>160000</v>
      </c>
    </row>
    <row r="4" spans="1:48" x14ac:dyDescent="0.25">
      <c r="A4">
        <v>1897</v>
      </c>
      <c r="B4">
        <v>150.43601783529968</v>
      </c>
      <c r="C4">
        <v>4460368</v>
      </c>
      <c r="E4">
        <v>1132.8661670965266</v>
      </c>
      <c r="F4">
        <v>1660.8495083813712</v>
      </c>
      <c r="I4">
        <v>158000</v>
      </c>
    </row>
    <row r="5" spans="1:48" x14ac:dyDescent="0.25">
      <c r="A5">
        <v>1898</v>
      </c>
      <c r="B5">
        <v>286.23250646421423</v>
      </c>
      <c r="C5">
        <v>4482370</v>
      </c>
      <c r="E5">
        <v>1213.6436751093729</v>
      </c>
      <c r="F5">
        <v>1735.4658361536419</v>
      </c>
      <c r="I5">
        <v>166000</v>
      </c>
    </row>
    <row r="6" spans="1:48" x14ac:dyDescent="0.25">
      <c r="A6">
        <v>1899</v>
      </c>
      <c r="B6">
        <v>403.37610481651495</v>
      </c>
      <c r="C6">
        <v>4504481</v>
      </c>
      <c r="E6">
        <v>1479.8597219080289</v>
      </c>
      <c r="F6">
        <v>2041.3006515067998</v>
      </c>
      <c r="I6">
        <v>166000</v>
      </c>
    </row>
    <row r="7" spans="1:48" x14ac:dyDescent="0.25">
      <c r="A7">
        <v>1900</v>
      </c>
      <c r="B7">
        <v>430.77738750082841</v>
      </c>
      <c r="C7">
        <v>4526700</v>
      </c>
      <c r="E7">
        <v>1588.1326352530541</v>
      </c>
      <c r="F7">
        <v>1921.7089712152342</v>
      </c>
      <c r="I7">
        <v>158000</v>
      </c>
    </row>
    <row r="8" spans="1:48" x14ac:dyDescent="0.25">
      <c r="A8">
        <v>1901</v>
      </c>
      <c r="B8">
        <v>146.09515591147425</v>
      </c>
      <c r="C8">
        <v>4544983</v>
      </c>
      <c r="D8">
        <v>61</v>
      </c>
      <c r="E8">
        <v>1346.7597128526113</v>
      </c>
      <c r="F8">
        <v>1609.9070117533993</v>
      </c>
      <c r="I8">
        <v>148000</v>
      </c>
      <c r="AN8" s="4"/>
      <c r="AP8" s="4"/>
      <c r="AR8" s="4"/>
      <c r="AS8" s="4"/>
      <c r="AV8" s="4"/>
    </row>
    <row r="9" spans="1:48" x14ac:dyDescent="0.25">
      <c r="A9">
        <v>1902</v>
      </c>
      <c r="B9">
        <v>234.32501075536513</v>
      </c>
      <c r="C9">
        <v>4579110</v>
      </c>
      <c r="E9">
        <v>1485.2231110412285</v>
      </c>
      <c r="F9">
        <v>1725.4444640989188</v>
      </c>
      <c r="I9">
        <v>140000</v>
      </c>
    </row>
    <row r="10" spans="1:48" x14ac:dyDescent="0.25">
      <c r="A10">
        <v>1903</v>
      </c>
      <c r="B10">
        <v>139.58089319634178</v>
      </c>
      <c r="C10">
        <v>4613812</v>
      </c>
      <c r="E10">
        <v>1262.7302542886448</v>
      </c>
      <c r="F10">
        <v>1135.7203111006691</v>
      </c>
      <c r="I10">
        <v>130000</v>
      </c>
    </row>
    <row r="11" spans="1:48" x14ac:dyDescent="0.25">
      <c r="A11">
        <v>1904</v>
      </c>
      <c r="B11">
        <v>152.50755546951461</v>
      </c>
      <c r="C11">
        <v>4648950</v>
      </c>
      <c r="E11">
        <v>1421.6113315910043</v>
      </c>
      <c r="F11">
        <v>1370.8471805461447</v>
      </c>
      <c r="I11">
        <v>145000</v>
      </c>
    </row>
    <row r="12" spans="1:48" x14ac:dyDescent="0.25">
      <c r="A12">
        <v>1905</v>
      </c>
      <c r="B12">
        <v>147.07156814152341</v>
      </c>
      <c r="C12">
        <v>4684794</v>
      </c>
      <c r="E12">
        <v>1486.7249232303491</v>
      </c>
      <c r="F12">
        <v>1291.1987165284108</v>
      </c>
      <c r="I12">
        <v>130000</v>
      </c>
    </row>
    <row r="13" spans="1:48" x14ac:dyDescent="0.25">
      <c r="A13">
        <v>1906</v>
      </c>
      <c r="B13">
        <v>189.56976559221911</v>
      </c>
      <c r="C13">
        <v>4721217</v>
      </c>
      <c r="E13">
        <v>1394.9793030059834</v>
      </c>
      <c r="F13">
        <v>1138.0540229351882</v>
      </c>
      <c r="I13">
        <v>131000</v>
      </c>
    </row>
    <row r="14" spans="1:48" x14ac:dyDescent="0.25">
      <c r="A14">
        <v>1907</v>
      </c>
      <c r="B14">
        <v>203.22734267324449</v>
      </c>
      <c r="C14">
        <v>4758218</v>
      </c>
      <c r="E14">
        <v>1584.2065243753018</v>
      </c>
      <c r="F14">
        <v>1263.0779001718711</v>
      </c>
      <c r="I14">
        <v>116000</v>
      </c>
    </row>
    <row r="15" spans="1:48" x14ac:dyDescent="0.25">
      <c r="A15">
        <v>1908</v>
      </c>
      <c r="B15">
        <v>281.49883323946563</v>
      </c>
      <c r="C15">
        <v>4795757</v>
      </c>
      <c r="E15">
        <v>1407.7026838515796</v>
      </c>
      <c r="F15">
        <v>1113.9013090112783</v>
      </c>
      <c r="I15">
        <v>113000</v>
      </c>
    </row>
    <row r="16" spans="1:48" x14ac:dyDescent="0.25">
      <c r="A16">
        <v>1909</v>
      </c>
      <c r="B16">
        <v>251.55473653158151</v>
      </c>
      <c r="C16">
        <v>4833938</v>
      </c>
      <c r="E16">
        <v>1570.3552672789763</v>
      </c>
      <c r="F16">
        <v>1267.7034748894173</v>
      </c>
      <c r="I16">
        <v>108000</v>
      </c>
    </row>
    <row r="17" spans="1:9" x14ac:dyDescent="0.25">
      <c r="A17">
        <v>1910</v>
      </c>
      <c r="B17">
        <v>159.51303296492367</v>
      </c>
      <c r="C17">
        <v>4532545</v>
      </c>
      <c r="E17">
        <v>1484.5964022420076</v>
      </c>
      <c r="F17">
        <v>1112.6199519254635</v>
      </c>
      <c r="I17">
        <v>103000</v>
      </c>
    </row>
    <row r="18" spans="1:9" x14ac:dyDescent="0.25">
      <c r="A18">
        <v>1911</v>
      </c>
      <c r="B18">
        <v>109.69362085151884</v>
      </c>
      <c r="C18">
        <v>4521685</v>
      </c>
      <c r="E18">
        <v>1242.4571813383727</v>
      </c>
      <c r="F18">
        <v>1150.6772364726867</v>
      </c>
      <c r="I18">
        <v>129000</v>
      </c>
    </row>
    <row r="19" spans="1:9" x14ac:dyDescent="0.25">
      <c r="A19">
        <v>1912</v>
      </c>
      <c r="B19" s="3">
        <v>118.14802310037227</v>
      </c>
      <c r="C19">
        <v>4521685</v>
      </c>
      <c r="E19">
        <v>1180.312206622089</v>
      </c>
      <c r="F19">
        <v>1211.7164287207092</v>
      </c>
      <c r="I19">
        <v>91000</v>
      </c>
    </row>
    <row r="20" spans="1:9" x14ac:dyDescent="0.25">
      <c r="A20">
        <v>1913</v>
      </c>
      <c r="B20">
        <v>191.00564805693253</v>
      </c>
      <c r="C20">
        <v>4518191</v>
      </c>
      <c r="E20">
        <v>1302.9550986224356</v>
      </c>
      <c r="F20">
        <v>1281.928984409911</v>
      </c>
      <c r="I20">
        <v>105000</v>
      </c>
    </row>
    <row r="21" spans="1:9" x14ac:dyDescent="0.25">
      <c r="A21">
        <v>1914</v>
      </c>
      <c r="B21" s="3">
        <v>135.67887355990601</v>
      </c>
      <c r="C21">
        <v>4518021</v>
      </c>
      <c r="I21" s="15"/>
    </row>
    <row r="22" spans="1:9" x14ac:dyDescent="0.25">
      <c r="A22">
        <v>1915</v>
      </c>
      <c r="B22">
        <v>245.47392941580452</v>
      </c>
      <c r="C22">
        <v>4310030</v>
      </c>
      <c r="I22">
        <v>112000</v>
      </c>
    </row>
    <row r="23" spans="1:9" x14ac:dyDescent="0.25">
      <c r="A23">
        <v>1916</v>
      </c>
      <c r="C23">
        <v>4310030</v>
      </c>
      <c r="I23" s="15"/>
    </row>
    <row r="24" spans="1:9" x14ac:dyDescent="0.25">
      <c r="A24">
        <v>1917</v>
      </c>
      <c r="C24">
        <v>4310030</v>
      </c>
      <c r="I24" s="15"/>
    </row>
    <row r="25" spans="1:9" x14ac:dyDescent="0.25">
      <c r="A25">
        <v>1918</v>
      </c>
      <c r="B25">
        <v>4458.1491250882336</v>
      </c>
      <c r="C25">
        <v>4037550</v>
      </c>
      <c r="I25" s="15"/>
    </row>
    <row r="26" spans="1:9" x14ac:dyDescent="0.25">
      <c r="A26">
        <v>1919</v>
      </c>
      <c r="B26">
        <v>1147.2339386674969</v>
      </c>
      <c r="C26">
        <v>4358309</v>
      </c>
      <c r="I26">
        <v>85000</v>
      </c>
    </row>
    <row r="27" spans="1:9" x14ac:dyDescent="0.25">
      <c r="A27">
        <v>1920</v>
      </c>
      <c r="C27">
        <v>4531971</v>
      </c>
      <c r="I27">
        <v>76000</v>
      </c>
    </row>
    <row r="28" spans="1:9" x14ac:dyDescent="0.25">
      <c r="A28">
        <v>1921</v>
      </c>
      <c r="B28">
        <v>230</v>
      </c>
      <c r="C28">
        <v>4484523</v>
      </c>
      <c r="E28">
        <v>1090</v>
      </c>
      <c r="F28">
        <v>990</v>
      </c>
      <c r="H28">
        <v>160</v>
      </c>
      <c r="I28">
        <v>81000</v>
      </c>
    </row>
    <row r="29" spans="1:9" x14ac:dyDescent="0.25">
      <c r="A29">
        <v>1922</v>
      </c>
      <c r="B29">
        <v>570</v>
      </c>
      <c r="C29">
        <v>4524000</v>
      </c>
      <c r="E29">
        <v>1450.0000000000002</v>
      </c>
      <c r="F29">
        <v>1130</v>
      </c>
      <c r="H29">
        <v>170</v>
      </c>
      <c r="I29">
        <v>75000</v>
      </c>
    </row>
    <row r="30" spans="1:9" x14ac:dyDescent="0.25">
      <c r="A30">
        <v>1923</v>
      </c>
      <c r="B30">
        <v>170</v>
      </c>
      <c r="C30">
        <v>4564109</v>
      </c>
      <c r="E30">
        <v>950</v>
      </c>
      <c r="F30">
        <v>840</v>
      </c>
      <c r="H30">
        <v>150</v>
      </c>
      <c r="I30">
        <v>61000</v>
      </c>
    </row>
    <row r="31" spans="1:9" x14ac:dyDescent="0.25">
      <c r="A31">
        <v>1924</v>
      </c>
      <c r="B31">
        <v>370</v>
      </c>
      <c r="C31">
        <v>4586000</v>
      </c>
      <c r="E31">
        <v>1160</v>
      </c>
      <c r="F31">
        <v>980</v>
      </c>
      <c r="H31">
        <v>150</v>
      </c>
      <c r="I31">
        <v>69000</v>
      </c>
    </row>
    <row r="32" spans="1:9" x14ac:dyDescent="0.25">
      <c r="A32">
        <v>1925</v>
      </c>
      <c r="B32">
        <v>240</v>
      </c>
      <c r="C32">
        <v>4612000</v>
      </c>
      <c r="E32">
        <v>1040</v>
      </c>
      <c r="F32">
        <v>900.00000000000011</v>
      </c>
      <c r="H32">
        <v>160</v>
      </c>
      <c r="I32">
        <v>68000</v>
      </c>
    </row>
    <row r="33" spans="1:9" x14ac:dyDescent="0.25">
      <c r="A33">
        <v>1926</v>
      </c>
      <c r="B33">
        <v>180</v>
      </c>
      <c r="C33">
        <v>4615400</v>
      </c>
      <c r="E33">
        <v>940</v>
      </c>
      <c r="F33">
        <v>790</v>
      </c>
      <c r="H33">
        <v>160</v>
      </c>
      <c r="I33">
        <v>64000</v>
      </c>
    </row>
    <row r="34" spans="1:9" x14ac:dyDescent="0.25">
      <c r="A34">
        <v>1927</v>
      </c>
      <c r="B34">
        <v>400</v>
      </c>
      <c r="C34">
        <v>4550000</v>
      </c>
      <c r="E34">
        <v>1000</v>
      </c>
      <c r="F34">
        <v>830</v>
      </c>
      <c r="H34">
        <v>170</v>
      </c>
      <c r="I34">
        <v>59000</v>
      </c>
    </row>
    <row r="35" spans="1:9" x14ac:dyDescent="0.25">
      <c r="A35">
        <v>1928</v>
      </c>
      <c r="B35">
        <v>130</v>
      </c>
      <c r="C35">
        <v>4502000</v>
      </c>
      <c r="E35">
        <v>930</v>
      </c>
      <c r="F35">
        <v>589.99999999999989</v>
      </c>
      <c r="H35">
        <v>160</v>
      </c>
      <c r="I35">
        <v>67000</v>
      </c>
    </row>
    <row r="36" spans="1:9" x14ac:dyDescent="0.25">
      <c r="A36">
        <v>1929</v>
      </c>
      <c r="B36">
        <v>710</v>
      </c>
      <c r="C36">
        <v>4430000</v>
      </c>
      <c r="E36">
        <v>1330</v>
      </c>
      <c r="F36">
        <v>970</v>
      </c>
      <c r="H36">
        <v>200</v>
      </c>
      <c r="I36">
        <v>71000</v>
      </c>
    </row>
    <row r="37" spans="1:9" x14ac:dyDescent="0.25">
      <c r="A37">
        <v>1930</v>
      </c>
      <c r="B37">
        <v>80</v>
      </c>
      <c r="C37">
        <v>4388000</v>
      </c>
      <c r="E37">
        <v>780</v>
      </c>
      <c r="F37">
        <v>440</v>
      </c>
      <c r="H37">
        <v>119.99999999999999</v>
      </c>
      <c r="I37">
        <v>59000</v>
      </c>
    </row>
    <row r="38" spans="1:9" x14ac:dyDescent="0.25">
      <c r="A38">
        <v>1931</v>
      </c>
      <c r="B38">
        <v>250</v>
      </c>
      <c r="C38">
        <v>4419877</v>
      </c>
      <c r="E38">
        <v>1010</v>
      </c>
      <c r="F38">
        <v>590</v>
      </c>
      <c r="H38">
        <v>140</v>
      </c>
      <c r="I38">
        <v>65000</v>
      </c>
    </row>
    <row r="39" spans="1:9" x14ac:dyDescent="0.25">
      <c r="A39">
        <v>1932</v>
      </c>
      <c r="B39">
        <v>280</v>
      </c>
      <c r="C39">
        <v>4419877</v>
      </c>
      <c r="E39">
        <v>840</v>
      </c>
      <c r="F39">
        <v>470</v>
      </c>
      <c r="H39">
        <v>140</v>
      </c>
      <c r="I39">
        <v>67000</v>
      </c>
    </row>
    <row r="40" spans="1:9" x14ac:dyDescent="0.25">
      <c r="A40">
        <v>1933</v>
      </c>
      <c r="B40">
        <v>520</v>
      </c>
      <c r="C40">
        <v>4298600</v>
      </c>
      <c r="E40">
        <v>830</v>
      </c>
      <c r="F40">
        <v>470.00000000000006</v>
      </c>
      <c r="H40">
        <v>150</v>
      </c>
      <c r="I40">
        <v>60000</v>
      </c>
    </row>
    <row r="41" spans="1:9" x14ac:dyDescent="0.25">
      <c r="A41">
        <v>1934</v>
      </c>
      <c r="B41">
        <v>362.15781759727673</v>
      </c>
      <c r="C41">
        <v>4230200</v>
      </c>
      <c r="E41">
        <v>324.09815138764122</v>
      </c>
      <c r="I41">
        <v>67000</v>
      </c>
    </row>
    <row r="42" spans="1:9" x14ac:dyDescent="0.25">
      <c r="A42">
        <v>1935</v>
      </c>
      <c r="B42">
        <v>112.53942463920482</v>
      </c>
      <c r="C42">
        <v>4185200</v>
      </c>
      <c r="E42">
        <v>671.65248972570009</v>
      </c>
      <c r="F42">
        <v>363.66242951352388</v>
      </c>
      <c r="H42">
        <v>67.141355251839812</v>
      </c>
      <c r="I42">
        <v>58000</v>
      </c>
    </row>
    <row r="43" spans="1:9" x14ac:dyDescent="0.25">
      <c r="A43">
        <v>1936</v>
      </c>
      <c r="B43">
        <v>128.70976310642101</v>
      </c>
      <c r="C43">
        <v>4141100</v>
      </c>
      <c r="E43">
        <v>815.72529038178266</v>
      </c>
      <c r="F43">
        <v>494.07162348168362</v>
      </c>
      <c r="H43">
        <v>116.63567651107194</v>
      </c>
      <c r="I43">
        <v>66000</v>
      </c>
    </row>
    <row r="44" spans="1:9" x14ac:dyDescent="0.25">
      <c r="A44">
        <v>1937</v>
      </c>
      <c r="B44">
        <v>404.44498717792163</v>
      </c>
      <c r="C44">
        <v>4094500</v>
      </c>
      <c r="E44">
        <v>860.66674807668824</v>
      </c>
      <c r="F44">
        <v>479.91207717670045</v>
      </c>
      <c r="H44">
        <v>119.91696177799487</v>
      </c>
      <c r="I44">
        <v>60000</v>
      </c>
    </row>
    <row r="45" spans="1:9" x14ac:dyDescent="0.25">
      <c r="A45">
        <v>1938</v>
      </c>
      <c r="B45">
        <v>66.702766564930585</v>
      </c>
      <c r="C45">
        <v>4062800</v>
      </c>
      <c r="E45">
        <v>735.69951757408683</v>
      </c>
      <c r="F45">
        <v>335.48291818450332</v>
      </c>
      <c r="H45">
        <v>81.470906763808202</v>
      </c>
      <c r="I45">
        <v>57000</v>
      </c>
    </row>
    <row r="46" spans="1:9" x14ac:dyDescent="0.25">
      <c r="A46">
        <v>1939</v>
      </c>
      <c r="C46">
        <v>4062800</v>
      </c>
      <c r="I46" s="15"/>
    </row>
    <row r="47" spans="1:9" x14ac:dyDescent="0.25">
      <c r="A47">
        <v>1940</v>
      </c>
      <c r="B47">
        <v>221.13420446807822</v>
      </c>
      <c r="C47">
        <v>3084100</v>
      </c>
      <c r="I47">
        <v>57000</v>
      </c>
    </row>
    <row r="48" spans="1:9" x14ac:dyDescent="0.25">
      <c r="A48">
        <v>1941</v>
      </c>
      <c r="B48" s="3">
        <v>170.58393846947106</v>
      </c>
      <c r="C48">
        <v>2327300</v>
      </c>
      <c r="I48">
        <v>50000</v>
      </c>
    </row>
    <row r="49" spans="1:9" x14ac:dyDescent="0.25">
      <c r="A49">
        <v>1942</v>
      </c>
      <c r="B49">
        <v>82.328482328482337</v>
      </c>
      <c r="C49">
        <v>2405000</v>
      </c>
      <c r="I49">
        <v>50000</v>
      </c>
    </row>
    <row r="50" spans="1:9" x14ac:dyDescent="0.25">
      <c r="A50">
        <v>1943</v>
      </c>
      <c r="B50" s="3">
        <v>290.33032072302649</v>
      </c>
      <c r="C50">
        <v>2500600</v>
      </c>
      <c r="I50">
        <v>51000</v>
      </c>
    </row>
    <row r="51" spans="1:9" x14ac:dyDescent="0.25">
      <c r="A51">
        <v>1944</v>
      </c>
      <c r="B51" s="3">
        <v>83.654822335025386</v>
      </c>
      <c r="C51">
        <v>2462500</v>
      </c>
      <c r="I51">
        <v>51000</v>
      </c>
    </row>
    <row r="52" spans="1:9" x14ac:dyDescent="0.25">
      <c r="A52">
        <v>1945</v>
      </c>
      <c r="B52">
        <v>65.726255909597583</v>
      </c>
      <c r="C52">
        <v>2601700</v>
      </c>
      <c r="E52">
        <v>709.92043663758318</v>
      </c>
      <c r="F52">
        <v>1079.6786716377753</v>
      </c>
      <c r="H52">
        <v>141.44597763001116</v>
      </c>
      <c r="I52">
        <v>44000</v>
      </c>
    </row>
    <row r="53" spans="1:9" x14ac:dyDescent="0.25">
      <c r="A53">
        <v>1946</v>
      </c>
      <c r="B53">
        <v>113.20985017240852</v>
      </c>
      <c r="C53">
        <v>3277100</v>
      </c>
      <c r="E53">
        <v>563.60806810899885</v>
      </c>
      <c r="F53">
        <v>857.16029416252172</v>
      </c>
      <c r="H53">
        <v>112.29440664001709</v>
      </c>
      <c r="I53">
        <v>38000</v>
      </c>
    </row>
    <row r="54" spans="1:9" x14ac:dyDescent="0.25">
      <c r="A54">
        <v>1947</v>
      </c>
      <c r="B54" s="3">
        <v>85.808381424298275</v>
      </c>
      <c r="C54">
        <v>3227710</v>
      </c>
      <c r="I54">
        <v>34000</v>
      </c>
    </row>
    <row r="55" spans="1:9" x14ac:dyDescent="0.25">
      <c r="A55">
        <v>1948</v>
      </c>
      <c r="B55">
        <v>23.117960877296976</v>
      </c>
      <c r="C55">
        <v>3374000</v>
      </c>
      <c r="E55">
        <v>731.17960877296969</v>
      </c>
      <c r="F55">
        <v>1008.2987551867219</v>
      </c>
      <c r="H55">
        <v>146.71013633669236</v>
      </c>
      <c r="I55">
        <v>31000</v>
      </c>
    </row>
    <row r="56" spans="1:9" x14ac:dyDescent="0.25">
      <c r="A56">
        <v>1949</v>
      </c>
      <c r="B56">
        <v>110.20687489445915</v>
      </c>
      <c r="C56">
        <v>3375470</v>
      </c>
      <c r="E56">
        <v>535.3328573502356</v>
      </c>
      <c r="F56">
        <v>721.38102249464509</v>
      </c>
      <c r="H56">
        <v>118.79827105558634</v>
      </c>
      <c r="I56">
        <v>27000</v>
      </c>
    </row>
    <row r="57" spans="1:9" x14ac:dyDescent="0.25">
      <c r="A57">
        <v>1950</v>
      </c>
      <c r="B57">
        <v>75.524690083254171</v>
      </c>
      <c r="C57">
        <v>3389620</v>
      </c>
      <c r="E57">
        <v>604.78755730730882</v>
      </c>
      <c r="F57">
        <v>897.4457313799187</v>
      </c>
      <c r="H57">
        <v>145.14901375375413</v>
      </c>
      <c r="I57">
        <v>25000</v>
      </c>
    </row>
    <row r="58" spans="1:9" x14ac:dyDescent="0.25">
      <c r="A58">
        <v>1951</v>
      </c>
      <c r="B58">
        <v>240.91721262656344</v>
      </c>
      <c r="C58">
        <v>3358000</v>
      </c>
    </row>
    <row r="59" spans="1:9" x14ac:dyDescent="0.25">
      <c r="A59">
        <v>1952</v>
      </c>
      <c r="B59">
        <v>48.171275646743979</v>
      </c>
      <c r="C59">
        <v>3363000</v>
      </c>
    </row>
    <row r="60" spans="1:9" x14ac:dyDescent="0.25">
      <c r="A60">
        <v>1953</v>
      </c>
      <c r="B60">
        <v>153.75411307209095</v>
      </c>
      <c r="C60">
        <v>3343000</v>
      </c>
    </row>
    <row r="61" spans="1:9" x14ac:dyDescent="0.25">
      <c r="A61">
        <v>1954</v>
      </c>
      <c r="B61">
        <v>24.984948826008427</v>
      </c>
      <c r="C61">
        <v>3322000</v>
      </c>
    </row>
    <row r="62" spans="1:9" x14ac:dyDescent="0.25">
      <c r="A62">
        <v>1955</v>
      </c>
      <c r="B62">
        <v>49.77238239757208</v>
      </c>
      <c r="C62">
        <v>3295000</v>
      </c>
    </row>
    <row r="63" spans="1:9" x14ac:dyDescent="0.25">
      <c r="A63">
        <v>1956</v>
      </c>
      <c r="B63">
        <v>36.663611365719525</v>
      </c>
      <c r="C63">
        <v>3273000</v>
      </c>
    </row>
    <row r="64" spans="1:9" ht="18.75" x14ac:dyDescent="0.3">
      <c r="G64" s="8"/>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2:A15"/>
  <sheetViews>
    <sheetView tabSelected="1" workbookViewId="0">
      <selection activeCell="E4" sqref="E4"/>
    </sheetView>
  </sheetViews>
  <sheetFormatPr defaultRowHeight="15.75" x14ac:dyDescent="0.25"/>
  <cols>
    <col min="1" max="1" width="78.625" style="5" customWidth="1"/>
    <col min="2" max="16384" width="9" style="5"/>
  </cols>
  <sheetData>
    <row r="2" spans="1:1" x14ac:dyDescent="0.25">
      <c r="A2" s="16" t="s">
        <v>840</v>
      </c>
    </row>
    <row r="3" spans="1:1" ht="157.5" x14ac:dyDescent="0.25">
      <c r="A3" s="5" t="s">
        <v>869</v>
      </c>
    </row>
    <row r="5" spans="1:1" x14ac:dyDescent="0.25">
      <c r="A5" s="16" t="s">
        <v>842</v>
      </c>
    </row>
    <row r="6" spans="1:1" ht="31.5" x14ac:dyDescent="0.25">
      <c r="A6" s="5" t="s">
        <v>870</v>
      </c>
    </row>
    <row r="8" spans="1:1" x14ac:dyDescent="0.25">
      <c r="A8" s="16" t="s">
        <v>30</v>
      </c>
    </row>
    <row r="9" spans="1:1" ht="31.5" x14ac:dyDescent="0.25">
      <c r="A9" s="5" t="s">
        <v>871</v>
      </c>
    </row>
    <row r="11" spans="1:1" x14ac:dyDescent="0.25">
      <c r="A11" s="15" t="s">
        <v>562</v>
      </c>
    </row>
    <row r="12" spans="1:1" ht="47.25" x14ac:dyDescent="0.25">
      <c r="A12" s="5" t="s">
        <v>872</v>
      </c>
    </row>
    <row r="14" spans="1:1" x14ac:dyDescent="0.25">
      <c r="A14" s="16" t="s">
        <v>927</v>
      </c>
    </row>
    <row r="15" spans="1:1" ht="31.5" x14ac:dyDescent="0.25">
      <c r="A15" s="5" t="s">
        <v>1048</v>
      </c>
    </row>
  </sheetData>
  <conditionalFormatting sqref="A11">
    <cfRule type="expression" dxfId="33" priority="1">
      <formula>_xlfn.ISFORMULA(A11)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8EEB-1C27-48A3-B879-FA4E1E5B817A}">
  <dimension ref="A2:A5"/>
  <sheetViews>
    <sheetView workbookViewId="0">
      <selection activeCell="B7" sqref="B7"/>
    </sheetView>
  </sheetViews>
  <sheetFormatPr defaultColWidth="69.25" defaultRowHeight="15.75" x14ac:dyDescent="0.25"/>
  <cols>
    <col min="1" max="16384" width="69.25" style="5"/>
  </cols>
  <sheetData>
    <row r="2" spans="1:1" ht="192" customHeight="1" x14ac:dyDescent="0.25">
      <c r="A2" s="5" t="s">
        <v>1049</v>
      </c>
    </row>
    <row r="3" spans="1:1" ht="39" customHeight="1" x14ac:dyDescent="0.25">
      <c r="A3" s="5" t="s">
        <v>868</v>
      </c>
    </row>
    <row r="4" spans="1:1" ht="26.25" customHeight="1" x14ac:dyDescent="0.25">
      <c r="A4" s="5" t="s">
        <v>867</v>
      </c>
    </row>
    <row r="5" spans="1:1" x14ac:dyDescent="0.25">
      <c r="A5" s="29" t="s">
        <v>866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topLeftCell="A9" zoomScaleNormal="100" workbookViewId="0">
      <selection activeCell="C30" sqref="C30"/>
    </sheetView>
  </sheetViews>
  <sheetFormatPr defaultColWidth="25.625" defaultRowHeight="15.75" x14ac:dyDescent="0.25"/>
  <cols>
    <col min="1" max="1" width="35.75" style="5" customWidth="1"/>
    <col min="2" max="16384" width="25.625" style="5"/>
  </cols>
  <sheetData>
    <row r="1" spans="1:218" s="10" customFormat="1" ht="19.5" customHeight="1" thickBot="1" x14ac:dyDescent="0.35">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5">
      <c r="A2" s="9" t="s">
        <v>842</v>
      </c>
    </row>
    <row r="3" spans="1:218" s="21" customFormat="1" thickTop="1" x14ac:dyDescent="0.25">
      <c r="A3" s="21" t="s">
        <v>559</v>
      </c>
      <c r="B3" s="21" t="s">
        <v>527</v>
      </c>
      <c r="C3" s="21" t="s">
        <v>527</v>
      </c>
      <c r="D3" s="21">
        <v>273</v>
      </c>
      <c r="E3" s="21">
        <v>77</v>
      </c>
      <c r="F3" s="21" t="s">
        <v>527</v>
      </c>
      <c r="G3" s="21" t="s">
        <v>527</v>
      </c>
      <c r="H3" s="21" t="s">
        <v>527</v>
      </c>
      <c r="I3" s="21" t="s">
        <v>527</v>
      </c>
      <c r="J3" s="21" t="s">
        <v>527</v>
      </c>
      <c r="K3" s="21">
        <v>100</v>
      </c>
      <c r="L3" s="21">
        <v>120</v>
      </c>
      <c r="M3" s="21">
        <v>110</v>
      </c>
      <c r="N3" s="21">
        <v>68</v>
      </c>
      <c r="O3" s="21">
        <v>60</v>
      </c>
      <c r="P3" s="21">
        <v>54</v>
      </c>
      <c r="Q3" s="21">
        <v>85</v>
      </c>
      <c r="R3" s="21">
        <v>65</v>
      </c>
      <c r="S3" s="21">
        <v>114</v>
      </c>
      <c r="T3" s="21">
        <v>90</v>
      </c>
      <c r="U3" s="21">
        <v>66</v>
      </c>
      <c r="V3" s="21">
        <v>1812</v>
      </c>
      <c r="W3" s="21">
        <v>1580</v>
      </c>
      <c r="X3" s="21">
        <v>281</v>
      </c>
      <c r="Y3" s="21">
        <v>193</v>
      </c>
      <c r="Z3" s="21">
        <v>709</v>
      </c>
      <c r="AA3" s="21">
        <v>60</v>
      </c>
      <c r="AB3" s="21">
        <v>376</v>
      </c>
      <c r="AC3" s="21">
        <v>191</v>
      </c>
      <c r="AD3" s="21">
        <v>350</v>
      </c>
      <c r="AE3" s="21">
        <v>180</v>
      </c>
      <c r="AF3" s="21">
        <v>193</v>
      </c>
      <c r="AG3" s="21">
        <v>806</v>
      </c>
      <c r="AH3" s="21">
        <v>147</v>
      </c>
      <c r="AI3" s="21">
        <v>190</v>
      </c>
      <c r="AJ3" s="21">
        <v>415</v>
      </c>
      <c r="AK3" s="21">
        <v>221</v>
      </c>
      <c r="AL3" s="21">
        <v>143</v>
      </c>
      <c r="AM3" s="21">
        <v>264</v>
      </c>
      <c r="AN3" s="21">
        <v>127</v>
      </c>
      <c r="AO3" s="21">
        <v>443</v>
      </c>
      <c r="AP3" s="21">
        <v>76</v>
      </c>
      <c r="AQ3" s="21">
        <v>182</v>
      </c>
      <c r="AR3" s="21">
        <v>431</v>
      </c>
      <c r="AS3" s="21">
        <v>119</v>
      </c>
      <c r="AT3" s="21">
        <v>53</v>
      </c>
      <c r="AU3" s="21">
        <v>196</v>
      </c>
      <c r="AV3" s="21">
        <v>75</v>
      </c>
      <c r="AW3" s="21">
        <v>44</v>
      </c>
      <c r="AX3" s="21">
        <v>149</v>
      </c>
      <c r="AY3" s="21">
        <v>74</v>
      </c>
      <c r="AZ3" s="21">
        <v>33</v>
      </c>
      <c r="BA3" s="21">
        <v>118</v>
      </c>
      <c r="BB3" s="21">
        <v>52</v>
      </c>
      <c r="BC3" s="21">
        <v>168</v>
      </c>
      <c r="BD3" s="21">
        <v>109</v>
      </c>
      <c r="BE3" s="21">
        <v>68</v>
      </c>
      <c r="BF3" s="21">
        <v>24</v>
      </c>
      <c r="BG3" s="21">
        <v>37</v>
      </c>
      <c r="BH3" s="21">
        <v>46</v>
      </c>
    </row>
    <row r="4" spans="1:218" s="18" customFormat="1" thickBot="1" x14ac:dyDescent="0.3">
      <c r="A4" s="17" t="s">
        <v>0</v>
      </c>
      <c r="B4" s="17"/>
      <c r="C4" s="17"/>
      <c r="D4" s="17" t="s">
        <v>875</v>
      </c>
      <c r="E4" s="17" t="s">
        <v>876</v>
      </c>
      <c r="F4" s="17"/>
      <c r="G4" s="17"/>
      <c r="H4" s="17"/>
      <c r="I4" s="17"/>
      <c r="J4" s="17"/>
      <c r="K4" s="17" t="s">
        <v>882</v>
      </c>
      <c r="L4" s="17" t="s">
        <v>883</v>
      </c>
      <c r="M4" s="17" t="s">
        <v>884</v>
      </c>
      <c r="N4" s="17" t="s">
        <v>884</v>
      </c>
      <c r="O4" s="17" t="s">
        <v>884</v>
      </c>
      <c r="P4" s="17" t="s">
        <v>884</v>
      </c>
      <c r="Q4" s="17" t="s">
        <v>884</v>
      </c>
      <c r="R4" s="17" t="s">
        <v>885</v>
      </c>
      <c r="S4" s="17" t="s">
        <v>885</v>
      </c>
      <c r="T4" s="17" t="s">
        <v>885</v>
      </c>
      <c r="U4" s="17" t="s">
        <v>885</v>
      </c>
      <c r="V4" s="17" t="s">
        <v>885</v>
      </c>
      <c r="W4" s="17" t="s">
        <v>885</v>
      </c>
      <c r="X4" s="17" t="s">
        <v>886</v>
      </c>
      <c r="Y4" s="17" t="s">
        <v>887</v>
      </c>
      <c r="Z4" s="17" t="s">
        <v>888</v>
      </c>
      <c r="AA4" s="17" t="s">
        <v>889</v>
      </c>
      <c r="AB4" s="17" t="s">
        <v>890</v>
      </c>
      <c r="AC4" s="17" t="s">
        <v>891</v>
      </c>
      <c r="AD4" s="17" t="s">
        <v>892</v>
      </c>
      <c r="AE4" s="17" t="s">
        <v>892</v>
      </c>
      <c r="AF4" s="17" t="s">
        <v>893</v>
      </c>
      <c r="AG4" s="17" t="s">
        <v>893</v>
      </c>
      <c r="AH4" s="17" t="s">
        <v>893</v>
      </c>
      <c r="AI4" s="17" t="s">
        <v>894</v>
      </c>
      <c r="AJ4" s="17" t="s">
        <v>894</v>
      </c>
      <c r="AK4" s="17" t="s">
        <v>894</v>
      </c>
      <c r="AL4" s="17" t="s">
        <v>895</v>
      </c>
      <c r="AM4" s="17" t="s">
        <v>895</v>
      </c>
      <c r="AN4" s="17" t="s">
        <v>895</v>
      </c>
      <c r="AO4" s="17" t="s">
        <v>896</v>
      </c>
      <c r="AP4" s="17" t="s">
        <v>896</v>
      </c>
      <c r="AQ4" s="17" t="s">
        <v>896</v>
      </c>
      <c r="AR4" s="17" t="s">
        <v>897</v>
      </c>
      <c r="AS4" s="17" t="s">
        <v>897</v>
      </c>
      <c r="AT4" s="17" t="s">
        <v>897</v>
      </c>
      <c r="AU4" s="17" t="s">
        <v>898</v>
      </c>
      <c r="AV4" s="17" t="s">
        <v>898</v>
      </c>
      <c r="AW4" s="17" t="s">
        <v>898</v>
      </c>
      <c r="AX4" s="17" t="s">
        <v>899</v>
      </c>
      <c r="AY4" s="17" t="s">
        <v>899</v>
      </c>
      <c r="AZ4" s="17" t="s">
        <v>899</v>
      </c>
      <c r="BA4" s="17" t="s">
        <v>900</v>
      </c>
      <c r="BB4" s="17" t="s">
        <v>628</v>
      </c>
      <c r="BC4" s="17" t="s">
        <v>628</v>
      </c>
      <c r="BD4" s="17" t="s">
        <v>629</v>
      </c>
      <c r="BE4" s="17" t="s">
        <v>629</v>
      </c>
      <c r="BF4" s="17" t="s">
        <v>629</v>
      </c>
      <c r="BG4" s="17" t="s">
        <v>630</v>
      </c>
      <c r="BH4" s="17" t="s">
        <v>630</v>
      </c>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row>
    <row r="5" spans="1:218" s="22" customFormat="1" thickTop="1" x14ac:dyDescent="0.25">
      <c r="A5" s="22" t="s">
        <v>835</v>
      </c>
      <c r="B5" s="22" t="s">
        <v>527</v>
      </c>
      <c r="C5" s="22" t="s">
        <v>527</v>
      </c>
      <c r="D5" s="22" t="s">
        <v>527</v>
      </c>
      <c r="E5" s="22" t="s">
        <v>527</v>
      </c>
      <c r="F5" s="22" t="s">
        <v>527</v>
      </c>
      <c r="G5" s="22" t="s">
        <v>527</v>
      </c>
      <c r="H5" s="22" t="s">
        <v>527</v>
      </c>
      <c r="I5" s="22" t="s">
        <v>527</v>
      </c>
      <c r="J5" s="22">
        <v>1657</v>
      </c>
      <c r="K5" s="22">
        <v>1934</v>
      </c>
      <c r="L5" s="22">
        <v>1860</v>
      </c>
      <c r="M5" s="21">
        <f>M15/M23*1000000</f>
        <v>2046.4511937631964</v>
      </c>
      <c r="N5" s="21">
        <f t="shared" ref="N5:Q5" si="0">N15/N23*1000000</f>
        <v>1494.8828526887164</v>
      </c>
      <c r="O5" s="21">
        <f t="shared" si="0"/>
        <v>1617.5990699761376</v>
      </c>
      <c r="P5" s="21">
        <f t="shared" si="0"/>
        <v>1756.4164006974681</v>
      </c>
      <c r="Q5" s="21">
        <f t="shared" si="0"/>
        <v>1564.5768182998331</v>
      </c>
      <c r="R5" s="22">
        <v>1470</v>
      </c>
      <c r="S5" s="22">
        <v>1882</v>
      </c>
      <c r="T5" s="22">
        <v>1363</v>
      </c>
      <c r="U5" s="22">
        <v>1368</v>
      </c>
      <c r="V5" s="22">
        <v>2046</v>
      </c>
      <c r="W5" s="22">
        <v>1918</v>
      </c>
      <c r="X5" s="22">
        <v>1748</v>
      </c>
      <c r="Y5" s="22">
        <v>1372</v>
      </c>
      <c r="Z5" s="22">
        <v>2129</v>
      </c>
      <c r="AA5" s="22">
        <v>1285</v>
      </c>
      <c r="AB5" s="22">
        <v>2006</v>
      </c>
      <c r="AC5" s="22">
        <v>1517</v>
      </c>
      <c r="AD5" s="22">
        <v>1596</v>
      </c>
      <c r="AE5" s="22">
        <v>1585</v>
      </c>
      <c r="AF5" s="22">
        <v>1653</v>
      </c>
      <c r="AG5" s="22">
        <v>2248</v>
      </c>
      <c r="AH5" s="22">
        <v>1628</v>
      </c>
      <c r="AI5" s="22">
        <v>1408</v>
      </c>
      <c r="AJ5" s="22">
        <v>1750</v>
      </c>
      <c r="AK5" s="22">
        <v>1220</v>
      </c>
      <c r="AL5" s="22">
        <v>1451</v>
      </c>
      <c r="AM5" s="22">
        <v>1350</v>
      </c>
      <c r="AN5" s="22">
        <v>1409</v>
      </c>
      <c r="AO5" s="22">
        <v>1378</v>
      </c>
      <c r="AP5" s="22">
        <v>1027</v>
      </c>
      <c r="AQ5" s="22">
        <v>768</v>
      </c>
      <c r="AR5" s="22">
        <v>1197</v>
      </c>
      <c r="AS5" s="22">
        <v>961</v>
      </c>
      <c r="AT5" s="22">
        <v>731</v>
      </c>
      <c r="AU5" s="22">
        <v>840</v>
      </c>
      <c r="AV5" s="22">
        <v>696</v>
      </c>
      <c r="AW5" s="22">
        <v>529</v>
      </c>
      <c r="AX5" s="22">
        <v>661</v>
      </c>
      <c r="AY5" s="22">
        <v>665</v>
      </c>
      <c r="AZ5" s="22">
        <v>444</v>
      </c>
      <c r="BA5" s="22">
        <v>548</v>
      </c>
      <c r="BB5" s="22">
        <v>467</v>
      </c>
      <c r="BC5" s="22">
        <v>485</v>
      </c>
      <c r="BD5" s="22">
        <v>489</v>
      </c>
      <c r="BE5" s="22">
        <v>394</v>
      </c>
      <c r="BF5" s="22">
        <v>398</v>
      </c>
      <c r="BG5" s="22">
        <v>502</v>
      </c>
      <c r="BH5" s="22">
        <v>534</v>
      </c>
    </row>
    <row r="6" spans="1:218" s="18" customFormat="1" thickBot="1" x14ac:dyDescent="0.3">
      <c r="A6" s="17" t="s">
        <v>0</v>
      </c>
      <c r="B6" s="17"/>
      <c r="C6" s="17"/>
      <c r="D6" s="17"/>
      <c r="E6" s="17"/>
      <c r="F6" s="17"/>
      <c r="G6" s="17"/>
      <c r="H6" s="17"/>
      <c r="I6" s="17"/>
      <c r="J6" s="17" t="s">
        <v>881</v>
      </c>
      <c r="K6" s="17" t="s">
        <v>882</v>
      </c>
      <c r="L6" s="17" t="s">
        <v>883</v>
      </c>
      <c r="M6" s="17" t="s">
        <v>884</v>
      </c>
      <c r="N6" s="17" t="s">
        <v>884</v>
      </c>
      <c r="O6" s="17" t="s">
        <v>884</v>
      </c>
      <c r="P6" s="17" t="s">
        <v>884</v>
      </c>
      <c r="Q6" s="17" t="s">
        <v>884</v>
      </c>
      <c r="R6" s="17" t="s">
        <v>885</v>
      </c>
      <c r="S6" s="17" t="s">
        <v>885</v>
      </c>
      <c r="T6" s="17" t="s">
        <v>885</v>
      </c>
      <c r="U6" s="17" t="s">
        <v>885</v>
      </c>
      <c r="V6" s="17" t="s">
        <v>885</v>
      </c>
      <c r="W6" s="17" t="s">
        <v>885</v>
      </c>
      <c r="X6" s="17" t="s">
        <v>886</v>
      </c>
      <c r="Y6" s="17" t="s">
        <v>887</v>
      </c>
      <c r="Z6" s="17" t="s">
        <v>888</v>
      </c>
      <c r="AA6" s="17" t="s">
        <v>889</v>
      </c>
      <c r="AB6" s="17" t="s">
        <v>890</v>
      </c>
      <c r="AC6" s="17" t="s">
        <v>891</v>
      </c>
      <c r="AD6" s="17" t="s">
        <v>892</v>
      </c>
      <c r="AE6" s="17" t="s">
        <v>892</v>
      </c>
      <c r="AF6" s="17" t="s">
        <v>893</v>
      </c>
      <c r="AG6" s="17" t="s">
        <v>893</v>
      </c>
      <c r="AH6" s="17" t="s">
        <v>893</v>
      </c>
      <c r="AI6" s="17" t="s">
        <v>894</v>
      </c>
      <c r="AJ6" s="17" t="s">
        <v>894</v>
      </c>
      <c r="AK6" s="17" t="s">
        <v>894</v>
      </c>
      <c r="AL6" s="17" t="s">
        <v>895</v>
      </c>
      <c r="AM6" s="17" t="s">
        <v>895</v>
      </c>
      <c r="AN6" s="17" t="s">
        <v>895</v>
      </c>
      <c r="AO6" s="17" t="s">
        <v>896</v>
      </c>
      <c r="AP6" s="17" t="s">
        <v>896</v>
      </c>
      <c r="AQ6" s="17" t="s">
        <v>896</v>
      </c>
      <c r="AR6" s="17" t="s">
        <v>897</v>
      </c>
      <c r="AS6" s="17" t="s">
        <v>897</v>
      </c>
      <c r="AT6" s="17" t="s">
        <v>897</v>
      </c>
      <c r="AU6" s="17" t="s">
        <v>898</v>
      </c>
      <c r="AV6" s="17" t="s">
        <v>898</v>
      </c>
      <c r="AW6" s="17" t="s">
        <v>898</v>
      </c>
      <c r="AX6" s="17" t="s">
        <v>899</v>
      </c>
      <c r="AY6" s="17" t="s">
        <v>899</v>
      </c>
      <c r="AZ6" s="17" t="s">
        <v>899</v>
      </c>
      <c r="BA6" s="17" t="s">
        <v>900</v>
      </c>
      <c r="BB6" s="17" t="s">
        <v>628</v>
      </c>
      <c r="BC6" s="17" t="s">
        <v>628</v>
      </c>
      <c r="BD6" s="17" t="s">
        <v>629</v>
      </c>
      <c r="BE6" s="17" t="s">
        <v>629</v>
      </c>
      <c r="BF6" s="17" t="s">
        <v>629</v>
      </c>
      <c r="BG6" s="17" t="s">
        <v>630</v>
      </c>
      <c r="BH6" s="17" t="s">
        <v>630</v>
      </c>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row>
    <row r="7" spans="1:218" s="21" customFormat="1" thickTop="1" x14ac:dyDescent="0.25">
      <c r="A7" s="23" t="s">
        <v>836</v>
      </c>
      <c r="B7" s="21" t="s">
        <v>527</v>
      </c>
      <c r="C7" s="21" t="s">
        <v>527</v>
      </c>
      <c r="D7" s="21" t="s">
        <v>527</v>
      </c>
      <c r="E7" s="21" t="s">
        <v>527</v>
      </c>
      <c r="F7" s="21" t="s">
        <v>527</v>
      </c>
      <c r="G7" s="21" t="s">
        <v>527</v>
      </c>
      <c r="H7" s="21" t="s">
        <v>527</v>
      </c>
      <c r="I7" s="21" t="s">
        <v>527</v>
      </c>
      <c r="J7" s="21" t="s">
        <v>527</v>
      </c>
      <c r="K7" s="21" t="s">
        <v>527</v>
      </c>
      <c r="L7" s="21" t="s">
        <v>527</v>
      </c>
      <c r="M7" s="23" t="s">
        <v>844</v>
      </c>
      <c r="N7" s="23" t="s">
        <v>844</v>
      </c>
      <c r="O7" s="21">
        <f t="shared" ref="O7:Q7" si="1">O17/O23*1000000</f>
        <v>1116.640492749485</v>
      </c>
      <c r="P7" s="21">
        <f t="shared" si="1"/>
        <v>1173.918363601138</v>
      </c>
      <c r="Q7" s="21">
        <f t="shared" si="1"/>
        <v>1057.9058115067601</v>
      </c>
      <c r="R7" s="21">
        <v>1050</v>
      </c>
      <c r="S7" s="21">
        <v>1567</v>
      </c>
      <c r="T7" s="21">
        <v>961</v>
      </c>
      <c r="U7" s="21">
        <v>932</v>
      </c>
      <c r="V7" s="21">
        <v>946</v>
      </c>
      <c r="W7" s="21">
        <v>1097</v>
      </c>
      <c r="X7" s="21">
        <v>964</v>
      </c>
      <c r="Y7" s="21">
        <v>828</v>
      </c>
      <c r="Z7" s="21">
        <v>1102</v>
      </c>
      <c r="AA7" s="21">
        <v>693</v>
      </c>
      <c r="AB7" s="21">
        <v>973</v>
      </c>
      <c r="AC7" s="21">
        <v>804</v>
      </c>
      <c r="AD7" s="21">
        <v>707</v>
      </c>
      <c r="AE7" s="21">
        <v>598</v>
      </c>
      <c r="AF7" s="21">
        <v>583</v>
      </c>
      <c r="AG7" s="21">
        <v>891</v>
      </c>
      <c r="AH7" s="21">
        <v>576</v>
      </c>
      <c r="AI7" s="21">
        <v>455</v>
      </c>
      <c r="AJ7" s="21">
        <v>547</v>
      </c>
      <c r="AK7" s="21">
        <v>460</v>
      </c>
      <c r="AL7" s="21">
        <v>387</v>
      </c>
      <c r="AM7" s="21">
        <v>451</v>
      </c>
      <c r="AN7" s="21">
        <v>448</v>
      </c>
      <c r="AO7" s="21">
        <v>434</v>
      </c>
      <c r="AP7" s="21">
        <v>309</v>
      </c>
      <c r="AQ7" s="21">
        <v>341</v>
      </c>
      <c r="AR7" s="21">
        <v>680</v>
      </c>
      <c r="AS7" s="21">
        <v>458</v>
      </c>
      <c r="AT7" s="21">
        <v>339</v>
      </c>
      <c r="AU7" s="21">
        <v>306</v>
      </c>
      <c r="AV7" s="21">
        <v>312</v>
      </c>
      <c r="AW7" s="21">
        <v>324</v>
      </c>
      <c r="AX7" s="21">
        <v>320</v>
      </c>
      <c r="AY7" s="21">
        <v>351</v>
      </c>
      <c r="AZ7" s="21">
        <v>221</v>
      </c>
      <c r="BA7" s="21">
        <v>292</v>
      </c>
      <c r="BB7" s="21">
        <v>639</v>
      </c>
      <c r="BC7" s="21">
        <v>679</v>
      </c>
      <c r="BD7" s="21">
        <v>635</v>
      </c>
      <c r="BE7" s="21">
        <v>578</v>
      </c>
      <c r="BF7" s="21">
        <v>502</v>
      </c>
      <c r="BG7" s="21">
        <v>645</v>
      </c>
      <c r="BH7" s="21">
        <v>605</v>
      </c>
    </row>
    <row r="8" spans="1:218" s="18" customFormat="1" thickBot="1" x14ac:dyDescent="0.3">
      <c r="A8" s="17" t="s">
        <v>0</v>
      </c>
      <c r="B8" s="17"/>
      <c r="C8" s="17"/>
      <c r="D8" s="17"/>
      <c r="E8" s="17"/>
      <c r="F8" s="17"/>
      <c r="G8" s="17"/>
      <c r="H8" s="17"/>
      <c r="I8" s="17"/>
      <c r="J8" s="17"/>
      <c r="K8" s="17"/>
      <c r="L8" s="17" t="s">
        <v>883</v>
      </c>
      <c r="M8" s="17" t="s">
        <v>884</v>
      </c>
      <c r="N8" s="17" t="s">
        <v>884</v>
      </c>
      <c r="O8" s="17" t="s">
        <v>884</v>
      </c>
      <c r="P8" s="17" t="s">
        <v>884</v>
      </c>
      <c r="Q8" s="17" t="s">
        <v>884</v>
      </c>
      <c r="R8" s="17" t="s">
        <v>885</v>
      </c>
      <c r="S8" s="17" t="s">
        <v>885</v>
      </c>
      <c r="T8" s="17" t="s">
        <v>885</v>
      </c>
      <c r="U8" s="17" t="s">
        <v>885</v>
      </c>
      <c r="V8" s="17" t="s">
        <v>885</v>
      </c>
      <c r="W8" s="17" t="s">
        <v>885</v>
      </c>
      <c r="X8" s="17" t="s">
        <v>886</v>
      </c>
      <c r="Y8" s="17" t="s">
        <v>887</v>
      </c>
      <c r="Z8" s="17" t="s">
        <v>888</v>
      </c>
      <c r="AA8" s="17" t="s">
        <v>889</v>
      </c>
      <c r="AB8" s="17" t="s">
        <v>890</v>
      </c>
      <c r="AC8" s="17" t="s">
        <v>891</v>
      </c>
      <c r="AD8" s="17" t="s">
        <v>892</v>
      </c>
      <c r="AE8" s="17" t="s">
        <v>892</v>
      </c>
      <c r="AF8" s="17" t="s">
        <v>893</v>
      </c>
      <c r="AG8" s="17" t="s">
        <v>893</v>
      </c>
      <c r="AH8" s="17" t="s">
        <v>893</v>
      </c>
      <c r="AI8" s="17" t="s">
        <v>894</v>
      </c>
      <c r="AJ8" s="17" t="s">
        <v>894</v>
      </c>
      <c r="AK8" s="17" t="s">
        <v>894</v>
      </c>
      <c r="AL8" s="17" t="s">
        <v>895</v>
      </c>
      <c r="AM8" s="17" t="s">
        <v>895</v>
      </c>
      <c r="AN8" s="17" t="s">
        <v>895</v>
      </c>
      <c r="AO8" s="17" t="s">
        <v>896</v>
      </c>
      <c r="AP8" s="17" t="s">
        <v>896</v>
      </c>
      <c r="AQ8" s="17" t="s">
        <v>896</v>
      </c>
      <c r="AR8" s="17" t="s">
        <v>897</v>
      </c>
      <c r="AS8" s="17" t="s">
        <v>897</v>
      </c>
      <c r="AT8" s="17" t="s">
        <v>897</v>
      </c>
      <c r="AU8" s="17" t="s">
        <v>898</v>
      </c>
      <c r="AV8" s="17" t="s">
        <v>898</v>
      </c>
      <c r="AW8" s="17" t="s">
        <v>898</v>
      </c>
      <c r="AX8" s="17" t="s">
        <v>899</v>
      </c>
      <c r="AY8" s="17" t="s">
        <v>899</v>
      </c>
      <c r="AZ8" s="17" t="s">
        <v>899</v>
      </c>
      <c r="BA8" s="17" t="s">
        <v>900</v>
      </c>
      <c r="BB8" s="17" t="s">
        <v>628</v>
      </c>
      <c r="BC8" s="17" t="s">
        <v>628</v>
      </c>
      <c r="BD8" s="17" t="s">
        <v>629</v>
      </c>
      <c r="BE8" s="17" t="s">
        <v>629</v>
      </c>
      <c r="BF8" s="17" t="s">
        <v>629</v>
      </c>
      <c r="BG8" s="17" t="s">
        <v>630</v>
      </c>
      <c r="BH8" s="17" t="s">
        <v>630</v>
      </c>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row>
    <row r="9" spans="1:218" s="21" customFormat="1" ht="30.75" thickTop="1" x14ac:dyDescent="0.25">
      <c r="A9" s="23" t="s">
        <v>903</v>
      </c>
      <c r="B9" s="21">
        <v>4173</v>
      </c>
      <c r="C9" s="21">
        <v>4544</v>
      </c>
      <c r="D9" s="21">
        <v>4880</v>
      </c>
      <c r="E9" s="21">
        <v>4267</v>
      </c>
      <c r="F9" s="21">
        <v>4772</v>
      </c>
      <c r="G9" s="21">
        <v>3879</v>
      </c>
      <c r="H9" s="21">
        <v>4036</v>
      </c>
      <c r="I9" s="21">
        <v>3569</v>
      </c>
      <c r="J9" s="21">
        <v>1708</v>
      </c>
      <c r="K9" s="21">
        <v>1615</v>
      </c>
      <c r="L9" s="21">
        <v>1677</v>
      </c>
      <c r="M9" s="21">
        <f>M19/M23*1000000</f>
        <v>1987.7312877150462</v>
      </c>
      <c r="N9" s="21">
        <f t="shared" ref="N9:Q9" si="2">N19/N23*1000000</f>
        <v>1350.4193837314035</v>
      </c>
      <c r="O9" s="21">
        <f t="shared" si="2"/>
        <v>293.18186453468212</v>
      </c>
      <c r="P9" s="21">
        <f t="shared" si="2"/>
        <v>300.80861434296264</v>
      </c>
      <c r="Q9" s="21">
        <f t="shared" si="2"/>
        <v>285.78957362133173</v>
      </c>
      <c r="R9" s="21">
        <v>282</v>
      </c>
      <c r="S9" s="21">
        <v>342</v>
      </c>
      <c r="T9" s="21">
        <v>266</v>
      </c>
      <c r="U9" s="21">
        <v>228</v>
      </c>
      <c r="V9" s="21">
        <v>227</v>
      </c>
      <c r="W9" s="21">
        <v>251</v>
      </c>
      <c r="X9" s="21">
        <v>240</v>
      </c>
      <c r="Y9" s="21">
        <v>188</v>
      </c>
      <c r="Z9" s="21">
        <v>257</v>
      </c>
      <c r="AA9" s="21">
        <v>192</v>
      </c>
      <c r="AB9" s="21">
        <v>198</v>
      </c>
      <c r="AC9" s="21">
        <v>196</v>
      </c>
      <c r="AD9" s="21">
        <v>171</v>
      </c>
      <c r="AE9" s="21">
        <v>181</v>
      </c>
      <c r="AF9" s="21">
        <v>163</v>
      </c>
      <c r="AG9" s="21">
        <v>221</v>
      </c>
      <c r="AH9" s="21">
        <v>207</v>
      </c>
      <c r="AI9" s="21">
        <v>162</v>
      </c>
      <c r="AJ9" s="21">
        <v>197</v>
      </c>
      <c r="AK9" s="21">
        <v>172</v>
      </c>
      <c r="AL9" s="21">
        <v>177</v>
      </c>
      <c r="AM9" s="21">
        <v>180</v>
      </c>
      <c r="AN9" s="21">
        <v>169</v>
      </c>
      <c r="AO9" s="21">
        <v>161</v>
      </c>
      <c r="AP9" s="21">
        <v>128</v>
      </c>
      <c r="AQ9" s="21">
        <v>136</v>
      </c>
      <c r="AR9" s="21">
        <v>204</v>
      </c>
      <c r="AS9" s="21">
        <v>134</v>
      </c>
      <c r="AT9" s="21">
        <v>133</v>
      </c>
      <c r="AU9" s="21">
        <v>143</v>
      </c>
      <c r="AV9" s="21">
        <v>118</v>
      </c>
      <c r="AW9" s="21">
        <v>91</v>
      </c>
      <c r="AX9" s="21">
        <v>142</v>
      </c>
      <c r="AY9" s="21">
        <v>131</v>
      </c>
      <c r="AZ9" s="21">
        <v>126</v>
      </c>
      <c r="BA9" s="21">
        <v>128</v>
      </c>
      <c r="BB9" s="21">
        <v>126</v>
      </c>
      <c r="BC9" s="21">
        <v>108</v>
      </c>
      <c r="BD9" s="21">
        <v>123</v>
      </c>
      <c r="BE9" s="21">
        <v>98</v>
      </c>
      <c r="BF9" s="21">
        <v>104</v>
      </c>
      <c r="BG9" s="21">
        <v>100</v>
      </c>
      <c r="BH9" s="21">
        <v>97</v>
      </c>
    </row>
    <row r="10" spans="1:218" s="18" customFormat="1" thickBot="1" x14ac:dyDescent="0.3">
      <c r="A10" s="17" t="s">
        <v>0</v>
      </c>
      <c r="B10" s="17" t="s">
        <v>873</v>
      </c>
      <c r="C10" s="17" t="s">
        <v>874</v>
      </c>
      <c r="D10" s="17" t="s">
        <v>875</v>
      </c>
      <c r="E10" s="17" t="s">
        <v>876</v>
      </c>
      <c r="F10" s="17" t="s">
        <v>877</v>
      </c>
      <c r="G10" s="17" t="s">
        <v>878</v>
      </c>
      <c r="H10" s="17" t="s">
        <v>879</v>
      </c>
      <c r="I10" s="17" t="s">
        <v>880</v>
      </c>
      <c r="J10" s="17" t="s">
        <v>881</v>
      </c>
      <c r="K10" s="17" t="s">
        <v>882</v>
      </c>
      <c r="L10" s="17" t="s">
        <v>883</v>
      </c>
      <c r="M10" s="17" t="s">
        <v>884</v>
      </c>
      <c r="N10" s="17" t="s">
        <v>884</v>
      </c>
      <c r="O10" s="17" t="s">
        <v>884</v>
      </c>
      <c r="P10" s="17" t="s">
        <v>884</v>
      </c>
      <c r="Q10" s="17" t="s">
        <v>884</v>
      </c>
      <c r="R10" s="17" t="s">
        <v>885</v>
      </c>
      <c r="S10" s="17" t="s">
        <v>885</v>
      </c>
      <c r="T10" s="17" t="s">
        <v>885</v>
      </c>
      <c r="U10" s="17" t="s">
        <v>885</v>
      </c>
      <c r="V10" s="17" t="s">
        <v>885</v>
      </c>
      <c r="W10" s="17" t="s">
        <v>885</v>
      </c>
      <c r="X10" s="17" t="s">
        <v>886</v>
      </c>
      <c r="Y10" s="17" t="s">
        <v>887</v>
      </c>
      <c r="Z10" s="17" t="s">
        <v>888</v>
      </c>
      <c r="AA10" s="17" t="s">
        <v>889</v>
      </c>
      <c r="AB10" s="17" t="s">
        <v>890</v>
      </c>
      <c r="AC10" s="17" t="s">
        <v>891</v>
      </c>
      <c r="AD10" s="17" t="s">
        <v>892</v>
      </c>
      <c r="AE10" s="17" t="s">
        <v>892</v>
      </c>
      <c r="AF10" s="17" t="s">
        <v>893</v>
      </c>
      <c r="AG10" s="17" t="s">
        <v>893</v>
      </c>
      <c r="AH10" s="17" t="s">
        <v>893</v>
      </c>
      <c r="AI10" s="17" t="s">
        <v>894</v>
      </c>
      <c r="AJ10" s="17" t="s">
        <v>894</v>
      </c>
      <c r="AK10" s="17" t="s">
        <v>894</v>
      </c>
      <c r="AL10" s="17" t="s">
        <v>895</v>
      </c>
      <c r="AM10" s="17" t="s">
        <v>895</v>
      </c>
      <c r="AN10" s="17" t="s">
        <v>895</v>
      </c>
      <c r="AO10" s="17" t="s">
        <v>896</v>
      </c>
      <c r="AP10" s="17" t="s">
        <v>896</v>
      </c>
      <c r="AQ10" s="17" t="s">
        <v>896</v>
      </c>
      <c r="AR10" s="17" t="s">
        <v>897</v>
      </c>
      <c r="AS10" s="17" t="s">
        <v>897</v>
      </c>
      <c r="AT10" s="17" t="s">
        <v>897</v>
      </c>
      <c r="AU10" s="17" t="s">
        <v>898</v>
      </c>
      <c r="AV10" s="17" t="s">
        <v>898</v>
      </c>
      <c r="AW10" s="17" t="s">
        <v>898</v>
      </c>
      <c r="AX10" s="17" t="s">
        <v>899</v>
      </c>
      <c r="AY10" s="17" t="s">
        <v>899</v>
      </c>
      <c r="AZ10" s="17" t="s">
        <v>899</v>
      </c>
      <c r="BA10" s="17" t="s">
        <v>900</v>
      </c>
      <c r="BB10" s="17" t="s">
        <v>628</v>
      </c>
      <c r="BC10" s="17" t="s">
        <v>628</v>
      </c>
      <c r="BD10" s="17" t="s">
        <v>629</v>
      </c>
      <c r="BE10" s="17" t="s">
        <v>629</v>
      </c>
      <c r="BF10" s="17" t="s">
        <v>629</v>
      </c>
      <c r="BG10" s="17" t="s">
        <v>630</v>
      </c>
      <c r="BH10" s="17" t="s">
        <v>630</v>
      </c>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row>
    <row r="11" spans="1:218" s="13" customFormat="1" ht="60.75" thickTop="1" x14ac:dyDescent="0.25">
      <c r="A11" s="13" t="s">
        <v>901</v>
      </c>
      <c r="B11" s="13" t="s">
        <v>902</v>
      </c>
      <c r="C11" s="13" t="s">
        <v>902</v>
      </c>
      <c r="D11" s="13" t="s">
        <v>902</v>
      </c>
      <c r="E11" s="13" t="s">
        <v>902</v>
      </c>
      <c r="F11" s="13" t="s">
        <v>902</v>
      </c>
      <c r="G11" s="13" t="s">
        <v>902</v>
      </c>
      <c r="H11" s="13" t="s">
        <v>902</v>
      </c>
      <c r="I11" s="13" t="s">
        <v>902</v>
      </c>
    </row>
    <row r="12" spans="1:218" s="10" customFormat="1" ht="19.5" customHeight="1" thickBot="1" x14ac:dyDescent="0.35">
      <c r="A12" s="9" t="s">
        <v>840</v>
      </c>
    </row>
    <row r="13" spans="1:218" s="21" customFormat="1" thickTop="1" x14ac:dyDescent="0.25">
      <c r="A13" s="23" t="s">
        <v>13</v>
      </c>
      <c r="B13" s="23" t="s">
        <v>845</v>
      </c>
      <c r="C13" s="23" t="s">
        <v>845</v>
      </c>
      <c r="D13" s="23" t="s">
        <v>845</v>
      </c>
      <c r="E13" s="23" t="s">
        <v>845</v>
      </c>
      <c r="F13" s="23" t="s">
        <v>845</v>
      </c>
      <c r="G13" s="23" t="s">
        <v>845</v>
      </c>
      <c r="H13" s="23" t="s">
        <v>845</v>
      </c>
      <c r="I13" s="23" t="s">
        <v>845</v>
      </c>
      <c r="J13" s="23" t="s">
        <v>845</v>
      </c>
      <c r="K13" s="23" t="s">
        <v>845</v>
      </c>
      <c r="L13" s="23" t="s">
        <v>845</v>
      </c>
      <c r="M13" s="21">
        <v>88</v>
      </c>
      <c r="N13" s="21">
        <v>54</v>
      </c>
      <c r="O13" s="21">
        <v>47</v>
      </c>
      <c r="P13" s="21">
        <v>42</v>
      </c>
      <c r="Q13" s="21">
        <v>88</v>
      </c>
      <c r="R13" s="23" t="s">
        <v>845</v>
      </c>
      <c r="S13" s="23" t="s">
        <v>845</v>
      </c>
      <c r="T13" s="23" t="s">
        <v>845</v>
      </c>
      <c r="U13" s="23" t="s">
        <v>845</v>
      </c>
      <c r="V13" s="23" t="s">
        <v>845</v>
      </c>
      <c r="W13" s="23" t="s">
        <v>845</v>
      </c>
      <c r="X13" s="23" t="s">
        <v>845</v>
      </c>
      <c r="Y13" s="23" t="s">
        <v>845</v>
      </c>
      <c r="Z13" s="23" t="s">
        <v>845</v>
      </c>
      <c r="AA13" s="23" t="s">
        <v>845</v>
      </c>
      <c r="AB13" s="23" t="s">
        <v>845</v>
      </c>
      <c r="AC13" s="23" t="s">
        <v>845</v>
      </c>
      <c r="AD13" s="23" t="s">
        <v>845</v>
      </c>
      <c r="AE13" s="23" t="s">
        <v>845</v>
      </c>
      <c r="AF13" s="23" t="s">
        <v>845</v>
      </c>
      <c r="AG13" s="23" t="s">
        <v>845</v>
      </c>
      <c r="AH13" s="23" t="s">
        <v>845</v>
      </c>
      <c r="AI13" s="23" t="s">
        <v>845</v>
      </c>
      <c r="AJ13" s="23" t="s">
        <v>845</v>
      </c>
      <c r="AK13" s="23" t="s">
        <v>845</v>
      </c>
      <c r="AL13" s="23" t="s">
        <v>845</v>
      </c>
      <c r="AM13" s="23" t="s">
        <v>845</v>
      </c>
      <c r="AN13" s="23" t="s">
        <v>845</v>
      </c>
      <c r="AO13" s="23" t="s">
        <v>845</v>
      </c>
      <c r="AP13" s="23" t="s">
        <v>845</v>
      </c>
      <c r="AQ13" s="23" t="s">
        <v>845</v>
      </c>
      <c r="AR13" s="23" t="s">
        <v>845</v>
      </c>
      <c r="AS13" s="23" t="s">
        <v>845</v>
      </c>
      <c r="AT13" s="23" t="s">
        <v>845</v>
      </c>
      <c r="AU13" s="23" t="s">
        <v>845</v>
      </c>
      <c r="AV13" s="23" t="s">
        <v>845</v>
      </c>
      <c r="AW13" s="23" t="s">
        <v>845</v>
      </c>
      <c r="AX13" s="23" t="s">
        <v>845</v>
      </c>
      <c r="AY13" s="23" t="s">
        <v>845</v>
      </c>
      <c r="AZ13" s="23" t="s">
        <v>845</v>
      </c>
      <c r="BA13" s="23" t="s">
        <v>845</v>
      </c>
      <c r="BB13" s="23" t="s">
        <v>845</v>
      </c>
      <c r="BC13" s="23" t="s">
        <v>845</v>
      </c>
      <c r="BD13" s="23" t="s">
        <v>845</v>
      </c>
      <c r="BE13" s="23" t="s">
        <v>845</v>
      </c>
      <c r="BF13" s="23" t="s">
        <v>845</v>
      </c>
      <c r="BG13" s="23" t="s">
        <v>845</v>
      </c>
      <c r="BH13" s="23" t="s">
        <v>845</v>
      </c>
    </row>
    <row r="14" spans="1:218" s="18" customFormat="1" thickBot="1" x14ac:dyDescent="0.3">
      <c r="A14" s="17" t="s">
        <v>0</v>
      </c>
      <c r="B14" s="17"/>
      <c r="C14" s="17"/>
      <c r="D14" s="17"/>
      <c r="E14" s="17"/>
      <c r="F14" s="17"/>
      <c r="G14" s="17"/>
      <c r="H14" s="17"/>
      <c r="I14" s="17"/>
      <c r="J14" s="17"/>
      <c r="K14" s="17"/>
      <c r="L14" s="17"/>
      <c r="M14" s="17" t="s">
        <v>904</v>
      </c>
      <c r="N14" s="17" t="s">
        <v>904</v>
      </c>
      <c r="O14" s="17" t="s">
        <v>904</v>
      </c>
      <c r="P14" s="17" t="s">
        <v>905</v>
      </c>
      <c r="Q14" s="17" t="s">
        <v>906</v>
      </c>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row>
    <row r="15" spans="1:218" s="21" customFormat="1" thickTop="1" x14ac:dyDescent="0.25">
      <c r="A15" s="23" t="s">
        <v>633</v>
      </c>
      <c r="B15" s="23" t="s">
        <v>845</v>
      </c>
      <c r="C15" s="23" t="s">
        <v>845</v>
      </c>
      <c r="D15" s="23" t="s">
        <v>845</v>
      </c>
      <c r="E15" s="23" t="s">
        <v>845</v>
      </c>
      <c r="F15" s="23" t="s">
        <v>845</v>
      </c>
      <c r="G15" s="23" t="s">
        <v>845</v>
      </c>
      <c r="H15" s="23" t="s">
        <v>845</v>
      </c>
      <c r="I15" s="23" t="s">
        <v>845</v>
      </c>
      <c r="J15" s="23" t="s">
        <v>845</v>
      </c>
      <c r="K15" s="23" t="s">
        <v>845</v>
      </c>
      <c r="L15" s="23" t="s">
        <v>845</v>
      </c>
      <c r="M15" s="21">
        <v>1638</v>
      </c>
      <c r="N15" s="21">
        <v>1190</v>
      </c>
      <c r="O15" s="21">
        <v>1269</v>
      </c>
      <c r="P15" s="21">
        <v>1378</v>
      </c>
      <c r="Q15" s="21">
        <v>1615</v>
      </c>
      <c r="R15" s="23" t="s">
        <v>845</v>
      </c>
      <c r="S15" s="23" t="s">
        <v>845</v>
      </c>
      <c r="T15" s="23" t="s">
        <v>845</v>
      </c>
      <c r="U15" s="23" t="s">
        <v>845</v>
      </c>
      <c r="V15" s="23" t="s">
        <v>845</v>
      </c>
      <c r="W15" s="23" t="s">
        <v>845</v>
      </c>
      <c r="X15" s="23" t="s">
        <v>845</v>
      </c>
      <c r="Y15" s="23" t="s">
        <v>845</v>
      </c>
      <c r="Z15" s="23" t="s">
        <v>845</v>
      </c>
      <c r="AA15" s="23" t="s">
        <v>845</v>
      </c>
      <c r="AB15" s="23" t="s">
        <v>845</v>
      </c>
      <c r="AC15" s="23" t="s">
        <v>845</v>
      </c>
      <c r="AD15" s="23" t="s">
        <v>845</v>
      </c>
      <c r="AE15" s="23" t="s">
        <v>845</v>
      </c>
      <c r="AF15" s="23" t="s">
        <v>845</v>
      </c>
      <c r="AG15" s="23" t="s">
        <v>845</v>
      </c>
      <c r="AH15" s="23" t="s">
        <v>845</v>
      </c>
      <c r="AI15" s="23" t="s">
        <v>845</v>
      </c>
      <c r="AJ15" s="23" t="s">
        <v>845</v>
      </c>
      <c r="AK15" s="23" t="s">
        <v>845</v>
      </c>
      <c r="AL15" s="23" t="s">
        <v>845</v>
      </c>
      <c r="AM15" s="23" t="s">
        <v>845</v>
      </c>
      <c r="AN15" s="23" t="s">
        <v>845</v>
      </c>
      <c r="AO15" s="23" t="s">
        <v>845</v>
      </c>
      <c r="AP15" s="23" t="s">
        <v>845</v>
      </c>
      <c r="AQ15" s="23" t="s">
        <v>845</v>
      </c>
      <c r="AR15" s="23" t="s">
        <v>845</v>
      </c>
      <c r="AS15" s="23" t="s">
        <v>845</v>
      </c>
      <c r="AT15" s="23" t="s">
        <v>845</v>
      </c>
      <c r="AU15" s="23" t="s">
        <v>845</v>
      </c>
      <c r="AV15" s="23" t="s">
        <v>845</v>
      </c>
      <c r="AW15" s="23" t="s">
        <v>845</v>
      </c>
      <c r="AX15" s="23" t="s">
        <v>845</v>
      </c>
      <c r="AY15" s="23" t="s">
        <v>845</v>
      </c>
      <c r="AZ15" s="23" t="s">
        <v>845</v>
      </c>
      <c r="BA15" s="23" t="s">
        <v>845</v>
      </c>
      <c r="BB15" s="23" t="s">
        <v>845</v>
      </c>
      <c r="BC15" s="23" t="s">
        <v>845</v>
      </c>
      <c r="BD15" s="23" t="s">
        <v>845</v>
      </c>
      <c r="BE15" s="23" t="s">
        <v>845</v>
      </c>
      <c r="BF15" s="23" t="s">
        <v>845</v>
      </c>
      <c r="BG15" s="23" t="s">
        <v>845</v>
      </c>
      <c r="BH15" s="23" t="s">
        <v>845</v>
      </c>
    </row>
    <row r="16" spans="1:218" s="18" customFormat="1" thickBot="1" x14ac:dyDescent="0.3">
      <c r="A16" s="17" t="s">
        <v>0</v>
      </c>
      <c r="B16" s="17"/>
      <c r="C16" s="17"/>
      <c r="D16" s="17"/>
      <c r="E16" s="17"/>
      <c r="F16" s="17"/>
      <c r="G16" s="17"/>
      <c r="H16" s="17"/>
      <c r="I16" s="17"/>
      <c r="J16" s="17"/>
      <c r="K16" s="17"/>
      <c r="L16" s="17"/>
      <c r="M16" s="17" t="s">
        <v>904</v>
      </c>
      <c r="N16" s="17" t="s">
        <v>904</v>
      </c>
      <c r="O16" s="17" t="s">
        <v>904</v>
      </c>
      <c r="P16" s="17" t="s">
        <v>905</v>
      </c>
      <c r="Q16" s="17" t="s">
        <v>906</v>
      </c>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row>
    <row r="17" spans="1:218" s="21" customFormat="1" thickTop="1" x14ac:dyDescent="0.25">
      <c r="A17" s="23" t="s">
        <v>640</v>
      </c>
      <c r="B17" s="23" t="s">
        <v>845</v>
      </c>
      <c r="C17" s="23" t="s">
        <v>845</v>
      </c>
      <c r="D17" s="23" t="s">
        <v>845</v>
      </c>
      <c r="E17" s="23" t="s">
        <v>845</v>
      </c>
      <c r="F17" s="23" t="s">
        <v>845</v>
      </c>
      <c r="G17" s="23" t="s">
        <v>845</v>
      </c>
      <c r="H17" s="23" t="s">
        <v>845</v>
      </c>
      <c r="I17" s="23" t="s">
        <v>845</v>
      </c>
      <c r="J17" s="23" t="s">
        <v>845</v>
      </c>
      <c r="K17" s="23" t="s">
        <v>845</v>
      </c>
      <c r="L17" s="23" t="s">
        <v>845</v>
      </c>
      <c r="M17" s="21" t="s">
        <v>527</v>
      </c>
      <c r="N17" s="21" t="s">
        <v>527</v>
      </c>
      <c r="O17" s="21">
        <v>876</v>
      </c>
      <c r="P17" s="21">
        <v>921</v>
      </c>
      <c r="Q17" s="21">
        <v>1092</v>
      </c>
      <c r="R17" s="23" t="s">
        <v>845</v>
      </c>
      <c r="S17" s="23" t="s">
        <v>845</v>
      </c>
      <c r="T17" s="23" t="s">
        <v>845</v>
      </c>
      <c r="U17" s="23" t="s">
        <v>845</v>
      </c>
      <c r="V17" s="23" t="s">
        <v>845</v>
      </c>
      <c r="W17" s="23" t="s">
        <v>845</v>
      </c>
      <c r="X17" s="23" t="s">
        <v>845</v>
      </c>
      <c r="Y17" s="23" t="s">
        <v>845</v>
      </c>
      <c r="Z17" s="23" t="s">
        <v>845</v>
      </c>
      <c r="AA17" s="23" t="s">
        <v>845</v>
      </c>
      <c r="AB17" s="23" t="s">
        <v>845</v>
      </c>
      <c r="AC17" s="23" t="s">
        <v>845</v>
      </c>
      <c r="AD17" s="23" t="s">
        <v>845</v>
      </c>
      <c r="AE17" s="23" t="s">
        <v>845</v>
      </c>
      <c r="AF17" s="23" t="s">
        <v>845</v>
      </c>
      <c r="AG17" s="23" t="s">
        <v>845</v>
      </c>
      <c r="AH17" s="23" t="s">
        <v>845</v>
      </c>
      <c r="AI17" s="23" t="s">
        <v>845</v>
      </c>
      <c r="AJ17" s="23" t="s">
        <v>845</v>
      </c>
      <c r="AK17" s="23" t="s">
        <v>845</v>
      </c>
      <c r="AL17" s="23" t="s">
        <v>845</v>
      </c>
      <c r="AM17" s="23" t="s">
        <v>845</v>
      </c>
      <c r="AN17" s="23" t="s">
        <v>845</v>
      </c>
      <c r="AO17" s="23" t="s">
        <v>845</v>
      </c>
      <c r="AP17" s="23" t="s">
        <v>845</v>
      </c>
      <c r="AQ17" s="23" t="s">
        <v>845</v>
      </c>
      <c r="AR17" s="23" t="s">
        <v>845</v>
      </c>
      <c r="AS17" s="23" t="s">
        <v>845</v>
      </c>
      <c r="AT17" s="23" t="s">
        <v>845</v>
      </c>
      <c r="AU17" s="23" t="s">
        <v>845</v>
      </c>
      <c r="AV17" s="23" t="s">
        <v>845</v>
      </c>
      <c r="AW17" s="23" t="s">
        <v>845</v>
      </c>
      <c r="AX17" s="23" t="s">
        <v>845</v>
      </c>
      <c r="AY17" s="23" t="s">
        <v>845</v>
      </c>
      <c r="AZ17" s="23" t="s">
        <v>845</v>
      </c>
      <c r="BA17" s="23" t="s">
        <v>845</v>
      </c>
      <c r="BB17" s="23" t="s">
        <v>845</v>
      </c>
      <c r="BC17" s="23" t="s">
        <v>845</v>
      </c>
      <c r="BD17" s="23" t="s">
        <v>845</v>
      </c>
      <c r="BE17" s="23" t="s">
        <v>845</v>
      </c>
      <c r="BF17" s="23" t="s">
        <v>845</v>
      </c>
      <c r="BG17" s="23" t="s">
        <v>845</v>
      </c>
      <c r="BH17" s="23" t="s">
        <v>845</v>
      </c>
    </row>
    <row r="18" spans="1:218" s="18" customFormat="1" thickBot="1" x14ac:dyDescent="0.3">
      <c r="A18" s="17" t="s">
        <v>0</v>
      </c>
      <c r="B18" s="17"/>
      <c r="C18" s="17"/>
      <c r="D18" s="17"/>
      <c r="E18" s="17"/>
      <c r="F18" s="17"/>
      <c r="G18" s="17"/>
      <c r="H18" s="17"/>
      <c r="I18" s="17"/>
      <c r="J18" s="17"/>
      <c r="K18" s="17"/>
      <c r="L18" s="17"/>
      <c r="M18" s="17" t="s">
        <v>904</v>
      </c>
      <c r="N18" s="17" t="s">
        <v>904</v>
      </c>
      <c r="O18" s="17" t="s">
        <v>904</v>
      </c>
      <c r="P18" s="17" t="s">
        <v>905</v>
      </c>
      <c r="Q18" s="17" t="s">
        <v>906</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row>
    <row r="19" spans="1:218" s="21" customFormat="1" thickTop="1" x14ac:dyDescent="0.25">
      <c r="A19" s="21" t="s">
        <v>654</v>
      </c>
      <c r="B19" s="23" t="s">
        <v>845</v>
      </c>
      <c r="C19" s="23" t="s">
        <v>845</v>
      </c>
      <c r="D19" s="23" t="s">
        <v>845</v>
      </c>
      <c r="E19" s="23" t="s">
        <v>845</v>
      </c>
      <c r="F19" s="23" t="s">
        <v>845</v>
      </c>
      <c r="G19" s="23" t="s">
        <v>845</v>
      </c>
      <c r="H19" s="23" t="s">
        <v>845</v>
      </c>
      <c r="I19" s="23" t="s">
        <v>845</v>
      </c>
      <c r="J19" s="23" t="s">
        <v>845</v>
      </c>
      <c r="K19" s="23" t="s">
        <v>845</v>
      </c>
      <c r="L19" s="23" t="s">
        <v>845</v>
      </c>
      <c r="M19" s="21">
        <v>1591</v>
      </c>
      <c r="N19" s="21">
        <v>1075</v>
      </c>
      <c r="O19" s="21">
        <v>230</v>
      </c>
      <c r="P19" s="21">
        <v>236</v>
      </c>
      <c r="Q19" s="21">
        <v>295</v>
      </c>
      <c r="R19" s="23" t="s">
        <v>845</v>
      </c>
      <c r="S19" s="23" t="s">
        <v>845</v>
      </c>
      <c r="T19" s="23" t="s">
        <v>845</v>
      </c>
      <c r="U19" s="23" t="s">
        <v>845</v>
      </c>
      <c r="V19" s="23" t="s">
        <v>845</v>
      </c>
      <c r="W19" s="23" t="s">
        <v>845</v>
      </c>
      <c r="X19" s="23" t="s">
        <v>845</v>
      </c>
      <c r="Y19" s="23" t="s">
        <v>845</v>
      </c>
      <c r="Z19" s="23" t="s">
        <v>845</v>
      </c>
      <c r="AA19" s="23" t="s">
        <v>845</v>
      </c>
      <c r="AB19" s="23" t="s">
        <v>845</v>
      </c>
      <c r="AC19" s="23" t="s">
        <v>845</v>
      </c>
      <c r="AD19" s="23" t="s">
        <v>845</v>
      </c>
      <c r="AE19" s="23" t="s">
        <v>845</v>
      </c>
      <c r="AF19" s="23" t="s">
        <v>845</v>
      </c>
      <c r="AG19" s="23" t="s">
        <v>845</v>
      </c>
      <c r="AH19" s="23" t="s">
        <v>845</v>
      </c>
      <c r="AI19" s="23" t="s">
        <v>845</v>
      </c>
      <c r="AJ19" s="23" t="s">
        <v>845</v>
      </c>
      <c r="AK19" s="23" t="s">
        <v>845</v>
      </c>
      <c r="AL19" s="23" t="s">
        <v>845</v>
      </c>
      <c r="AM19" s="23" t="s">
        <v>845</v>
      </c>
      <c r="AN19" s="23" t="s">
        <v>845</v>
      </c>
      <c r="AO19" s="23" t="s">
        <v>845</v>
      </c>
      <c r="AP19" s="23" t="s">
        <v>845</v>
      </c>
      <c r="AQ19" s="23" t="s">
        <v>845</v>
      </c>
      <c r="AR19" s="23" t="s">
        <v>845</v>
      </c>
      <c r="AS19" s="23" t="s">
        <v>845</v>
      </c>
      <c r="AT19" s="23" t="s">
        <v>845</v>
      </c>
      <c r="AU19" s="23" t="s">
        <v>845</v>
      </c>
      <c r="AV19" s="23" t="s">
        <v>845</v>
      </c>
      <c r="AW19" s="23" t="s">
        <v>845</v>
      </c>
      <c r="AX19" s="23" t="s">
        <v>845</v>
      </c>
      <c r="AY19" s="23" t="s">
        <v>845</v>
      </c>
      <c r="AZ19" s="23" t="s">
        <v>845</v>
      </c>
      <c r="BA19" s="23" t="s">
        <v>845</v>
      </c>
      <c r="BB19" s="23" t="s">
        <v>845</v>
      </c>
      <c r="BC19" s="23" t="s">
        <v>845</v>
      </c>
      <c r="BD19" s="23" t="s">
        <v>845</v>
      </c>
      <c r="BE19" s="23" t="s">
        <v>845</v>
      </c>
      <c r="BF19" s="23" t="s">
        <v>845</v>
      </c>
      <c r="BG19" s="23" t="s">
        <v>845</v>
      </c>
      <c r="BH19" s="23" t="s">
        <v>845</v>
      </c>
    </row>
    <row r="20" spans="1:218" s="18" customFormat="1" thickBot="1" x14ac:dyDescent="0.3">
      <c r="A20" s="17" t="s">
        <v>0</v>
      </c>
      <c r="B20" s="17"/>
      <c r="C20" s="17"/>
      <c r="D20" s="17"/>
      <c r="E20" s="17"/>
      <c r="F20" s="17"/>
      <c r="G20" s="17"/>
      <c r="H20" s="17"/>
      <c r="I20" s="17"/>
      <c r="J20" s="17"/>
      <c r="K20" s="17"/>
      <c r="L20" s="17"/>
      <c r="M20" s="17" t="s">
        <v>904</v>
      </c>
      <c r="N20" s="17" t="s">
        <v>904</v>
      </c>
      <c r="O20" s="17" t="s">
        <v>904</v>
      </c>
      <c r="P20" s="17" t="s">
        <v>905</v>
      </c>
      <c r="Q20" s="17" t="s">
        <v>906</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row>
    <row r="21" spans="1:218" s="13" customFormat="1" thickTop="1" x14ac:dyDescent="0.25">
      <c r="A21" s="13" t="s">
        <v>901</v>
      </c>
    </row>
    <row r="22" spans="1:218" ht="35.25" thickBot="1" x14ac:dyDescent="0.35">
      <c r="A22" s="9" t="s">
        <v>847</v>
      </c>
    </row>
    <row r="23" spans="1:218" s="11" customFormat="1" thickTop="1" x14ac:dyDescent="0.25">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3" t="s">
        <v>845</v>
      </c>
      <c r="BD23" s="23" t="s">
        <v>845</v>
      </c>
      <c r="BE23" s="23" t="s">
        <v>845</v>
      </c>
      <c r="BF23" s="23" t="s">
        <v>845</v>
      </c>
      <c r="BG23" s="23" t="s">
        <v>845</v>
      </c>
      <c r="BH23" s="23" t="s">
        <v>845</v>
      </c>
    </row>
    <row r="24" spans="1:218" s="12" customFormat="1" ht="60" x14ac:dyDescent="0.25">
      <c r="A24" s="12" t="s">
        <v>0</v>
      </c>
      <c r="B24" s="12" t="s">
        <v>907</v>
      </c>
      <c r="C24" s="12" t="s">
        <v>908</v>
      </c>
      <c r="D24" s="12" t="s">
        <v>909</v>
      </c>
      <c r="E24" s="12" t="s">
        <v>910</v>
      </c>
      <c r="F24" s="12" t="s">
        <v>911</v>
      </c>
      <c r="G24" s="12" t="s">
        <v>912</v>
      </c>
      <c r="H24" s="12" t="s">
        <v>913</v>
      </c>
      <c r="I24" s="12" t="s">
        <v>914</v>
      </c>
      <c r="J24" s="12" t="s">
        <v>915</v>
      </c>
      <c r="K24" s="12" t="s">
        <v>916</v>
      </c>
      <c r="L24" s="12" t="s">
        <v>917</v>
      </c>
      <c r="M24" s="12" t="s">
        <v>918</v>
      </c>
      <c r="N24" s="12" t="s">
        <v>919</v>
      </c>
      <c r="O24" s="12" t="s">
        <v>920</v>
      </c>
      <c r="P24" s="12" t="s">
        <v>921</v>
      </c>
      <c r="Q24" s="12" t="s">
        <v>922</v>
      </c>
      <c r="R24" s="12" t="s">
        <v>923</v>
      </c>
      <c r="S24" s="12" t="s">
        <v>923</v>
      </c>
      <c r="T24" s="12" t="s">
        <v>923</v>
      </c>
      <c r="U24" s="12" t="s">
        <v>923</v>
      </c>
      <c r="V24" s="12" t="s">
        <v>923</v>
      </c>
      <c r="W24" s="12" t="s">
        <v>923</v>
      </c>
      <c r="X24" s="12" t="s">
        <v>924</v>
      </c>
      <c r="Y24" s="12" t="s">
        <v>925</v>
      </c>
      <c r="Z24" s="12" t="s">
        <v>926</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ht="15" x14ac:dyDescent="0.25">
      <c r="A25" s="11" t="s">
        <v>562</v>
      </c>
      <c r="B25" s="14">
        <v>59.4</v>
      </c>
      <c r="C25" s="14">
        <v>60.7</v>
      </c>
      <c r="D25" s="14">
        <v>59.6</v>
      </c>
      <c r="E25" s="24">
        <v>60.07</v>
      </c>
      <c r="F25" s="24">
        <v>61.27</v>
      </c>
      <c r="G25" s="24">
        <v>61.6</v>
      </c>
      <c r="H25" s="24">
        <v>61.9</v>
      </c>
      <c r="I25" s="24">
        <v>61.9</v>
      </c>
      <c r="J25" s="24">
        <v>62.8</v>
      </c>
      <c r="K25" s="24">
        <v>63.1</v>
      </c>
      <c r="L25" s="24">
        <v>63</v>
      </c>
      <c r="M25" s="24">
        <v>63</v>
      </c>
      <c r="N25" s="24">
        <v>61</v>
      </c>
      <c r="O25" s="24">
        <v>60</v>
      </c>
      <c r="P25" s="24">
        <v>60</v>
      </c>
      <c r="Q25" s="24">
        <v>54</v>
      </c>
      <c r="R25" s="24">
        <v>55</v>
      </c>
      <c r="S25" s="24">
        <v>56</v>
      </c>
      <c r="T25" s="24">
        <v>57</v>
      </c>
      <c r="U25" s="24">
        <v>58</v>
      </c>
      <c r="V25" s="24">
        <v>58</v>
      </c>
      <c r="W25" s="24">
        <v>58</v>
      </c>
      <c r="X25" s="24">
        <v>58</v>
      </c>
      <c r="Y25" s="24">
        <v>56</v>
      </c>
      <c r="Z25" s="24">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60" x14ac:dyDescent="0.25">
      <c r="A26" s="12" t="s">
        <v>0</v>
      </c>
      <c r="B26" s="12" t="s">
        <v>907</v>
      </c>
      <c r="C26" s="12" t="s">
        <v>908</v>
      </c>
      <c r="D26" s="12" t="s">
        <v>909</v>
      </c>
      <c r="E26" s="12" t="s">
        <v>910</v>
      </c>
      <c r="F26" s="12" t="s">
        <v>911</v>
      </c>
      <c r="G26" s="12" t="s">
        <v>912</v>
      </c>
      <c r="H26" s="12" t="s">
        <v>913</v>
      </c>
      <c r="I26" s="12" t="s">
        <v>914</v>
      </c>
      <c r="J26" s="12" t="s">
        <v>915</v>
      </c>
      <c r="K26" s="12" t="s">
        <v>916</v>
      </c>
      <c r="L26" s="12" t="s">
        <v>917</v>
      </c>
      <c r="M26" s="12" t="s">
        <v>918</v>
      </c>
      <c r="N26" s="12" t="s">
        <v>919</v>
      </c>
      <c r="O26" s="12" t="s">
        <v>920</v>
      </c>
      <c r="P26" s="12" t="s">
        <v>921</v>
      </c>
      <c r="Q26" s="12" t="s">
        <v>922</v>
      </c>
      <c r="R26" s="12" t="s">
        <v>923</v>
      </c>
      <c r="S26" s="12" t="s">
        <v>923</v>
      </c>
      <c r="T26" s="12" t="s">
        <v>923</v>
      </c>
      <c r="U26" s="12" t="s">
        <v>923</v>
      </c>
      <c r="V26" s="12" t="s">
        <v>923</v>
      </c>
      <c r="W26" s="12" t="s">
        <v>923</v>
      </c>
      <c r="X26" s="12" t="s">
        <v>924</v>
      </c>
      <c r="Y26" s="12" t="s">
        <v>925</v>
      </c>
      <c r="Z26" s="12" t="s">
        <v>926</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628</v>
      </c>
      <c r="BD26" s="12" t="s">
        <v>629</v>
      </c>
      <c r="BE26" s="12" t="s">
        <v>629</v>
      </c>
      <c r="BF26" s="12" t="s">
        <v>629</v>
      </c>
      <c r="BG26" s="12" t="s">
        <v>630</v>
      </c>
      <c r="BH26" s="12" t="s">
        <v>630</v>
      </c>
    </row>
    <row r="27" spans="1:218" s="11" customFormat="1" ht="15" x14ac:dyDescent="0.25">
      <c r="A27" s="14" t="s">
        <v>927</v>
      </c>
      <c r="B27" s="14" t="s">
        <v>527</v>
      </c>
      <c r="C27" s="14" t="s">
        <v>527</v>
      </c>
      <c r="D27" s="14" t="s">
        <v>527</v>
      </c>
      <c r="E27" s="14">
        <v>149</v>
      </c>
      <c r="F27" s="14">
        <v>129</v>
      </c>
      <c r="G27" s="14">
        <v>146</v>
      </c>
      <c r="H27" s="14">
        <v>146</v>
      </c>
      <c r="I27" s="14">
        <v>131</v>
      </c>
      <c r="J27" s="14">
        <v>131</v>
      </c>
      <c r="K27" s="14">
        <v>130</v>
      </c>
      <c r="L27" s="14">
        <v>137</v>
      </c>
      <c r="M27" s="14">
        <v>133</v>
      </c>
      <c r="N27" s="14">
        <v>121</v>
      </c>
      <c r="O27" s="14">
        <v>139</v>
      </c>
      <c r="P27" s="14">
        <v>124</v>
      </c>
      <c r="Q27" s="14">
        <v>129</v>
      </c>
      <c r="R27" s="14">
        <v>133</v>
      </c>
      <c r="S27" s="14">
        <v>143</v>
      </c>
      <c r="T27" s="14">
        <v>111</v>
      </c>
      <c r="U27" s="14">
        <v>129</v>
      </c>
      <c r="V27" s="14">
        <v>113</v>
      </c>
      <c r="W27" s="14">
        <v>114</v>
      </c>
      <c r="X27" s="14">
        <v>107</v>
      </c>
      <c r="Y27" s="14">
        <v>106</v>
      </c>
      <c r="Z27" s="14">
        <v>120</v>
      </c>
      <c r="AA27" s="14">
        <v>89</v>
      </c>
      <c r="AB27" s="14">
        <v>119</v>
      </c>
      <c r="AC27" s="14">
        <v>102</v>
      </c>
      <c r="AD27" s="14">
        <v>104</v>
      </c>
      <c r="AE27" s="14">
        <v>107</v>
      </c>
      <c r="AF27" s="14">
        <v>107</v>
      </c>
      <c r="AG27" s="14">
        <v>107</v>
      </c>
      <c r="AH27" s="14">
        <v>101</v>
      </c>
      <c r="AI27" s="14">
        <v>105</v>
      </c>
      <c r="AJ27" s="14">
        <v>112</v>
      </c>
      <c r="AK27" s="14">
        <v>96</v>
      </c>
      <c r="AL27" s="14">
        <v>98</v>
      </c>
      <c r="AM27" s="14">
        <v>98</v>
      </c>
      <c r="AN27" s="14">
        <v>109</v>
      </c>
      <c r="AO27" s="14">
        <v>104</v>
      </c>
      <c r="AP27" s="14">
        <v>87</v>
      </c>
      <c r="AQ27" s="14">
        <v>80</v>
      </c>
      <c r="AR27" s="14">
        <v>95</v>
      </c>
      <c r="AS27" s="14">
        <v>111</v>
      </c>
      <c r="AT27" s="14">
        <v>90</v>
      </c>
      <c r="AU27" s="14">
        <v>82</v>
      </c>
      <c r="AV27" s="14">
        <v>95</v>
      </c>
      <c r="AW27" s="14">
        <v>68</v>
      </c>
      <c r="AX27" s="14">
        <v>67</v>
      </c>
      <c r="AY27" s="14">
        <v>77</v>
      </c>
      <c r="AZ27" s="14">
        <v>56</v>
      </c>
      <c r="BA27" s="14">
        <v>49</v>
      </c>
      <c r="BB27" s="14">
        <v>44</v>
      </c>
      <c r="BC27" s="23" t="s">
        <v>845</v>
      </c>
      <c r="BD27" s="23" t="s">
        <v>845</v>
      </c>
      <c r="BE27" s="23" t="s">
        <v>845</v>
      </c>
      <c r="BF27" s="23" t="s">
        <v>845</v>
      </c>
      <c r="BG27" s="23" t="s">
        <v>845</v>
      </c>
      <c r="BH27" s="23" t="s">
        <v>845</v>
      </c>
    </row>
    <row r="28" spans="1:218" s="12" customFormat="1" ht="15" x14ac:dyDescent="0.25">
      <c r="A28" s="20" t="s">
        <v>0</v>
      </c>
      <c r="B28" s="20"/>
      <c r="C28" s="20"/>
      <c r="D28" s="20"/>
      <c r="E28" s="20" t="s">
        <v>540</v>
      </c>
      <c r="F28" s="20" t="s">
        <v>540</v>
      </c>
      <c r="G28" s="20" t="s">
        <v>540</v>
      </c>
      <c r="H28" s="20" t="s">
        <v>540</v>
      </c>
      <c r="I28" s="20" t="s">
        <v>540</v>
      </c>
      <c r="J28" s="20" t="s">
        <v>540</v>
      </c>
      <c r="K28" s="20" t="s">
        <v>540</v>
      </c>
      <c r="L28" s="20" t="s">
        <v>540</v>
      </c>
      <c r="M28" s="20" t="s">
        <v>540</v>
      </c>
      <c r="N28" s="20" t="s">
        <v>540</v>
      </c>
      <c r="O28" s="20" t="s">
        <v>540</v>
      </c>
      <c r="P28" s="20" t="s">
        <v>540</v>
      </c>
      <c r="Q28" s="20" t="s">
        <v>540</v>
      </c>
      <c r="R28" s="20" t="s">
        <v>540</v>
      </c>
      <c r="S28" s="20" t="s">
        <v>540</v>
      </c>
      <c r="T28" s="20" t="s">
        <v>540</v>
      </c>
      <c r="U28" s="20" t="s">
        <v>540</v>
      </c>
      <c r="V28" s="20" t="s">
        <v>540</v>
      </c>
      <c r="W28" s="20" t="s">
        <v>540</v>
      </c>
      <c r="X28" s="20" t="s">
        <v>540</v>
      </c>
      <c r="Y28" s="20" t="s">
        <v>540</v>
      </c>
      <c r="Z28" s="20" t="s">
        <v>540</v>
      </c>
      <c r="AA28" s="20" t="s">
        <v>540</v>
      </c>
      <c r="AB28" s="20" t="s">
        <v>540</v>
      </c>
      <c r="AC28" s="20" t="s">
        <v>540</v>
      </c>
      <c r="AD28" s="20" t="s">
        <v>540</v>
      </c>
      <c r="AE28" s="20" t="s">
        <v>540</v>
      </c>
      <c r="AF28" s="20" t="s">
        <v>540</v>
      </c>
      <c r="AG28" s="20" t="s">
        <v>540</v>
      </c>
      <c r="AH28" s="20" t="s">
        <v>540</v>
      </c>
      <c r="AI28" s="20" t="s">
        <v>540</v>
      </c>
      <c r="AJ28" s="20" t="s">
        <v>540</v>
      </c>
      <c r="AK28" s="20" t="s">
        <v>540</v>
      </c>
      <c r="AL28" s="20" t="s">
        <v>540</v>
      </c>
      <c r="AM28" s="20" t="s">
        <v>540</v>
      </c>
      <c r="AN28" s="20" t="s">
        <v>540</v>
      </c>
      <c r="AO28" s="20" t="s">
        <v>540</v>
      </c>
      <c r="AP28" s="20" t="s">
        <v>540</v>
      </c>
      <c r="AQ28" s="20" t="s">
        <v>540</v>
      </c>
      <c r="AR28" s="20" t="s">
        <v>540</v>
      </c>
      <c r="AS28" s="20" t="s">
        <v>540</v>
      </c>
      <c r="AT28" s="20" t="s">
        <v>540</v>
      </c>
      <c r="AU28" s="20" t="s">
        <v>540</v>
      </c>
      <c r="AV28" s="20" t="s">
        <v>540</v>
      </c>
      <c r="AW28" s="20" t="s">
        <v>540</v>
      </c>
      <c r="AX28" s="20" t="s">
        <v>540</v>
      </c>
      <c r="AY28" s="20" t="s">
        <v>540</v>
      </c>
      <c r="AZ28" s="20" t="s">
        <v>540</v>
      </c>
      <c r="BA28" s="20" t="s">
        <v>540</v>
      </c>
      <c r="BB28" s="20" t="s">
        <v>540</v>
      </c>
    </row>
    <row r="38" spans="1:1" ht="141.75" x14ac:dyDescent="0.25">
      <c r="A38" s="5" t="s">
        <v>838</v>
      </c>
    </row>
  </sheetData>
  <phoneticPr fontId="6" type="noConversion"/>
  <conditionalFormatting sqref="A2">
    <cfRule type="expression" dxfId="32" priority="4">
      <formula>_xlfn.ISFORMULA(A2)</formula>
    </cfRule>
  </conditionalFormatting>
  <conditionalFormatting sqref="A12">
    <cfRule type="expression" dxfId="31" priority="1">
      <formula>_xlfn.ISFORMULA(A12)</formula>
    </cfRule>
  </conditionalFormatting>
  <conditionalFormatting sqref="A19">
    <cfRule type="expression" dxfId="30" priority="2">
      <formula>_xlfn.ISFORMULA(A19)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zoomScaleNormal="100" workbookViewId="0">
      <pane ySplit="1" topLeftCell="A47" activePane="bottomLeft" state="frozen"/>
      <selection pane="bottomLeft" activeCell="E34" sqref="E34"/>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829</v>
      </c>
      <c r="H1" t="s">
        <v>837</v>
      </c>
      <c r="I1" t="s">
        <v>1047</v>
      </c>
    </row>
    <row r="2" spans="1:9" x14ac:dyDescent="0.25">
      <c r="A2">
        <v>1895</v>
      </c>
    </row>
    <row r="3" spans="1:9" x14ac:dyDescent="0.25">
      <c r="A3">
        <v>1896</v>
      </c>
    </row>
    <row r="4" spans="1:9" x14ac:dyDescent="0.25">
      <c r="A4">
        <v>1897</v>
      </c>
    </row>
    <row r="5" spans="1:9" x14ac:dyDescent="0.25">
      <c r="A5">
        <v>1898</v>
      </c>
      <c r="D5">
        <v>59.4</v>
      </c>
      <c r="G5">
        <v>4173</v>
      </c>
    </row>
    <row r="6" spans="1:9" x14ac:dyDescent="0.25">
      <c r="A6">
        <v>1899</v>
      </c>
      <c r="D6">
        <v>60.7</v>
      </c>
      <c r="G6">
        <v>4544</v>
      </c>
    </row>
    <row r="7" spans="1:9" x14ac:dyDescent="0.25">
      <c r="A7">
        <v>1900</v>
      </c>
      <c r="B7">
        <v>273</v>
      </c>
      <c r="D7">
        <v>59.6</v>
      </c>
      <c r="G7">
        <v>4880</v>
      </c>
    </row>
    <row r="8" spans="1:9" x14ac:dyDescent="0.25">
      <c r="A8">
        <v>1901</v>
      </c>
      <c r="B8">
        <v>77</v>
      </c>
      <c r="D8">
        <v>60.07</v>
      </c>
      <c r="G8">
        <v>4267</v>
      </c>
      <c r="I8">
        <v>149000</v>
      </c>
    </row>
    <row r="9" spans="1:9" x14ac:dyDescent="0.25">
      <c r="A9">
        <v>1902</v>
      </c>
      <c r="D9">
        <v>61.27</v>
      </c>
      <c r="G9">
        <v>4772</v>
      </c>
      <c r="I9">
        <v>129000</v>
      </c>
    </row>
    <row r="10" spans="1:9" x14ac:dyDescent="0.25">
      <c r="A10">
        <v>1903</v>
      </c>
      <c r="D10">
        <v>61.6</v>
      </c>
      <c r="G10">
        <v>3879</v>
      </c>
      <c r="I10">
        <v>146000</v>
      </c>
    </row>
    <row r="11" spans="1:9" x14ac:dyDescent="0.25">
      <c r="A11">
        <v>1904</v>
      </c>
      <c r="D11">
        <v>61.9</v>
      </c>
      <c r="G11">
        <v>4036</v>
      </c>
      <c r="I11">
        <v>146000</v>
      </c>
    </row>
    <row r="12" spans="1:9" x14ac:dyDescent="0.25">
      <c r="A12">
        <v>1905</v>
      </c>
      <c r="D12">
        <v>61.9</v>
      </c>
      <c r="G12">
        <v>3569</v>
      </c>
      <c r="I12">
        <v>131000</v>
      </c>
    </row>
    <row r="13" spans="1:9" x14ac:dyDescent="0.25">
      <c r="A13">
        <v>1906</v>
      </c>
      <c r="D13">
        <v>62.8</v>
      </c>
      <c r="E13">
        <v>1657</v>
      </c>
      <c r="G13">
        <v>1708</v>
      </c>
      <c r="I13">
        <v>131000</v>
      </c>
    </row>
    <row r="14" spans="1:9" x14ac:dyDescent="0.25">
      <c r="A14">
        <v>1907</v>
      </c>
      <c r="B14">
        <v>100</v>
      </c>
      <c r="D14">
        <v>63.1</v>
      </c>
      <c r="E14">
        <v>1934</v>
      </c>
      <c r="G14">
        <v>1615</v>
      </c>
      <c r="I14">
        <v>130000</v>
      </c>
    </row>
    <row r="15" spans="1:9" x14ac:dyDescent="0.25">
      <c r="A15">
        <v>1908</v>
      </c>
      <c r="B15">
        <v>120</v>
      </c>
      <c r="D15">
        <v>63</v>
      </c>
      <c r="E15">
        <v>1860</v>
      </c>
      <c r="G15">
        <v>1677</v>
      </c>
      <c r="I15">
        <v>137000</v>
      </c>
    </row>
    <row r="16" spans="1:9" x14ac:dyDescent="0.25">
      <c r="A16">
        <v>1909</v>
      </c>
      <c r="B16">
        <v>110</v>
      </c>
      <c r="D16">
        <v>63</v>
      </c>
      <c r="E16">
        <v>2046</v>
      </c>
      <c r="G16">
        <v>1988</v>
      </c>
      <c r="I16">
        <v>133000</v>
      </c>
    </row>
    <row r="17" spans="1:9" x14ac:dyDescent="0.25">
      <c r="A17">
        <v>1910</v>
      </c>
      <c r="B17">
        <v>68</v>
      </c>
      <c r="D17">
        <v>61</v>
      </c>
      <c r="E17">
        <v>1495</v>
      </c>
      <c r="G17">
        <v>1350</v>
      </c>
      <c r="I17">
        <v>121000</v>
      </c>
    </row>
    <row r="18" spans="1:9" x14ac:dyDescent="0.25">
      <c r="A18">
        <v>1911</v>
      </c>
      <c r="B18">
        <v>60</v>
      </c>
      <c r="D18">
        <v>60</v>
      </c>
      <c r="E18">
        <v>1618</v>
      </c>
      <c r="F18">
        <v>1117</v>
      </c>
      <c r="G18">
        <v>293</v>
      </c>
      <c r="I18">
        <v>139000</v>
      </c>
    </row>
    <row r="19" spans="1:9" x14ac:dyDescent="0.25">
      <c r="A19">
        <v>1912</v>
      </c>
      <c r="B19">
        <v>54</v>
      </c>
      <c r="D19">
        <v>60</v>
      </c>
      <c r="E19">
        <v>1756</v>
      </c>
      <c r="F19">
        <v>1174</v>
      </c>
      <c r="G19">
        <v>301</v>
      </c>
      <c r="I19">
        <v>124000</v>
      </c>
    </row>
    <row r="20" spans="1:9" x14ac:dyDescent="0.25">
      <c r="A20">
        <v>1913</v>
      </c>
      <c r="B20">
        <v>85</v>
      </c>
      <c r="D20">
        <v>54</v>
      </c>
      <c r="E20">
        <v>1565</v>
      </c>
      <c r="F20">
        <v>1058</v>
      </c>
      <c r="G20">
        <v>286</v>
      </c>
      <c r="I20">
        <v>129000</v>
      </c>
    </row>
    <row r="21" spans="1:9" x14ac:dyDescent="0.25">
      <c r="A21">
        <v>1914</v>
      </c>
      <c r="B21">
        <v>65</v>
      </c>
      <c r="D21">
        <v>55</v>
      </c>
      <c r="E21">
        <v>1470</v>
      </c>
      <c r="F21">
        <v>1050</v>
      </c>
      <c r="G21">
        <v>282</v>
      </c>
      <c r="I21">
        <v>133000</v>
      </c>
    </row>
    <row r="22" spans="1:9" x14ac:dyDescent="0.25">
      <c r="A22">
        <v>1915</v>
      </c>
      <c r="B22">
        <v>114</v>
      </c>
      <c r="D22">
        <v>56</v>
      </c>
      <c r="E22">
        <v>1882</v>
      </c>
      <c r="F22">
        <v>1567</v>
      </c>
      <c r="G22">
        <v>342</v>
      </c>
      <c r="I22">
        <v>143000</v>
      </c>
    </row>
    <row r="23" spans="1:9" x14ac:dyDescent="0.25">
      <c r="A23">
        <v>1916</v>
      </c>
      <c r="B23">
        <v>90</v>
      </c>
      <c r="D23">
        <v>57</v>
      </c>
      <c r="E23">
        <v>1363</v>
      </c>
      <c r="F23">
        <v>961</v>
      </c>
      <c r="G23">
        <v>266</v>
      </c>
      <c r="I23">
        <v>111000</v>
      </c>
    </row>
    <row r="24" spans="1:9" x14ac:dyDescent="0.25">
      <c r="A24">
        <v>1917</v>
      </c>
      <c r="B24">
        <v>66</v>
      </c>
      <c r="D24">
        <v>58</v>
      </c>
      <c r="E24">
        <v>1368</v>
      </c>
      <c r="F24">
        <v>932</v>
      </c>
      <c r="G24">
        <v>228</v>
      </c>
      <c r="I24">
        <v>129000</v>
      </c>
    </row>
    <row r="25" spans="1:9" x14ac:dyDescent="0.25">
      <c r="A25">
        <v>1918</v>
      </c>
      <c r="B25">
        <v>1812</v>
      </c>
      <c r="D25">
        <v>58</v>
      </c>
      <c r="E25">
        <v>2046</v>
      </c>
      <c r="F25">
        <v>946</v>
      </c>
      <c r="G25">
        <v>227</v>
      </c>
      <c r="I25">
        <v>113000</v>
      </c>
    </row>
    <row r="26" spans="1:9" x14ac:dyDescent="0.25">
      <c r="A26">
        <v>1919</v>
      </c>
      <c r="B26">
        <v>1580</v>
      </c>
      <c r="D26">
        <v>58</v>
      </c>
      <c r="E26">
        <v>1918</v>
      </c>
      <c r="F26">
        <v>1097</v>
      </c>
      <c r="G26">
        <v>251</v>
      </c>
      <c r="I26">
        <v>114000</v>
      </c>
    </row>
    <row r="27" spans="1:9" x14ac:dyDescent="0.25">
      <c r="A27">
        <v>1920</v>
      </c>
      <c r="B27">
        <v>281</v>
      </c>
      <c r="C27">
        <v>1068346</v>
      </c>
      <c r="D27">
        <v>58</v>
      </c>
      <c r="E27">
        <v>1748</v>
      </c>
      <c r="F27">
        <v>964</v>
      </c>
      <c r="G27">
        <v>240</v>
      </c>
      <c r="I27">
        <v>107000</v>
      </c>
    </row>
    <row r="28" spans="1:9" x14ac:dyDescent="0.25">
      <c r="A28">
        <v>1921</v>
      </c>
      <c r="B28">
        <v>193</v>
      </c>
      <c r="C28">
        <v>1075000</v>
      </c>
      <c r="D28">
        <v>56</v>
      </c>
      <c r="E28">
        <v>1372</v>
      </c>
      <c r="F28">
        <v>828</v>
      </c>
      <c r="G28">
        <v>188</v>
      </c>
      <c r="I28">
        <v>106000</v>
      </c>
    </row>
    <row r="29" spans="1:9" x14ac:dyDescent="0.25">
      <c r="A29">
        <v>1922</v>
      </c>
      <c r="B29">
        <v>709</v>
      </c>
      <c r="C29">
        <v>1074607</v>
      </c>
      <c r="D29">
        <v>56</v>
      </c>
      <c r="E29">
        <v>2129</v>
      </c>
      <c r="F29">
        <v>1102</v>
      </c>
      <c r="G29">
        <v>257</v>
      </c>
      <c r="I29">
        <v>120000</v>
      </c>
    </row>
    <row r="30" spans="1:9" x14ac:dyDescent="0.25">
      <c r="A30">
        <v>1923</v>
      </c>
      <c r="B30">
        <v>60</v>
      </c>
      <c r="C30">
        <v>1074215</v>
      </c>
      <c r="D30">
        <v>57</v>
      </c>
      <c r="E30">
        <v>1285</v>
      </c>
      <c r="F30">
        <v>693</v>
      </c>
      <c r="G30">
        <v>192</v>
      </c>
      <c r="I30">
        <v>89000</v>
      </c>
    </row>
    <row r="31" spans="1:9" x14ac:dyDescent="0.25">
      <c r="A31">
        <v>1924</v>
      </c>
      <c r="B31">
        <v>376</v>
      </c>
      <c r="C31">
        <v>1073822</v>
      </c>
      <c r="D31">
        <v>57</v>
      </c>
      <c r="E31">
        <v>2006</v>
      </c>
      <c r="F31">
        <v>973</v>
      </c>
      <c r="G31">
        <v>198</v>
      </c>
      <c r="I31">
        <v>119000</v>
      </c>
    </row>
    <row r="32" spans="1:9" x14ac:dyDescent="0.25">
      <c r="A32">
        <v>1925</v>
      </c>
      <c r="B32">
        <v>191</v>
      </c>
      <c r="C32">
        <v>1073429</v>
      </c>
      <c r="D32">
        <v>57</v>
      </c>
      <c r="E32">
        <v>1517</v>
      </c>
      <c r="F32">
        <v>804</v>
      </c>
      <c r="G32">
        <v>196</v>
      </c>
      <c r="I32">
        <v>102000</v>
      </c>
    </row>
    <row r="33" spans="1:9" x14ac:dyDescent="0.25">
      <c r="A33">
        <v>1926</v>
      </c>
      <c r="B33">
        <v>350</v>
      </c>
      <c r="C33">
        <v>1090380</v>
      </c>
      <c r="D33">
        <v>57</v>
      </c>
      <c r="E33">
        <v>1596</v>
      </c>
      <c r="F33">
        <v>707</v>
      </c>
      <c r="G33">
        <v>171</v>
      </c>
      <c r="I33">
        <v>104000</v>
      </c>
    </row>
    <row r="34" spans="1:9" x14ac:dyDescent="0.25">
      <c r="A34">
        <v>1927</v>
      </c>
      <c r="B34">
        <v>180</v>
      </c>
      <c r="C34">
        <v>1089988</v>
      </c>
      <c r="D34">
        <v>38</v>
      </c>
      <c r="E34">
        <v>1585</v>
      </c>
      <c r="F34">
        <v>598</v>
      </c>
      <c r="G34">
        <v>181</v>
      </c>
      <c r="I34">
        <v>107000</v>
      </c>
    </row>
    <row r="35" spans="1:9" x14ac:dyDescent="0.25">
      <c r="A35">
        <v>1928</v>
      </c>
      <c r="B35">
        <v>193</v>
      </c>
      <c r="C35">
        <v>1089595</v>
      </c>
      <c r="D35">
        <v>37</v>
      </c>
      <c r="E35">
        <v>1653</v>
      </c>
      <c r="F35">
        <v>583</v>
      </c>
      <c r="G35">
        <v>163</v>
      </c>
      <c r="I35">
        <v>107000</v>
      </c>
    </row>
    <row r="36" spans="1:9" x14ac:dyDescent="0.25">
      <c r="A36">
        <v>1929</v>
      </c>
      <c r="B36">
        <v>806</v>
      </c>
      <c r="C36">
        <v>1089202</v>
      </c>
      <c r="D36">
        <v>37</v>
      </c>
      <c r="E36">
        <v>2248</v>
      </c>
      <c r="F36">
        <v>891</v>
      </c>
      <c r="G36">
        <v>221</v>
      </c>
      <c r="I36">
        <v>107000</v>
      </c>
    </row>
    <row r="37" spans="1:9" x14ac:dyDescent="0.25">
      <c r="A37">
        <v>1930</v>
      </c>
      <c r="B37">
        <v>147</v>
      </c>
      <c r="C37">
        <v>1088810</v>
      </c>
      <c r="D37">
        <v>37</v>
      </c>
      <c r="E37">
        <v>1628</v>
      </c>
      <c r="F37">
        <v>576</v>
      </c>
      <c r="G37">
        <v>207</v>
      </c>
      <c r="I37">
        <v>101000</v>
      </c>
    </row>
    <row r="38" spans="1:9" x14ac:dyDescent="0.25">
      <c r="A38">
        <v>1931</v>
      </c>
      <c r="B38">
        <v>190</v>
      </c>
      <c r="C38">
        <v>1088461</v>
      </c>
      <c r="D38">
        <v>37</v>
      </c>
      <c r="E38">
        <v>1408</v>
      </c>
      <c r="F38">
        <v>455</v>
      </c>
      <c r="G38">
        <v>162</v>
      </c>
      <c r="I38">
        <v>105000</v>
      </c>
    </row>
    <row r="39" spans="1:9" x14ac:dyDescent="0.25">
      <c r="A39">
        <v>1932</v>
      </c>
      <c r="B39">
        <v>415</v>
      </c>
      <c r="C39">
        <v>1088215</v>
      </c>
      <c r="D39">
        <v>36</v>
      </c>
      <c r="E39">
        <v>1750</v>
      </c>
      <c r="F39">
        <v>547</v>
      </c>
      <c r="G39">
        <v>197</v>
      </c>
      <c r="I39">
        <v>112000</v>
      </c>
    </row>
    <row r="40" spans="1:9" x14ac:dyDescent="0.25">
      <c r="A40">
        <v>1933</v>
      </c>
      <c r="B40">
        <v>221</v>
      </c>
      <c r="C40">
        <v>1087696</v>
      </c>
      <c r="D40">
        <v>37</v>
      </c>
      <c r="E40">
        <v>1220</v>
      </c>
      <c r="F40">
        <v>460</v>
      </c>
      <c r="G40">
        <v>172</v>
      </c>
      <c r="I40">
        <v>96000</v>
      </c>
    </row>
    <row r="41" spans="1:9" x14ac:dyDescent="0.25">
      <c r="A41">
        <v>1934</v>
      </c>
      <c r="B41">
        <v>143</v>
      </c>
      <c r="C41">
        <v>1087723</v>
      </c>
      <c r="D41">
        <v>37</v>
      </c>
      <c r="E41">
        <v>1451</v>
      </c>
      <c r="F41">
        <v>387</v>
      </c>
      <c r="G41">
        <v>177</v>
      </c>
      <c r="I41">
        <v>98000</v>
      </c>
    </row>
    <row r="42" spans="1:9" x14ac:dyDescent="0.25">
      <c r="A42">
        <v>1935</v>
      </c>
      <c r="B42">
        <v>264</v>
      </c>
      <c r="C42">
        <v>1087476</v>
      </c>
      <c r="D42">
        <v>38</v>
      </c>
      <c r="E42">
        <v>1350</v>
      </c>
      <c r="F42">
        <v>451</v>
      </c>
      <c r="G42">
        <v>180</v>
      </c>
      <c r="I42">
        <v>98000</v>
      </c>
    </row>
    <row r="43" spans="1:9" x14ac:dyDescent="0.25">
      <c r="A43">
        <v>1936</v>
      </c>
      <c r="B43">
        <v>127</v>
      </c>
      <c r="C43">
        <v>1087230</v>
      </c>
      <c r="D43">
        <v>38</v>
      </c>
      <c r="E43">
        <v>1409</v>
      </c>
      <c r="F43">
        <v>448</v>
      </c>
      <c r="G43">
        <v>169</v>
      </c>
      <c r="I43">
        <v>109000</v>
      </c>
    </row>
    <row r="44" spans="1:9" x14ac:dyDescent="0.25">
      <c r="A44">
        <v>1937</v>
      </c>
      <c r="B44">
        <v>443</v>
      </c>
      <c r="C44">
        <v>1086984</v>
      </c>
      <c r="D44">
        <v>37</v>
      </c>
      <c r="E44">
        <v>1378</v>
      </c>
      <c r="F44">
        <v>434</v>
      </c>
      <c r="G44">
        <v>161</v>
      </c>
      <c r="I44">
        <v>104000</v>
      </c>
    </row>
    <row r="45" spans="1:9" x14ac:dyDescent="0.25">
      <c r="A45">
        <v>1938</v>
      </c>
      <c r="B45">
        <v>76</v>
      </c>
      <c r="C45">
        <v>1092968</v>
      </c>
      <c r="D45">
        <v>28</v>
      </c>
      <c r="E45">
        <v>1027</v>
      </c>
      <c r="F45">
        <v>309</v>
      </c>
      <c r="G45">
        <v>128</v>
      </c>
      <c r="I45">
        <v>87000</v>
      </c>
    </row>
    <row r="46" spans="1:9" x14ac:dyDescent="0.25">
      <c r="A46">
        <v>1939</v>
      </c>
      <c r="B46">
        <v>182</v>
      </c>
      <c r="C46">
        <v>1092722</v>
      </c>
      <c r="D46">
        <v>28</v>
      </c>
      <c r="E46">
        <v>768</v>
      </c>
      <c r="F46">
        <v>341</v>
      </c>
      <c r="G46">
        <v>136</v>
      </c>
      <c r="I46">
        <v>80000</v>
      </c>
    </row>
    <row r="47" spans="1:9" x14ac:dyDescent="0.25">
      <c r="A47">
        <v>1940</v>
      </c>
      <c r="B47">
        <v>431</v>
      </c>
      <c r="C47">
        <v>1092476</v>
      </c>
      <c r="D47">
        <v>26</v>
      </c>
      <c r="E47">
        <v>1197</v>
      </c>
      <c r="F47">
        <v>680</v>
      </c>
      <c r="G47">
        <v>204</v>
      </c>
      <c r="I47">
        <v>95000</v>
      </c>
    </row>
    <row r="48" spans="1:9" x14ac:dyDescent="0.25">
      <c r="A48">
        <v>1941</v>
      </c>
      <c r="B48">
        <v>119</v>
      </c>
      <c r="C48">
        <v>1092229</v>
      </c>
      <c r="E48">
        <v>961</v>
      </c>
      <c r="F48">
        <v>458</v>
      </c>
      <c r="G48">
        <v>134</v>
      </c>
      <c r="I48">
        <v>111000</v>
      </c>
    </row>
    <row r="49" spans="1:9" x14ac:dyDescent="0.25">
      <c r="A49">
        <v>1942</v>
      </c>
      <c r="B49">
        <v>53</v>
      </c>
      <c r="C49">
        <v>1091983</v>
      </c>
      <c r="D49">
        <v>26</v>
      </c>
      <c r="E49">
        <v>731</v>
      </c>
      <c r="F49">
        <v>339</v>
      </c>
      <c r="G49">
        <v>133</v>
      </c>
      <c r="I49">
        <v>90000</v>
      </c>
    </row>
    <row r="50" spans="1:9" x14ac:dyDescent="0.25">
      <c r="A50">
        <v>1943</v>
      </c>
      <c r="B50">
        <v>196</v>
      </c>
      <c r="C50">
        <v>1091737</v>
      </c>
      <c r="D50">
        <v>26</v>
      </c>
      <c r="E50">
        <v>840</v>
      </c>
      <c r="F50">
        <v>306</v>
      </c>
      <c r="G50">
        <v>143</v>
      </c>
      <c r="I50">
        <v>82000</v>
      </c>
    </row>
    <row r="51" spans="1:9" x14ac:dyDescent="0.25">
      <c r="A51">
        <v>1944</v>
      </c>
      <c r="B51">
        <v>75</v>
      </c>
      <c r="C51">
        <v>1091491</v>
      </c>
      <c r="D51">
        <v>26</v>
      </c>
      <c r="E51">
        <v>696</v>
      </c>
      <c r="F51">
        <v>312</v>
      </c>
      <c r="G51">
        <v>118</v>
      </c>
      <c r="I51">
        <v>95000</v>
      </c>
    </row>
    <row r="52" spans="1:9" x14ac:dyDescent="0.25">
      <c r="A52">
        <v>1945</v>
      </c>
      <c r="B52">
        <v>44</v>
      </c>
      <c r="C52">
        <v>1091245</v>
      </c>
      <c r="D52">
        <v>27</v>
      </c>
      <c r="E52">
        <v>529</v>
      </c>
      <c r="F52">
        <v>324</v>
      </c>
      <c r="G52">
        <v>91</v>
      </c>
      <c r="I52">
        <v>68000</v>
      </c>
    </row>
    <row r="53" spans="1:9" x14ac:dyDescent="0.25">
      <c r="A53">
        <v>1946</v>
      </c>
      <c r="B53">
        <v>149</v>
      </c>
      <c r="C53">
        <v>1090998</v>
      </c>
      <c r="D53">
        <v>27</v>
      </c>
      <c r="E53">
        <v>661</v>
      </c>
      <c r="F53">
        <v>320</v>
      </c>
      <c r="G53">
        <v>142</v>
      </c>
      <c r="I53">
        <v>67000</v>
      </c>
    </row>
    <row r="54" spans="1:9" x14ac:dyDescent="0.25">
      <c r="A54">
        <v>1947</v>
      </c>
      <c r="B54">
        <v>74</v>
      </c>
      <c r="C54">
        <v>1090752</v>
      </c>
      <c r="D54">
        <v>28</v>
      </c>
      <c r="E54">
        <v>665</v>
      </c>
      <c r="F54">
        <v>351</v>
      </c>
      <c r="G54">
        <v>131</v>
      </c>
      <c r="I54">
        <v>77000</v>
      </c>
    </row>
    <row r="55" spans="1:9" x14ac:dyDescent="0.25">
      <c r="A55">
        <v>1948</v>
      </c>
      <c r="B55">
        <v>33</v>
      </c>
      <c r="C55">
        <v>1070506</v>
      </c>
      <c r="D55">
        <v>28</v>
      </c>
      <c r="E55">
        <v>444</v>
      </c>
      <c r="F55">
        <v>221</v>
      </c>
      <c r="G55">
        <v>126</v>
      </c>
      <c r="I55">
        <v>56000</v>
      </c>
    </row>
    <row r="56" spans="1:9" x14ac:dyDescent="0.25">
      <c r="A56">
        <v>1949</v>
      </c>
      <c r="B56">
        <v>118</v>
      </c>
      <c r="C56">
        <v>1090260</v>
      </c>
      <c r="D56">
        <v>28</v>
      </c>
      <c r="E56">
        <v>548</v>
      </c>
      <c r="F56">
        <v>292</v>
      </c>
      <c r="G56">
        <v>128</v>
      </c>
      <c r="I56">
        <v>49000</v>
      </c>
    </row>
    <row r="57" spans="1:9" x14ac:dyDescent="0.25">
      <c r="A57">
        <v>1950</v>
      </c>
      <c r="B57">
        <v>52</v>
      </c>
      <c r="C57">
        <v>1090013</v>
      </c>
      <c r="D57">
        <v>28</v>
      </c>
      <c r="E57">
        <v>467</v>
      </c>
      <c r="F57">
        <v>639</v>
      </c>
      <c r="G57">
        <v>126</v>
      </c>
      <c r="I57">
        <v>44000</v>
      </c>
    </row>
    <row r="58" spans="1:9" x14ac:dyDescent="0.25">
      <c r="A58">
        <v>1951</v>
      </c>
      <c r="B58">
        <v>168</v>
      </c>
      <c r="E58">
        <v>485</v>
      </c>
      <c r="F58">
        <v>679</v>
      </c>
      <c r="G58">
        <v>108</v>
      </c>
    </row>
    <row r="59" spans="1:9" x14ac:dyDescent="0.25">
      <c r="A59">
        <v>1952</v>
      </c>
      <c r="B59">
        <v>109</v>
      </c>
      <c r="E59">
        <v>489</v>
      </c>
      <c r="F59">
        <v>635</v>
      </c>
      <c r="G59">
        <v>123</v>
      </c>
    </row>
    <row r="60" spans="1:9" x14ac:dyDescent="0.25">
      <c r="A60">
        <v>1953</v>
      </c>
      <c r="B60">
        <v>68</v>
      </c>
      <c r="E60">
        <v>394</v>
      </c>
      <c r="F60">
        <v>578</v>
      </c>
      <c r="G60">
        <v>98</v>
      </c>
    </row>
    <row r="61" spans="1:9" x14ac:dyDescent="0.25">
      <c r="A61">
        <v>1954</v>
      </c>
      <c r="B61">
        <v>24</v>
      </c>
      <c r="E61">
        <v>398</v>
      </c>
      <c r="F61">
        <v>502</v>
      </c>
      <c r="G61">
        <v>104</v>
      </c>
    </row>
    <row r="62" spans="1:9" x14ac:dyDescent="0.25">
      <c r="A62">
        <v>1955</v>
      </c>
      <c r="B62">
        <v>37</v>
      </c>
      <c r="E62">
        <v>502</v>
      </c>
      <c r="F62">
        <v>645</v>
      </c>
      <c r="G62">
        <v>100</v>
      </c>
    </row>
    <row r="63" spans="1:9"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zoomScale="85" zoomScaleNormal="85" workbookViewId="0">
      <pane xSplit="1" topLeftCell="AM1" activePane="topRight" state="frozen"/>
      <selection pane="topRight" activeCell="BF27" sqref="BF27:BK27"/>
    </sheetView>
  </sheetViews>
  <sheetFormatPr defaultColWidth="25.625" defaultRowHeight="15.75" x14ac:dyDescent="0.25"/>
  <cols>
    <col min="1" max="1" width="31.5" style="5" customWidth="1"/>
    <col min="2"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18.75" thickTop="1" thickBot="1" x14ac:dyDescent="0.35">
      <c r="A2" s="9" t="s">
        <v>840</v>
      </c>
    </row>
    <row r="3" spans="1:63" s="11" customFormat="1" thickTop="1" x14ac:dyDescent="0.25">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ht="15" x14ac:dyDescent="0.25">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570</v>
      </c>
      <c r="BG4" s="12" t="s">
        <v>571</v>
      </c>
      <c r="BH4" s="12" t="s">
        <v>572</v>
      </c>
      <c r="BI4" s="12" t="s">
        <v>573</v>
      </c>
      <c r="BJ4" s="12" t="s">
        <v>574</v>
      </c>
      <c r="BK4" s="12" t="s">
        <v>575</v>
      </c>
    </row>
    <row r="5" spans="1:63" s="11" customFormat="1" ht="15" x14ac:dyDescent="0.25">
      <c r="A5" s="11" t="s">
        <v>633</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845</v>
      </c>
      <c r="BG5" s="11" t="s">
        <v>845</v>
      </c>
      <c r="BH5" s="11" t="s">
        <v>845</v>
      </c>
      <c r="BI5" s="11" t="s">
        <v>845</v>
      </c>
      <c r="BJ5" s="11" t="s">
        <v>845</v>
      </c>
      <c r="BK5" s="11" t="s">
        <v>845</v>
      </c>
    </row>
    <row r="6" spans="1:63" s="12" customFormat="1" ht="60.75" customHeight="1" x14ac:dyDescent="0.25">
      <c r="A6" s="12" t="s">
        <v>0</v>
      </c>
      <c r="P6" s="12" t="s">
        <v>634</v>
      </c>
      <c r="R6" s="12" t="s">
        <v>635</v>
      </c>
      <c r="T6" s="12" t="s">
        <v>631</v>
      </c>
      <c r="V6" s="12" t="s">
        <v>636</v>
      </c>
      <c r="Y6" s="12" t="s">
        <v>632</v>
      </c>
      <c r="AD6" s="12" t="s">
        <v>637</v>
      </c>
      <c r="AE6" s="12" t="s">
        <v>638</v>
      </c>
      <c r="AF6" s="12" t="s">
        <v>26</v>
      </c>
      <c r="AG6" s="12" t="s">
        <v>26</v>
      </c>
      <c r="AH6" s="12" t="s">
        <v>26</v>
      </c>
      <c r="AI6" s="12" t="s">
        <v>26</v>
      </c>
      <c r="AJ6" s="12" t="s">
        <v>26</v>
      </c>
      <c r="AK6" s="12" t="s">
        <v>639</v>
      </c>
      <c r="AL6" s="12" t="s">
        <v>639</v>
      </c>
      <c r="AM6" s="12" t="s">
        <v>639</v>
      </c>
      <c r="AN6" s="12" t="s">
        <v>639</v>
      </c>
      <c r="AO6" s="12" t="s">
        <v>639</v>
      </c>
      <c r="AP6" s="12" t="s">
        <v>639</v>
      </c>
      <c r="AQ6" s="12" t="s">
        <v>639</v>
      </c>
      <c r="AR6" s="12" t="s">
        <v>639</v>
      </c>
      <c r="AS6" s="12" t="s">
        <v>639</v>
      </c>
      <c r="AT6" s="12" t="s">
        <v>639</v>
      </c>
      <c r="AU6" s="12" t="s">
        <v>639</v>
      </c>
      <c r="AV6" s="12" t="s">
        <v>639</v>
      </c>
      <c r="AW6" s="12" t="s">
        <v>639</v>
      </c>
      <c r="AX6" s="12" t="s">
        <v>639</v>
      </c>
      <c r="AY6" s="12" t="s">
        <v>639</v>
      </c>
      <c r="AZ6" s="12" t="s">
        <v>639</v>
      </c>
      <c r="BA6" s="12" t="s">
        <v>639</v>
      </c>
      <c r="BB6" s="12" t="s">
        <v>639</v>
      </c>
      <c r="BC6" s="12" t="s">
        <v>639</v>
      </c>
      <c r="BD6" s="12" t="s">
        <v>639</v>
      </c>
      <c r="BE6" s="12" t="s">
        <v>12</v>
      </c>
    </row>
    <row r="7" spans="1:63" s="11" customFormat="1" ht="15" x14ac:dyDescent="0.25">
      <c r="A7" s="11" t="s">
        <v>640</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845</v>
      </c>
      <c r="BG7" s="11" t="s">
        <v>845</v>
      </c>
      <c r="BH7" s="11" t="s">
        <v>845</v>
      </c>
      <c r="BI7" s="11" t="s">
        <v>845</v>
      </c>
      <c r="BJ7" s="11" t="s">
        <v>845</v>
      </c>
      <c r="BK7" s="11" t="s">
        <v>845</v>
      </c>
    </row>
    <row r="8" spans="1:63" s="12" customFormat="1" ht="15" x14ac:dyDescent="0.25">
      <c r="A8" s="12" t="s">
        <v>0</v>
      </c>
      <c r="R8" s="12" t="s">
        <v>635</v>
      </c>
      <c r="T8" s="12" t="s">
        <v>631</v>
      </c>
      <c r="V8" s="12" t="s">
        <v>636</v>
      </c>
      <c r="Y8" s="12" t="s">
        <v>632</v>
      </c>
      <c r="AD8" s="12" t="s">
        <v>637</v>
      </c>
      <c r="AE8" s="12" t="s">
        <v>638</v>
      </c>
      <c r="AF8" s="12" t="s">
        <v>641</v>
      </c>
      <c r="AG8" s="12" t="s">
        <v>642</v>
      </c>
      <c r="AH8" s="12" t="s">
        <v>643</v>
      </c>
      <c r="AI8" s="12" t="s">
        <v>644</v>
      </c>
      <c r="AJ8" s="12" t="s">
        <v>645</v>
      </c>
      <c r="AK8" s="12" t="s">
        <v>646</v>
      </c>
      <c r="AL8" s="12" t="s">
        <v>647</v>
      </c>
      <c r="AM8" s="12" t="s">
        <v>648</v>
      </c>
      <c r="AN8" s="12" t="s">
        <v>649</v>
      </c>
      <c r="AO8" s="12" t="s">
        <v>24</v>
      </c>
      <c r="AQ8" s="12" t="s">
        <v>650</v>
      </c>
      <c r="AY8" s="12" t="s">
        <v>6</v>
      </c>
      <c r="AZ8" s="12" t="s">
        <v>7</v>
      </c>
      <c r="BA8" s="12" t="s">
        <v>8</v>
      </c>
      <c r="BB8" s="12" t="s">
        <v>9</v>
      </c>
      <c r="BC8" s="12" t="s">
        <v>10</v>
      </c>
      <c r="BD8" s="12" t="s">
        <v>11</v>
      </c>
      <c r="BE8" s="12" t="s">
        <v>12</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635</v>
      </c>
      <c r="T10" s="12" t="s">
        <v>631</v>
      </c>
      <c r="V10" s="12" t="s">
        <v>636</v>
      </c>
      <c r="Y10" s="12" t="s">
        <v>632</v>
      </c>
    </row>
    <row r="11" spans="1:63" s="11" customFormat="1" ht="15" x14ac:dyDescent="0.25">
      <c r="A11" s="11" t="s">
        <v>654</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845</v>
      </c>
      <c r="BG11" s="11" t="s">
        <v>845</v>
      </c>
      <c r="BH11" s="11" t="s">
        <v>845</v>
      </c>
      <c r="BI11" s="11" t="s">
        <v>845</v>
      </c>
      <c r="BJ11" s="11" t="s">
        <v>845</v>
      </c>
      <c r="BK11" s="11" t="s">
        <v>845</v>
      </c>
    </row>
    <row r="12" spans="1:63" s="12" customFormat="1" ht="15" x14ac:dyDescent="0.25">
      <c r="A12" s="12" t="s">
        <v>0</v>
      </c>
      <c r="R12" s="12" t="s">
        <v>635</v>
      </c>
      <c r="T12" s="12" t="s">
        <v>631</v>
      </c>
      <c r="V12" s="12" t="s">
        <v>636</v>
      </c>
      <c r="Y12" s="12" t="s">
        <v>632</v>
      </c>
      <c r="AD12" s="12" t="s">
        <v>637</v>
      </c>
      <c r="AE12" s="12" t="s">
        <v>638</v>
      </c>
      <c r="AF12" s="12" t="s">
        <v>641</v>
      </c>
      <c r="AG12" s="12" t="s">
        <v>642</v>
      </c>
      <c r="AH12" s="12" t="s">
        <v>643</v>
      </c>
      <c r="AI12" s="12" t="s">
        <v>644</v>
      </c>
      <c r="AJ12" s="12" t="s">
        <v>645</v>
      </c>
      <c r="AK12" s="12" t="s">
        <v>646</v>
      </c>
      <c r="AL12" s="12" t="s">
        <v>647</v>
      </c>
      <c r="AM12" s="12" t="s">
        <v>651</v>
      </c>
      <c r="AN12" s="12" t="s">
        <v>649</v>
      </c>
      <c r="AO12" s="12" t="s">
        <v>24</v>
      </c>
      <c r="AQ12" s="12" t="s">
        <v>650</v>
      </c>
      <c r="AY12" s="12" t="s">
        <v>6</v>
      </c>
      <c r="AZ12" s="12" t="s">
        <v>7</v>
      </c>
      <c r="BA12" s="12" t="s">
        <v>8</v>
      </c>
      <c r="BB12" s="12" t="s">
        <v>9</v>
      </c>
      <c r="BC12" s="12" t="s">
        <v>10</v>
      </c>
      <c r="BD12" s="12" t="s">
        <v>652</v>
      </c>
    </row>
    <row r="13" spans="1:63" s="13" customFormat="1" ht="45" x14ac:dyDescent="0.25">
      <c r="A13" s="13" t="s">
        <v>32</v>
      </c>
      <c r="P13" s="13" t="s">
        <v>843</v>
      </c>
      <c r="BF13" s="13" t="s">
        <v>846</v>
      </c>
      <c r="BG13" s="13" t="s">
        <v>846</v>
      </c>
      <c r="BH13" s="13" t="s">
        <v>846</v>
      </c>
      <c r="BI13" s="13" t="s">
        <v>846</v>
      </c>
      <c r="BJ13" s="13" t="s">
        <v>846</v>
      </c>
      <c r="BK13" s="13" t="s">
        <v>846</v>
      </c>
    </row>
    <row r="15" spans="1:63" ht="35.25" thickBot="1" x14ac:dyDescent="0.35">
      <c r="A15" s="9" t="s">
        <v>842</v>
      </c>
    </row>
    <row r="16" spans="1:63" s="11" customFormat="1" thickTop="1" x14ac:dyDescent="0.25">
      <c r="A16" s="11" t="s">
        <v>13</v>
      </c>
      <c r="B16" s="11" t="s">
        <v>844</v>
      </c>
      <c r="C16" s="11" t="s">
        <v>844</v>
      </c>
      <c r="D16" s="11" t="s">
        <v>844</v>
      </c>
      <c r="E16" s="11" t="s">
        <v>844</v>
      </c>
      <c r="F16" s="11" t="s">
        <v>844</v>
      </c>
      <c r="G16" s="11" t="s">
        <v>844</v>
      </c>
      <c r="H16" s="11" t="s">
        <v>844</v>
      </c>
      <c r="I16" s="11" t="s">
        <v>844</v>
      </c>
      <c r="J16" s="11" t="s">
        <v>844</v>
      </c>
      <c r="K16" s="11" t="s">
        <v>844</v>
      </c>
      <c r="L16" s="11" t="s">
        <v>844</v>
      </c>
      <c r="M16" s="11" t="s">
        <v>844</v>
      </c>
      <c r="N16" s="11" t="s">
        <v>844</v>
      </c>
      <c r="O16" s="11" t="s">
        <v>844</v>
      </c>
      <c r="P16" s="11" t="s">
        <v>844</v>
      </c>
      <c r="Q16" s="11" t="s">
        <v>844</v>
      </c>
      <c r="R16" s="11">
        <f>SUM(R3/R23)*1000000</f>
        <v>98.331215761976352</v>
      </c>
      <c r="S16" s="11" t="s">
        <v>844</v>
      </c>
      <c r="T16" s="11">
        <f>SUM(T3/T23)*1000000</f>
        <v>63.131313131313128</v>
      </c>
      <c r="U16" s="11" t="s">
        <v>844</v>
      </c>
      <c r="V16" s="11">
        <f>SUM(V3/V23)*1000000</f>
        <v>94.292803970223318</v>
      </c>
      <c r="W16" s="11" t="s">
        <v>844</v>
      </c>
      <c r="X16" s="11" t="s">
        <v>844</v>
      </c>
      <c r="Y16" s="11">
        <f>SUM(Y3/Y23)*1000000</f>
        <v>3643.765903307888</v>
      </c>
      <c r="Z16" s="11" t="s">
        <v>844</v>
      </c>
      <c r="AA16" s="11" t="s">
        <v>844</v>
      </c>
      <c r="AB16" s="11" t="s">
        <v>844</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844</v>
      </c>
      <c r="AQ16" s="11">
        <f>SUM(AQ3/AQ23)*1000000</f>
        <v>105.50458715596331</v>
      </c>
      <c r="AR16" s="11" t="s">
        <v>844</v>
      </c>
      <c r="AS16" s="11" t="s">
        <v>844</v>
      </c>
      <c r="AT16" s="11" t="s">
        <v>844</v>
      </c>
      <c r="AU16" s="11" t="s">
        <v>844</v>
      </c>
      <c r="AV16" s="11" t="s">
        <v>844</v>
      </c>
      <c r="AW16" s="11" t="s">
        <v>844</v>
      </c>
      <c r="AX16" s="11" t="s">
        <v>844</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ht="15" x14ac:dyDescent="0.25">
      <c r="A17" s="11" t="s">
        <v>633</v>
      </c>
      <c r="B17" s="11" t="s">
        <v>844</v>
      </c>
      <c r="C17" s="11" t="s">
        <v>844</v>
      </c>
      <c r="D17" s="11" t="s">
        <v>844</v>
      </c>
      <c r="E17" s="11" t="s">
        <v>844</v>
      </c>
      <c r="F17" s="11" t="s">
        <v>844</v>
      </c>
      <c r="G17" s="11" t="s">
        <v>844</v>
      </c>
      <c r="H17" s="11" t="s">
        <v>844</v>
      </c>
      <c r="I17" s="11" t="s">
        <v>844</v>
      </c>
      <c r="J17" s="11" t="s">
        <v>844</v>
      </c>
      <c r="K17" s="11" t="s">
        <v>844</v>
      </c>
      <c r="L17" s="11" t="s">
        <v>844</v>
      </c>
      <c r="M17" s="11" t="s">
        <v>844</v>
      </c>
      <c r="N17" s="11" t="s">
        <v>844</v>
      </c>
      <c r="O17" s="11" t="s">
        <v>844</v>
      </c>
      <c r="P17" s="11">
        <f>SUM(P5/P23)*1000000</f>
        <v>1823.7034890939944</v>
      </c>
      <c r="Q17" s="11" t="s">
        <v>844</v>
      </c>
      <c r="R17" s="11">
        <f>SUM(R5/R23)*1000000</f>
        <v>848.75365184021689</v>
      </c>
      <c r="S17" s="11" t="s">
        <v>844</v>
      </c>
      <c r="T17" s="11">
        <f>SUM(T5/T23)*1000000</f>
        <v>992.42424242424238</v>
      </c>
      <c r="U17" s="11" t="s">
        <v>844</v>
      </c>
      <c r="V17" s="11">
        <f>SUM(V5/V23)*1000000</f>
        <v>1042.1836228287841</v>
      </c>
      <c r="W17" s="11" t="s">
        <v>844</v>
      </c>
      <c r="X17" s="11" t="s">
        <v>844</v>
      </c>
      <c r="Y17" s="11">
        <f>SUM(Y5/Y23)*1000000</f>
        <v>1824.4274809160306</v>
      </c>
      <c r="Z17" s="11" t="s">
        <v>844</v>
      </c>
      <c r="AA17" s="11" t="s">
        <v>844</v>
      </c>
      <c r="AB17" s="11" t="s">
        <v>844</v>
      </c>
      <c r="AC17" s="11" t="s">
        <v>844</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844</v>
      </c>
      <c r="BG17" s="11" t="s">
        <v>844</v>
      </c>
      <c r="BH17" s="11" t="s">
        <v>844</v>
      </c>
      <c r="BI17" s="11" t="s">
        <v>844</v>
      </c>
      <c r="BJ17" s="11" t="s">
        <v>844</v>
      </c>
      <c r="BK17" s="11" t="s">
        <v>844</v>
      </c>
    </row>
    <row r="18" spans="1:63" s="11" customFormat="1" ht="15" x14ac:dyDescent="0.25">
      <c r="A18" s="11" t="s">
        <v>640</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11">
        <f>SUM(R7/R23)*1000000</f>
        <v>1741.4975844160549</v>
      </c>
      <c r="S18" s="11" t="s">
        <v>844</v>
      </c>
      <c r="T18" s="11">
        <f>SUM(T7/T23)*1000000</f>
        <v>1835.8585858585859</v>
      </c>
      <c r="U18" s="11" t="s">
        <v>844</v>
      </c>
      <c r="V18" s="11">
        <f>SUM(V7/V23)*1000000</f>
        <v>1888.3374689826303</v>
      </c>
      <c r="W18" s="11" t="s">
        <v>844</v>
      </c>
      <c r="X18" s="11" t="s">
        <v>844</v>
      </c>
      <c r="Y18" s="11">
        <f>SUM(Y7/Y23)*1000000</f>
        <v>1974.5547073791347</v>
      </c>
      <c r="Z18" s="11" t="s">
        <v>844</v>
      </c>
      <c r="AA18" s="11" t="s">
        <v>844</v>
      </c>
      <c r="AB18" s="11" t="s">
        <v>844</v>
      </c>
      <c r="AC18" s="11" t="s">
        <v>844</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844</v>
      </c>
      <c r="AQ18" s="11">
        <f>SUM(AQ7/AQ23)*1000000</f>
        <v>628.44036697247714</v>
      </c>
      <c r="AR18" s="11" t="s">
        <v>844</v>
      </c>
      <c r="AS18" s="11" t="s">
        <v>844</v>
      </c>
      <c r="AT18" s="11" t="s">
        <v>844</v>
      </c>
      <c r="AU18" s="11" t="s">
        <v>844</v>
      </c>
      <c r="AV18" s="11" t="s">
        <v>844</v>
      </c>
      <c r="AW18" s="11" t="s">
        <v>844</v>
      </c>
      <c r="AX18" s="11" t="s">
        <v>844</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844</v>
      </c>
      <c r="BG18" s="11" t="s">
        <v>844</v>
      </c>
      <c r="BH18" s="11" t="s">
        <v>844</v>
      </c>
      <c r="BI18" s="11" t="s">
        <v>844</v>
      </c>
      <c r="BJ18" s="11" t="s">
        <v>844</v>
      </c>
      <c r="BK18" s="11" t="s">
        <v>844</v>
      </c>
    </row>
    <row r="19" spans="1:63" s="11" customFormat="1" ht="15" x14ac:dyDescent="0.25">
      <c r="A19" s="11" t="s">
        <v>653</v>
      </c>
      <c r="B19" s="11" t="s">
        <v>844</v>
      </c>
      <c r="C19" s="11" t="s">
        <v>844</v>
      </c>
      <c r="D19" s="11" t="s">
        <v>844</v>
      </c>
      <c r="E19" s="11" t="s">
        <v>844</v>
      </c>
      <c r="F19" s="11" t="s">
        <v>844</v>
      </c>
      <c r="G19" s="11" t="s">
        <v>844</v>
      </c>
      <c r="H19" s="11" t="s">
        <v>844</v>
      </c>
      <c r="I19" s="11" t="s">
        <v>844</v>
      </c>
      <c r="J19" s="11" t="s">
        <v>844</v>
      </c>
      <c r="K19" s="11" t="s">
        <v>844</v>
      </c>
      <c r="L19" s="11" t="s">
        <v>844</v>
      </c>
      <c r="M19" s="11" t="s">
        <v>844</v>
      </c>
      <c r="N19" s="11" t="s">
        <v>844</v>
      </c>
      <c r="O19" s="11" t="s">
        <v>844</v>
      </c>
      <c r="P19" s="11" t="s">
        <v>844</v>
      </c>
      <c r="Q19" s="11" t="s">
        <v>844</v>
      </c>
      <c r="R19" s="11">
        <f>SUM(R9/R23)*1000000</f>
        <v>470.95477022841305</v>
      </c>
      <c r="S19" s="11" t="s">
        <v>844</v>
      </c>
      <c r="T19" s="11">
        <f>SUM(T9/T23)*1000000</f>
        <v>747.47474747474746</v>
      </c>
      <c r="U19" s="11" t="s">
        <v>844</v>
      </c>
      <c r="V19" s="11">
        <f>SUM(V9/V23)*1000000</f>
        <v>858.56079404466504</v>
      </c>
      <c r="W19" s="11" t="s">
        <v>844</v>
      </c>
      <c r="X19" s="11" t="s">
        <v>844</v>
      </c>
      <c r="Y19" s="11">
        <f>SUM(Y9/Y23)*1000000</f>
        <v>1040.7124681933842</v>
      </c>
      <c r="Z19" s="11" t="s">
        <v>844</v>
      </c>
      <c r="AA19" s="11" t="s">
        <v>844</v>
      </c>
      <c r="AB19" s="11" t="s">
        <v>844</v>
      </c>
      <c r="AC19" s="11" t="s">
        <v>844</v>
      </c>
      <c r="AD19" s="11" t="s">
        <v>844</v>
      </c>
      <c r="AE19" s="11" t="s">
        <v>844</v>
      </c>
      <c r="AF19" s="11" t="s">
        <v>844</v>
      </c>
      <c r="AG19" s="11" t="s">
        <v>844</v>
      </c>
      <c r="AH19" s="11" t="s">
        <v>844</v>
      </c>
      <c r="AI19" s="11" t="s">
        <v>844</v>
      </c>
      <c r="AJ19" s="11" t="s">
        <v>844</v>
      </c>
      <c r="AK19" s="11" t="s">
        <v>844</v>
      </c>
      <c r="AL19" s="11" t="s">
        <v>844</v>
      </c>
      <c r="AM19" s="11" t="s">
        <v>844</v>
      </c>
      <c r="AN19" s="11" t="s">
        <v>844</v>
      </c>
      <c r="AO19" s="11" t="s">
        <v>844</v>
      </c>
      <c r="AP19" s="11" t="s">
        <v>844</v>
      </c>
      <c r="AQ19" s="11" t="s">
        <v>844</v>
      </c>
      <c r="AR19" s="11" t="s">
        <v>844</v>
      </c>
      <c r="AS19" s="11" t="s">
        <v>844</v>
      </c>
      <c r="AT19" s="11" t="s">
        <v>844</v>
      </c>
      <c r="AU19" s="11" t="s">
        <v>844</v>
      </c>
      <c r="AV19" s="11" t="s">
        <v>844</v>
      </c>
      <c r="AW19" s="11" t="s">
        <v>844</v>
      </c>
      <c r="AX19" s="11" t="s">
        <v>844</v>
      </c>
      <c r="AY19" s="11" t="s">
        <v>844</v>
      </c>
      <c r="AZ19" s="11" t="s">
        <v>844</v>
      </c>
      <c r="BA19" s="11" t="s">
        <v>844</v>
      </c>
      <c r="BB19" s="11" t="s">
        <v>844</v>
      </c>
      <c r="BC19" s="11" t="s">
        <v>844</v>
      </c>
      <c r="BD19" s="11" t="s">
        <v>844</v>
      </c>
      <c r="BE19" s="11" t="s">
        <v>844</v>
      </c>
      <c r="BF19" s="11" t="s">
        <v>844</v>
      </c>
      <c r="BG19" s="11" t="s">
        <v>844</v>
      </c>
      <c r="BH19" s="11" t="s">
        <v>844</v>
      </c>
      <c r="BI19" s="11" t="s">
        <v>844</v>
      </c>
      <c r="BJ19" s="11" t="s">
        <v>844</v>
      </c>
      <c r="BK19" s="11" t="s">
        <v>844</v>
      </c>
    </row>
    <row r="20" spans="1:63" s="11" customFormat="1" ht="15" x14ac:dyDescent="0.25">
      <c r="A20" s="11" t="s">
        <v>654</v>
      </c>
      <c r="B20" s="11" t="s">
        <v>844</v>
      </c>
      <c r="C20" s="11" t="s">
        <v>844</v>
      </c>
      <c r="D20" s="11" t="s">
        <v>844</v>
      </c>
      <c r="E20" s="11" t="s">
        <v>844</v>
      </c>
      <c r="F20" s="11" t="s">
        <v>844</v>
      </c>
      <c r="G20" s="11" t="s">
        <v>844</v>
      </c>
      <c r="H20" s="11" t="s">
        <v>844</v>
      </c>
      <c r="I20" s="11" t="s">
        <v>844</v>
      </c>
      <c r="J20" s="11" t="s">
        <v>844</v>
      </c>
      <c r="K20" s="11" t="s">
        <v>844</v>
      </c>
      <c r="L20" s="11" t="s">
        <v>844</v>
      </c>
      <c r="M20" s="11" t="s">
        <v>844</v>
      </c>
      <c r="N20" s="11" t="s">
        <v>844</v>
      </c>
      <c r="O20" s="11" t="s">
        <v>844</v>
      </c>
      <c r="P20" s="11" t="s">
        <v>844</v>
      </c>
      <c r="Q20" s="11" t="s">
        <v>844</v>
      </c>
      <c r="R20" s="11">
        <f>SUM(R11/R23)*1000000</f>
        <v>69.866916462456885</v>
      </c>
      <c r="S20" s="11" t="s">
        <v>844</v>
      </c>
      <c r="T20" s="11">
        <f>SUM(T11/T23)*1000000</f>
        <v>90.909090909090907</v>
      </c>
      <c r="U20" s="11" t="s">
        <v>844</v>
      </c>
      <c r="V20" s="11">
        <f>SUM(V11/V23)*1000000</f>
        <v>104.21836228287842</v>
      </c>
      <c r="W20" s="11" t="s">
        <v>844</v>
      </c>
      <c r="X20" s="11" t="s">
        <v>844</v>
      </c>
      <c r="Y20" s="11">
        <f>SUM(Y11/Y23)*1000000</f>
        <v>76.335877862595424</v>
      </c>
      <c r="Z20" s="11" t="s">
        <v>844</v>
      </c>
      <c r="AA20" s="11" t="s">
        <v>844</v>
      </c>
      <c r="AB20" s="11" t="s">
        <v>844</v>
      </c>
      <c r="AC20" s="11" t="s">
        <v>844</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844</v>
      </c>
      <c r="AQ20" s="11">
        <f>SUM(AQ11/AQ23)*1000000</f>
        <v>183.48623853211009</v>
      </c>
      <c r="AR20" s="11" t="s">
        <v>844</v>
      </c>
      <c r="AS20" s="11" t="s">
        <v>844</v>
      </c>
      <c r="AT20" s="11" t="s">
        <v>844</v>
      </c>
      <c r="AU20" s="11" t="s">
        <v>844</v>
      </c>
      <c r="AV20" s="11" t="s">
        <v>844</v>
      </c>
      <c r="AW20" s="11" t="s">
        <v>844</v>
      </c>
      <c r="AX20" s="11" t="s">
        <v>844</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844</v>
      </c>
      <c r="BF20" s="11" t="s">
        <v>844</v>
      </c>
      <c r="BG20" s="11" t="s">
        <v>844</v>
      </c>
      <c r="BH20" s="11" t="s">
        <v>844</v>
      </c>
      <c r="BI20" s="11" t="s">
        <v>844</v>
      </c>
      <c r="BJ20" s="11" t="s">
        <v>844</v>
      </c>
      <c r="BK20" s="11" t="s">
        <v>844</v>
      </c>
    </row>
    <row r="21" spans="1:63" s="13" customFormat="1" ht="15" x14ac:dyDescent="0.25">
      <c r="A21" s="13" t="s">
        <v>32</v>
      </c>
    </row>
    <row r="22" spans="1:63" s="9" customFormat="1" ht="35.25" thickBot="1" x14ac:dyDescent="0.35">
      <c r="A22" s="9" t="s">
        <v>847</v>
      </c>
    </row>
    <row r="23" spans="1:63" s="11" customFormat="1" thickTop="1" x14ac:dyDescent="0.25">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ht="15" x14ac:dyDescent="0.25">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569</v>
      </c>
      <c r="BG24" s="12" t="s">
        <v>571</v>
      </c>
      <c r="BH24" s="12" t="s">
        <v>572</v>
      </c>
      <c r="BI24" s="12" t="s">
        <v>573</v>
      </c>
      <c r="BJ24" s="12" t="s">
        <v>574</v>
      </c>
      <c r="BK24" s="12" t="s">
        <v>575</v>
      </c>
    </row>
    <row r="25" spans="1:63" s="11" customFormat="1" ht="15" x14ac:dyDescent="0.25">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845</v>
      </c>
      <c r="BG25" s="11" t="s">
        <v>845</v>
      </c>
      <c r="BH25" s="11" t="s">
        <v>845</v>
      </c>
      <c r="BI25" s="11" t="s">
        <v>845</v>
      </c>
      <c r="BJ25" s="11" t="s">
        <v>845</v>
      </c>
      <c r="BK25" s="11" t="s">
        <v>845</v>
      </c>
    </row>
    <row r="26" spans="1:63" s="12" customFormat="1" ht="15" x14ac:dyDescent="0.25">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4" customFormat="1" ht="15" x14ac:dyDescent="0.25">
      <c r="A27" s="14" t="s">
        <v>928</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4">
        <v>138</v>
      </c>
      <c r="R27" s="14">
        <v>128</v>
      </c>
      <c r="T27" s="14">
        <v>144</v>
      </c>
      <c r="V27" s="14">
        <v>137</v>
      </c>
      <c r="Y27" s="14">
        <v>144</v>
      </c>
      <c r="AD27" s="14">
        <v>101</v>
      </c>
      <c r="AE27" s="14">
        <v>107</v>
      </c>
      <c r="AF27" s="14">
        <v>104</v>
      </c>
      <c r="AG27" s="14">
        <v>112</v>
      </c>
      <c r="AH27" s="14">
        <v>101</v>
      </c>
      <c r="AI27" s="14">
        <v>103</v>
      </c>
      <c r="AJ27" s="14">
        <v>112</v>
      </c>
      <c r="AK27" s="14">
        <v>78</v>
      </c>
      <c r="AL27" s="14">
        <v>90</v>
      </c>
      <c r="AM27" s="14">
        <v>111</v>
      </c>
      <c r="AN27" s="14">
        <v>102</v>
      </c>
      <c r="AO27" s="14">
        <v>80</v>
      </c>
      <c r="AQ27" s="14">
        <v>101</v>
      </c>
      <c r="AU27" s="14">
        <v>122</v>
      </c>
      <c r="AV27" s="14">
        <v>91</v>
      </c>
      <c r="AW27" s="14">
        <v>92</v>
      </c>
      <c r="AX27" s="14">
        <v>111</v>
      </c>
      <c r="AY27" s="14">
        <v>89</v>
      </c>
      <c r="AZ27" s="14">
        <v>84</v>
      </c>
      <c r="BA27" s="14">
        <v>61</v>
      </c>
      <c r="BB27" s="14">
        <v>60</v>
      </c>
      <c r="BC27" s="14">
        <v>45</v>
      </c>
      <c r="BD27" s="14">
        <v>56</v>
      </c>
      <c r="BE27" s="14">
        <v>49</v>
      </c>
      <c r="BF27" s="11" t="s">
        <v>845</v>
      </c>
      <c r="BG27" s="11" t="s">
        <v>845</v>
      </c>
      <c r="BH27" s="11" t="s">
        <v>845</v>
      </c>
      <c r="BI27" s="11" t="s">
        <v>845</v>
      </c>
      <c r="BJ27" s="11" t="s">
        <v>845</v>
      </c>
      <c r="BK27" s="11" t="s">
        <v>845</v>
      </c>
    </row>
    <row r="28" spans="1:63" s="20" customFormat="1" ht="15" x14ac:dyDescent="0.25">
      <c r="A28" s="20" t="s">
        <v>0</v>
      </c>
      <c r="P28" s="25" t="s">
        <v>33</v>
      </c>
      <c r="R28" s="25" t="s">
        <v>34</v>
      </c>
      <c r="T28" s="25" t="s">
        <v>35</v>
      </c>
      <c r="V28" s="25" t="s">
        <v>36</v>
      </c>
      <c r="Y28" s="25" t="s">
        <v>28</v>
      </c>
      <c r="AD28" s="20" t="s">
        <v>37</v>
      </c>
      <c r="AE28" s="20" t="s">
        <v>38</v>
      </c>
      <c r="AF28" s="20" t="s">
        <v>39</v>
      </c>
      <c r="AG28" s="20" t="s">
        <v>40</v>
      </c>
      <c r="AH28" s="20" t="s">
        <v>41</v>
      </c>
      <c r="AI28" s="20" t="s">
        <v>929</v>
      </c>
      <c r="AJ28" s="20" t="s">
        <v>930</v>
      </c>
      <c r="AK28" s="20" t="s">
        <v>931</v>
      </c>
      <c r="AL28" s="20" t="s">
        <v>932</v>
      </c>
      <c r="AM28" s="20" t="s">
        <v>933</v>
      </c>
      <c r="AN28" s="25" t="s">
        <v>934</v>
      </c>
      <c r="AO28" s="25" t="s">
        <v>42</v>
      </c>
      <c r="AQ28" s="25" t="s">
        <v>934</v>
      </c>
      <c r="AU28" s="20" t="s">
        <v>935</v>
      </c>
      <c r="AV28" s="20" t="s">
        <v>935</v>
      </c>
      <c r="AW28" s="20" t="s">
        <v>935</v>
      </c>
      <c r="AX28" s="20" t="s">
        <v>935</v>
      </c>
      <c r="AY28" s="20" t="s">
        <v>935</v>
      </c>
      <c r="AZ28" s="20" t="s">
        <v>935</v>
      </c>
      <c r="BA28" s="20" t="s">
        <v>935</v>
      </c>
      <c r="BB28" s="20" t="s">
        <v>935</v>
      </c>
      <c r="BC28" s="20" t="s">
        <v>935</v>
      </c>
      <c r="BD28" s="20" t="s">
        <v>935</v>
      </c>
      <c r="BE28" s="25" t="s">
        <v>27</v>
      </c>
    </row>
    <row r="29" spans="1:63" s="13" customFormat="1" ht="15" x14ac:dyDescent="0.25">
      <c r="A29" s="13" t="s">
        <v>32</v>
      </c>
    </row>
    <row r="34" spans="1:50" s="13" customFormat="1" ht="79.5" customHeight="1" x14ac:dyDescent="0.25">
      <c r="A34" s="13" t="s">
        <v>848</v>
      </c>
      <c r="B34" s="13" t="s">
        <v>841</v>
      </c>
      <c r="C34" s="13" t="s">
        <v>841</v>
      </c>
      <c r="D34" s="13" t="s">
        <v>841</v>
      </c>
      <c r="E34" s="13" t="s">
        <v>841</v>
      </c>
      <c r="F34" s="13" t="s">
        <v>841</v>
      </c>
      <c r="G34" s="13" t="s">
        <v>841</v>
      </c>
      <c r="H34" s="13" t="s">
        <v>841</v>
      </c>
      <c r="I34" s="13" t="s">
        <v>841</v>
      </c>
      <c r="J34" s="13" t="s">
        <v>841</v>
      </c>
      <c r="K34" s="13" t="s">
        <v>841</v>
      </c>
      <c r="L34" s="13" t="s">
        <v>841</v>
      </c>
      <c r="M34" s="13" t="s">
        <v>841</v>
      </c>
      <c r="N34" s="13" t="s">
        <v>841</v>
      </c>
      <c r="O34" s="13" t="s">
        <v>841</v>
      </c>
      <c r="Q34" s="13" t="s">
        <v>841</v>
      </c>
      <c r="S34" s="13" t="s">
        <v>841</v>
      </c>
      <c r="U34" s="13" t="s">
        <v>841</v>
      </c>
      <c r="W34" s="13" t="s">
        <v>841</v>
      </c>
      <c r="X34" s="13" t="s">
        <v>841</v>
      </c>
      <c r="Z34" s="13" t="s">
        <v>841</v>
      </c>
      <c r="AA34" s="13" t="s">
        <v>841</v>
      </c>
      <c r="AB34" s="13" t="s">
        <v>841</v>
      </c>
      <c r="AC34" s="13" t="s">
        <v>841</v>
      </c>
      <c r="AP34" s="13" t="s">
        <v>841</v>
      </c>
      <c r="AR34" s="13" t="s">
        <v>841</v>
      </c>
      <c r="AS34" s="13" t="s">
        <v>841</v>
      </c>
      <c r="AT34" s="13" t="s">
        <v>841</v>
      </c>
      <c r="AU34" s="13" t="s">
        <v>841</v>
      </c>
      <c r="AV34" s="13" t="s">
        <v>841</v>
      </c>
      <c r="AW34" s="13" t="s">
        <v>841</v>
      </c>
      <c r="AX34" s="13" t="s">
        <v>841</v>
      </c>
    </row>
  </sheetData>
  <phoneticPr fontId="6" type="noConversion"/>
  <conditionalFormatting sqref="A15">
    <cfRule type="expression" dxfId="29" priority="3">
      <formula>_xlfn.ISFORMULA(A15)</formula>
    </cfRule>
  </conditionalFormatting>
  <conditionalFormatting sqref="A21">
    <cfRule type="expression" dxfId="28" priority="2">
      <formula>_xlfn.ISFORMULA(A21)</formula>
    </cfRule>
  </conditionalFormatting>
  <conditionalFormatting sqref="A29">
    <cfRule type="expression" dxfId="27" priority="1">
      <formula>_xlfn.ISFORMULA(A29)</formula>
    </cfRule>
  </conditionalFormatting>
  <conditionalFormatting sqref="A26:BE26 A1:XFD13 A16:XFD20 A23:XFD25 A27:XFD28 A31:XFD36 A41:XFD1048576 BL26:XFD26">
    <cfRule type="expression" dxfId="26" priority="4">
      <formula>_xlfn.ISFORMULA(A1)</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zoomScaleNormal="100" workbookViewId="0">
      <pane ySplit="1" topLeftCell="A37" activePane="bottomLeft" state="frozen"/>
      <selection pane="bottomLeft" activeCell="E57" sqref="E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C2">
        <v>295000</v>
      </c>
    </row>
    <row r="3" spans="1:9" x14ac:dyDescent="0.25">
      <c r="A3">
        <v>1896</v>
      </c>
      <c r="C3">
        <v>300000</v>
      </c>
    </row>
    <row r="4" spans="1:9" x14ac:dyDescent="0.25">
      <c r="A4">
        <v>1897</v>
      </c>
      <c r="C4">
        <v>310000</v>
      </c>
    </row>
    <row r="5" spans="1:9" x14ac:dyDescent="0.25">
      <c r="A5">
        <v>1898</v>
      </c>
      <c r="C5">
        <v>340000</v>
      </c>
    </row>
    <row r="6" spans="1:9" x14ac:dyDescent="0.25">
      <c r="A6">
        <v>1899</v>
      </c>
      <c r="C6">
        <v>350000</v>
      </c>
    </row>
    <row r="7" spans="1:9" x14ac:dyDescent="0.25">
      <c r="A7">
        <v>1900</v>
      </c>
      <c r="C7">
        <v>359000</v>
      </c>
    </row>
    <row r="8" spans="1:9" x14ac:dyDescent="0.25">
      <c r="A8">
        <v>1901</v>
      </c>
      <c r="C8">
        <v>350862</v>
      </c>
    </row>
    <row r="9" spans="1:9" x14ac:dyDescent="0.25">
      <c r="A9">
        <v>1902</v>
      </c>
      <c r="C9">
        <v>360000</v>
      </c>
    </row>
    <row r="10" spans="1:9" x14ac:dyDescent="0.25">
      <c r="A10">
        <v>1903</v>
      </c>
      <c r="C10">
        <v>360000</v>
      </c>
    </row>
    <row r="11" spans="1:9" x14ac:dyDescent="0.25">
      <c r="A11">
        <v>1904</v>
      </c>
      <c r="C11">
        <v>360000</v>
      </c>
    </row>
    <row r="12" spans="1:9" x14ac:dyDescent="0.25">
      <c r="A12">
        <v>1905</v>
      </c>
      <c r="C12">
        <v>360000</v>
      </c>
    </row>
    <row r="13" spans="1:9" x14ac:dyDescent="0.25">
      <c r="A13">
        <v>1906</v>
      </c>
      <c r="C13">
        <v>366220</v>
      </c>
    </row>
    <row r="14" spans="1:9" x14ac:dyDescent="0.25">
      <c r="A14">
        <v>1907</v>
      </c>
      <c r="C14">
        <v>370163</v>
      </c>
    </row>
    <row r="15" spans="1:9" x14ac:dyDescent="0.25">
      <c r="A15">
        <v>1908</v>
      </c>
      <c r="C15">
        <v>380344</v>
      </c>
    </row>
    <row r="16" spans="1:9" x14ac:dyDescent="0.25">
      <c r="A16">
        <v>1909</v>
      </c>
      <c r="C16">
        <v>386576</v>
      </c>
      <c r="D16">
        <v>26.3</v>
      </c>
      <c r="E16">
        <v>1823.7034890939944</v>
      </c>
      <c r="I16">
        <v>138000</v>
      </c>
    </row>
    <row r="17" spans="1:9" x14ac:dyDescent="0.25">
      <c r="A17">
        <v>1910</v>
      </c>
      <c r="C17">
        <v>391167</v>
      </c>
    </row>
    <row r="18" spans="1:9" x14ac:dyDescent="0.25">
      <c r="A18">
        <v>1911</v>
      </c>
      <c r="B18">
        <v>98.331215761976352</v>
      </c>
      <c r="C18">
        <v>386449</v>
      </c>
      <c r="D18">
        <v>26.3</v>
      </c>
      <c r="E18">
        <v>848.75365184021689</v>
      </c>
      <c r="F18">
        <v>1741.4975844160549</v>
      </c>
      <c r="G18">
        <v>470.95477022841305</v>
      </c>
      <c r="H18">
        <v>69.866916462456885</v>
      </c>
      <c r="I18">
        <v>128000</v>
      </c>
    </row>
    <row r="19" spans="1:9" x14ac:dyDescent="0.25">
      <c r="A19">
        <v>1912</v>
      </c>
      <c r="C19">
        <v>391974</v>
      </c>
    </row>
    <row r="20" spans="1:9" x14ac:dyDescent="0.25">
      <c r="A20">
        <v>1913</v>
      </c>
      <c r="B20">
        <v>63.131313131313128</v>
      </c>
      <c r="C20">
        <v>396000</v>
      </c>
      <c r="D20">
        <v>26.7</v>
      </c>
      <c r="E20">
        <v>992.42424242424238</v>
      </c>
      <c r="F20">
        <v>1835.8585858585859</v>
      </c>
      <c r="G20">
        <v>747.47474747474746</v>
      </c>
      <c r="H20">
        <v>90.909090909090907</v>
      </c>
      <c r="I20">
        <v>144000</v>
      </c>
    </row>
    <row r="21" spans="1:9" x14ac:dyDescent="0.25">
      <c r="A21">
        <v>1914</v>
      </c>
      <c r="C21">
        <v>399000</v>
      </c>
    </row>
    <row r="22" spans="1:9" x14ac:dyDescent="0.25">
      <c r="A22">
        <v>1915</v>
      </c>
      <c r="B22">
        <v>94.292803970223318</v>
      </c>
      <c r="C22">
        <v>403000</v>
      </c>
      <c r="D22">
        <v>27.22</v>
      </c>
      <c r="E22">
        <v>1042.1836228287841</v>
      </c>
      <c r="F22">
        <v>1888.3374689826303</v>
      </c>
      <c r="G22">
        <v>858.56079404466504</v>
      </c>
      <c r="H22">
        <v>104.21836228287842</v>
      </c>
      <c r="I22">
        <v>137000</v>
      </c>
    </row>
    <row r="23" spans="1:9" x14ac:dyDescent="0.25">
      <c r="A23">
        <v>1916</v>
      </c>
      <c r="C23">
        <v>390000</v>
      </c>
    </row>
    <row r="24" spans="1:9" x14ac:dyDescent="0.25">
      <c r="A24">
        <v>1917</v>
      </c>
      <c r="C24">
        <v>393000</v>
      </c>
    </row>
    <row r="25" spans="1:9" x14ac:dyDescent="0.25">
      <c r="A25">
        <v>1918</v>
      </c>
      <c r="B25">
        <v>3643.765903307888</v>
      </c>
      <c r="C25">
        <v>393000</v>
      </c>
      <c r="D25">
        <v>26.5</v>
      </c>
      <c r="E25">
        <v>1824.4274809160306</v>
      </c>
      <c r="F25">
        <v>1974.5547073791347</v>
      </c>
      <c r="G25">
        <v>1040.7124681933842</v>
      </c>
      <c r="H25">
        <v>76.335877862595424</v>
      </c>
      <c r="I25">
        <v>144000</v>
      </c>
    </row>
    <row r="26" spans="1:9" x14ac:dyDescent="0.25">
      <c r="A26">
        <v>1919</v>
      </c>
      <c r="C26">
        <v>401000</v>
      </c>
    </row>
    <row r="27" spans="1:9" x14ac:dyDescent="0.25">
      <c r="A27">
        <v>1920</v>
      </c>
      <c r="C27">
        <v>413000</v>
      </c>
    </row>
    <row r="28" spans="1:9" x14ac:dyDescent="0.25">
      <c r="A28">
        <v>1921</v>
      </c>
      <c r="C28">
        <v>420000</v>
      </c>
    </row>
    <row r="29" spans="1:9" x14ac:dyDescent="0.25">
      <c r="A29">
        <v>1922</v>
      </c>
      <c r="B29">
        <v>567.05882352941171</v>
      </c>
      <c r="C29">
        <v>425000</v>
      </c>
    </row>
    <row r="30" spans="1:9" x14ac:dyDescent="0.25">
      <c r="A30">
        <v>1923</v>
      </c>
      <c r="B30">
        <v>230.76923076923077</v>
      </c>
      <c r="C30">
        <v>429000</v>
      </c>
      <c r="E30">
        <v>645.68764568764561</v>
      </c>
      <c r="F30">
        <v>1184.1491841491843</v>
      </c>
      <c r="H30">
        <v>53.613053613053616</v>
      </c>
      <c r="I30">
        <v>101000</v>
      </c>
    </row>
    <row r="31" spans="1:9" x14ac:dyDescent="0.25">
      <c r="A31">
        <v>1924</v>
      </c>
      <c r="B31">
        <v>329.4930875576037</v>
      </c>
      <c r="C31">
        <v>434000</v>
      </c>
      <c r="E31">
        <v>624.42396313364054</v>
      </c>
      <c r="F31">
        <v>1419.3548387096776</v>
      </c>
      <c r="H31">
        <v>92.165898617511516</v>
      </c>
      <c r="I31">
        <v>107000</v>
      </c>
    </row>
    <row r="32" spans="1:9" x14ac:dyDescent="0.25">
      <c r="A32">
        <v>1925</v>
      </c>
      <c r="B32">
        <v>196.34703196347033</v>
      </c>
      <c r="C32">
        <v>438000</v>
      </c>
      <c r="E32">
        <v>1180.3652968036529</v>
      </c>
      <c r="F32">
        <v>1260.2739726027398</v>
      </c>
      <c r="H32">
        <v>66.210045662100455</v>
      </c>
      <c r="I32">
        <v>104000</v>
      </c>
    </row>
    <row r="33" spans="1:9" x14ac:dyDescent="0.25">
      <c r="A33">
        <v>1926</v>
      </c>
      <c r="B33">
        <v>355.76923076923077</v>
      </c>
      <c r="C33">
        <v>416000</v>
      </c>
      <c r="E33">
        <v>1240.3846153846155</v>
      </c>
      <c r="F33">
        <v>1298.0769230769231</v>
      </c>
      <c r="H33">
        <v>76.92307692307692</v>
      </c>
      <c r="I33">
        <v>112000</v>
      </c>
    </row>
    <row r="34" spans="1:9" x14ac:dyDescent="0.25">
      <c r="A34">
        <v>1927</v>
      </c>
      <c r="B34">
        <v>290.86538461538464</v>
      </c>
      <c r="C34">
        <v>416000</v>
      </c>
      <c r="E34">
        <v>1151.4423076923078</v>
      </c>
      <c r="F34">
        <v>1033.6538461538462</v>
      </c>
      <c r="H34">
        <v>72.115384615384627</v>
      </c>
      <c r="I34">
        <v>101000</v>
      </c>
    </row>
    <row r="35" spans="1:9" x14ac:dyDescent="0.25">
      <c r="A35">
        <v>1928</v>
      </c>
      <c r="B35">
        <v>156.56953734906097</v>
      </c>
      <c r="C35">
        <v>415151</v>
      </c>
      <c r="E35">
        <v>1254.96506090555</v>
      </c>
      <c r="F35">
        <v>1045.4027570691146</v>
      </c>
      <c r="H35">
        <v>55.401528600436947</v>
      </c>
      <c r="I35">
        <v>103000</v>
      </c>
    </row>
    <row r="36" spans="1:9" x14ac:dyDescent="0.25">
      <c r="A36">
        <v>1929</v>
      </c>
      <c r="B36">
        <v>831.02292900655425</v>
      </c>
      <c r="C36">
        <v>415151</v>
      </c>
      <c r="E36">
        <v>1637.9582368824838</v>
      </c>
      <c r="F36">
        <v>1539.1989902469222</v>
      </c>
      <c r="H36">
        <v>48.175242261249522</v>
      </c>
      <c r="I36">
        <v>112000</v>
      </c>
    </row>
    <row r="37" spans="1:9" x14ac:dyDescent="0.25">
      <c r="A37">
        <v>1930</v>
      </c>
      <c r="B37">
        <v>91.5329602963741</v>
      </c>
      <c r="C37">
        <v>415151</v>
      </c>
      <c r="E37">
        <v>859.92807436330395</v>
      </c>
      <c r="F37">
        <v>443.21222880349558</v>
      </c>
      <c r="H37">
        <v>86.71543607024914</v>
      </c>
      <c r="I37">
        <v>78000</v>
      </c>
    </row>
    <row r="38" spans="1:9" x14ac:dyDescent="0.25">
      <c r="A38">
        <v>1931</v>
      </c>
      <c r="B38">
        <v>175.83963425356075</v>
      </c>
      <c r="C38">
        <v>415151</v>
      </c>
      <c r="E38">
        <v>1247.7387745663627</v>
      </c>
      <c r="F38">
        <v>508.24880585618246</v>
      </c>
      <c r="H38">
        <v>89.124198183311606</v>
      </c>
      <c r="I38">
        <v>90000</v>
      </c>
    </row>
    <row r="39" spans="1:9" x14ac:dyDescent="0.25">
      <c r="A39">
        <v>1932</v>
      </c>
      <c r="B39">
        <v>158.9782994621234</v>
      </c>
      <c r="C39">
        <v>415151</v>
      </c>
      <c r="E39">
        <v>1298.3227789406744</v>
      </c>
      <c r="F39">
        <v>965.91360733805288</v>
      </c>
      <c r="H39">
        <v>4.8175242261249522</v>
      </c>
      <c r="I39">
        <v>111000</v>
      </c>
    </row>
    <row r="40" spans="1:9" x14ac:dyDescent="0.25">
      <c r="A40">
        <v>1933</v>
      </c>
      <c r="B40">
        <v>520.29261642149481</v>
      </c>
      <c r="C40">
        <v>415151</v>
      </c>
      <c r="E40">
        <v>1404.3083119154235</v>
      </c>
      <c r="F40">
        <v>279.41640511524724</v>
      </c>
      <c r="H40">
        <v>40.948955922062098</v>
      </c>
      <c r="I40">
        <v>102000</v>
      </c>
    </row>
    <row r="41" spans="1:9" x14ac:dyDescent="0.25">
      <c r="A41">
        <v>1934</v>
      </c>
      <c r="B41">
        <v>209.56230383643543</v>
      </c>
      <c r="C41">
        <v>415151</v>
      </c>
      <c r="E41">
        <v>1045.4027570691146</v>
      </c>
      <c r="F41">
        <v>780.43892463224222</v>
      </c>
      <c r="H41">
        <v>16.861334791437333</v>
      </c>
      <c r="I41">
        <v>80000</v>
      </c>
    </row>
    <row r="42" spans="1:9" x14ac:dyDescent="0.25">
      <c r="A42">
        <v>1935</v>
      </c>
      <c r="C42">
        <v>415151</v>
      </c>
      <c r="E42">
        <v>1438.0309814982984</v>
      </c>
    </row>
    <row r="43" spans="1:9" x14ac:dyDescent="0.25">
      <c r="A43">
        <v>1936</v>
      </c>
      <c r="B43">
        <v>105.50458715596331</v>
      </c>
      <c r="C43">
        <v>436000</v>
      </c>
      <c r="E43">
        <v>1032.1100917431193</v>
      </c>
      <c r="F43">
        <v>628.44036697247714</v>
      </c>
      <c r="H43">
        <v>183.48623853211009</v>
      </c>
      <c r="I43">
        <v>101000</v>
      </c>
    </row>
    <row r="44" spans="1:9" x14ac:dyDescent="0.25">
      <c r="A44">
        <v>1937</v>
      </c>
      <c r="C44">
        <v>438112</v>
      </c>
      <c r="E44">
        <v>1148.1082462931854</v>
      </c>
    </row>
    <row r="45" spans="1:9" x14ac:dyDescent="0.25">
      <c r="A45">
        <v>1938</v>
      </c>
      <c r="C45">
        <v>443500</v>
      </c>
      <c r="E45">
        <v>1048.4780157835401</v>
      </c>
    </row>
    <row r="46" spans="1:9" x14ac:dyDescent="0.25">
      <c r="A46">
        <v>1939</v>
      </c>
      <c r="C46">
        <v>443500</v>
      </c>
      <c r="E46">
        <v>712.51409244644879</v>
      </c>
    </row>
    <row r="47" spans="1:9" x14ac:dyDescent="0.25">
      <c r="A47">
        <v>1940</v>
      </c>
      <c r="C47">
        <v>444500</v>
      </c>
      <c r="E47">
        <v>908.88638920134986</v>
      </c>
      <c r="I47">
        <v>122000</v>
      </c>
    </row>
    <row r="48" spans="1:9" x14ac:dyDescent="0.25">
      <c r="A48">
        <v>1941</v>
      </c>
      <c r="C48">
        <v>444500</v>
      </c>
      <c r="E48">
        <v>742.40719910011251</v>
      </c>
      <c r="I48">
        <v>91000</v>
      </c>
    </row>
    <row r="49" spans="1:9" x14ac:dyDescent="0.25">
      <c r="A49">
        <v>1942</v>
      </c>
      <c r="C49">
        <v>444500</v>
      </c>
      <c r="E49">
        <v>731.15860517435317</v>
      </c>
      <c r="I49">
        <v>92000</v>
      </c>
    </row>
    <row r="50" spans="1:9" x14ac:dyDescent="0.25">
      <c r="A50">
        <v>1943</v>
      </c>
      <c r="C50">
        <v>425000</v>
      </c>
      <c r="E50">
        <v>1061.1764705882354</v>
      </c>
      <c r="I50">
        <v>111000</v>
      </c>
    </row>
    <row r="51" spans="1:9" x14ac:dyDescent="0.25">
      <c r="A51">
        <v>1944</v>
      </c>
      <c r="B51">
        <v>48.735205384079833</v>
      </c>
      <c r="C51">
        <v>430900</v>
      </c>
      <c r="E51">
        <v>731.02808076119754</v>
      </c>
      <c r="F51">
        <v>482.71060570898118</v>
      </c>
      <c r="H51">
        <v>164.771408679508</v>
      </c>
      <c r="I51">
        <v>89000</v>
      </c>
    </row>
    <row r="52" spans="1:9" x14ac:dyDescent="0.25">
      <c r="A52">
        <v>1945</v>
      </c>
      <c r="B52">
        <v>36.705666437256255</v>
      </c>
      <c r="C52">
        <v>435900</v>
      </c>
      <c r="E52">
        <v>628.5845377380133</v>
      </c>
      <c r="F52">
        <v>557.4673090158293</v>
      </c>
      <c r="H52">
        <v>211.05758201422344</v>
      </c>
      <c r="I52">
        <v>84000</v>
      </c>
    </row>
    <row r="53" spans="1:9" x14ac:dyDescent="0.25">
      <c r="A53">
        <v>1946</v>
      </c>
      <c r="B53">
        <v>121.43372754319331</v>
      </c>
      <c r="C53">
        <v>444687</v>
      </c>
      <c r="E53">
        <v>760.08518351109888</v>
      </c>
      <c r="F53">
        <v>674.63181968440722</v>
      </c>
      <c r="H53">
        <v>213.63340956672897</v>
      </c>
      <c r="I53">
        <v>61000</v>
      </c>
    </row>
    <row r="54" spans="1:9" x14ac:dyDescent="0.25">
      <c r="A54">
        <v>1947</v>
      </c>
      <c r="B54">
        <v>60</v>
      </c>
      <c r="C54">
        <v>450000</v>
      </c>
      <c r="E54">
        <v>724.44444444444446</v>
      </c>
      <c r="F54">
        <v>588.88888888888891</v>
      </c>
      <c r="H54">
        <v>180</v>
      </c>
      <c r="I54">
        <v>60000</v>
      </c>
    </row>
    <row r="55" spans="1:9" x14ac:dyDescent="0.25">
      <c r="A55">
        <v>1948</v>
      </c>
      <c r="B55">
        <v>21.977055953584458</v>
      </c>
      <c r="C55">
        <v>455020</v>
      </c>
      <c r="E55">
        <v>492.28605336029187</v>
      </c>
      <c r="F55">
        <v>448.33194145312291</v>
      </c>
      <c r="H55">
        <v>164.82791965188343</v>
      </c>
      <c r="I55">
        <v>45000</v>
      </c>
    </row>
    <row r="56" spans="1:9" x14ac:dyDescent="0.25">
      <c r="A56">
        <v>1949</v>
      </c>
      <c r="B56">
        <v>63.828850640489499</v>
      </c>
      <c r="C56">
        <v>454340</v>
      </c>
      <c r="E56">
        <v>594.26860941145389</v>
      </c>
      <c r="F56">
        <v>521.63577937227626</v>
      </c>
      <c r="H56">
        <v>266.32037681031824</v>
      </c>
      <c r="I56">
        <v>56000</v>
      </c>
    </row>
    <row r="57" spans="1:9" x14ac:dyDescent="0.25">
      <c r="A57">
        <v>1950</v>
      </c>
      <c r="B57">
        <v>71.1111111111111</v>
      </c>
      <c r="C57">
        <v>450000</v>
      </c>
      <c r="E57">
        <v>620</v>
      </c>
      <c r="F57">
        <v>533.33333333333337</v>
      </c>
      <c r="I57">
        <v>49000</v>
      </c>
    </row>
    <row r="58" spans="1:9" x14ac:dyDescent="0.25">
      <c r="A58">
        <v>1951</v>
      </c>
      <c r="B58" s="31">
        <v>522.26139182660927</v>
      </c>
      <c r="C58">
        <v>444222</v>
      </c>
    </row>
    <row r="59" spans="1:9" x14ac:dyDescent="0.25">
      <c r="A59">
        <v>1952</v>
      </c>
      <c r="B59" s="30">
        <v>40.522287257991898</v>
      </c>
      <c r="C59">
        <v>444200</v>
      </c>
    </row>
    <row r="60" spans="1:9" x14ac:dyDescent="0.25">
      <c r="A60">
        <v>1953</v>
      </c>
      <c r="B60" s="30">
        <v>53.238686779059449</v>
      </c>
      <c r="C60">
        <v>450800</v>
      </c>
    </row>
    <row r="61" spans="1:9" x14ac:dyDescent="0.25">
      <c r="A61">
        <v>1954</v>
      </c>
      <c r="B61" s="30">
        <v>44.533511467379199</v>
      </c>
      <c r="C61">
        <v>449100</v>
      </c>
    </row>
    <row r="62" spans="1:9" x14ac:dyDescent="0.25">
      <c r="A62">
        <v>1955</v>
      </c>
      <c r="B62" s="30">
        <v>74.906367041198507</v>
      </c>
      <c r="C62">
        <v>453900</v>
      </c>
    </row>
    <row r="63" spans="1:9" x14ac:dyDescent="0.25">
      <c r="A63">
        <v>1956</v>
      </c>
      <c r="B63" s="30">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zoomScaleNormal="100" workbookViewId="0">
      <pane xSplit="1" topLeftCell="AG1" activePane="topRight" state="frozen"/>
      <selection pane="topRight" activeCell="AL18" sqref="AK18:AL18"/>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ht="15" x14ac:dyDescent="0.25">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582</v>
      </c>
      <c r="BG4" s="12" t="s">
        <v>851</v>
      </c>
      <c r="BH4" s="12" t="s">
        <v>659</v>
      </c>
      <c r="BI4" s="12" t="s">
        <v>660</v>
      </c>
      <c r="BJ4" s="12" t="s">
        <v>850</v>
      </c>
      <c r="BK4" s="12" t="s">
        <v>849</v>
      </c>
    </row>
    <row r="5" spans="1:63" s="11" customFormat="1" ht="15" x14ac:dyDescent="0.25">
      <c r="A5" s="11" t="s">
        <v>640</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ht="15" x14ac:dyDescent="0.25">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658</v>
      </c>
      <c r="BG6" s="12" t="s">
        <v>851</v>
      </c>
      <c r="BH6" s="12" t="s">
        <v>659</v>
      </c>
      <c r="BI6" s="12" t="s">
        <v>660</v>
      </c>
      <c r="BJ6" s="12" t="s">
        <v>850</v>
      </c>
      <c r="BK6" s="12" t="s">
        <v>849</v>
      </c>
    </row>
    <row r="7" spans="1:63" s="11" customFormat="1" ht="15" x14ac:dyDescent="0.25">
      <c r="A7" s="11" t="s">
        <v>653</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t="s">
        <v>527</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ht="15" x14ac:dyDescent="0.25">
      <c r="A8" s="12" t="s">
        <v>0</v>
      </c>
      <c r="R8" s="12" t="s">
        <v>58</v>
      </c>
      <c r="BE8" s="12" t="s">
        <v>89</v>
      </c>
      <c r="BF8" s="12" t="s">
        <v>658</v>
      </c>
      <c r="BG8" s="12" t="s">
        <v>851</v>
      </c>
      <c r="BH8" s="12" t="s">
        <v>659</v>
      </c>
      <c r="BI8" s="12" t="s">
        <v>660</v>
      </c>
      <c r="BJ8" s="12" t="s">
        <v>850</v>
      </c>
      <c r="BK8" s="12" t="s">
        <v>849</v>
      </c>
    </row>
    <row r="9" spans="1:63" s="11" customFormat="1" ht="15" x14ac:dyDescent="0.25">
      <c r="A9" s="11" t="s">
        <v>633</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ht="15" x14ac:dyDescent="0.25">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658</v>
      </c>
      <c r="BG10" s="12" t="s">
        <v>851</v>
      </c>
      <c r="BH10" s="12" t="s">
        <v>659</v>
      </c>
      <c r="BI10" s="12" t="s">
        <v>660</v>
      </c>
      <c r="BJ10" s="12" t="s">
        <v>850</v>
      </c>
      <c r="BK10" s="12" t="s">
        <v>849</v>
      </c>
    </row>
    <row r="11" spans="1:63" s="11" customFormat="1" ht="15" x14ac:dyDescent="0.25">
      <c r="A11" s="11" t="s">
        <v>654</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ht="15" x14ac:dyDescent="0.25">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852</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658</v>
      </c>
      <c r="BG12" s="12" t="s">
        <v>851</v>
      </c>
      <c r="BH12" s="12" t="s">
        <v>659</v>
      </c>
      <c r="BI12" s="12" t="s">
        <v>660</v>
      </c>
      <c r="BJ12" s="12" t="s">
        <v>850</v>
      </c>
      <c r="BK12" s="12" t="s">
        <v>849</v>
      </c>
    </row>
    <row r="13" spans="1:63" s="13" customFormat="1" ht="30" x14ac:dyDescent="0.25">
      <c r="A13" s="13" t="s">
        <v>32</v>
      </c>
      <c r="X13" s="13" t="s">
        <v>854</v>
      </c>
    </row>
    <row r="15" spans="1:63" ht="35.25" thickBot="1" x14ac:dyDescent="0.35">
      <c r="A15" s="9" t="s">
        <v>842</v>
      </c>
    </row>
    <row r="16" spans="1:63" ht="16.5" thickTop="1" x14ac:dyDescent="0.25">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5">
      <c r="A17" s="11" t="s">
        <v>633</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844</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5">
      <c r="A18" s="11" t="s">
        <v>640</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5">
        <f t="shared" ref="R18:BK18" si="2">R7/R$26*1000000</f>
        <v>874.76776520912165</v>
      </c>
      <c r="S18" s="11" t="s">
        <v>844</v>
      </c>
      <c r="T18" s="11" t="s">
        <v>844</v>
      </c>
      <c r="U18" s="11" t="s">
        <v>844</v>
      </c>
      <c r="V18" s="11" t="s">
        <v>844</v>
      </c>
      <c r="W18" s="11" t="s">
        <v>844</v>
      </c>
      <c r="X18" s="11" t="s">
        <v>844</v>
      </c>
      <c r="Y18" s="11" t="s">
        <v>844</v>
      </c>
      <c r="Z18" s="11" t="s">
        <v>844</v>
      </c>
      <c r="AA18" s="11" t="s">
        <v>844</v>
      </c>
      <c r="AB18" s="11" t="s">
        <v>844</v>
      </c>
      <c r="AC18" s="11" t="s">
        <v>844</v>
      </c>
      <c r="AD18" s="11" t="s">
        <v>844</v>
      </c>
      <c r="AE18" s="11" t="s">
        <v>844</v>
      </c>
      <c r="AF18" s="11" t="s">
        <v>844</v>
      </c>
      <c r="AG18" s="11" t="s">
        <v>844</v>
      </c>
      <c r="AH18" s="11" t="s">
        <v>844</v>
      </c>
      <c r="AI18" s="11" t="s">
        <v>844</v>
      </c>
      <c r="AJ18" s="11" t="s">
        <v>844</v>
      </c>
      <c r="AK18" s="11" t="s">
        <v>844</v>
      </c>
      <c r="AL18" s="11" t="s">
        <v>844</v>
      </c>
      <c r="AM18" s="11" t="s">
        <v>844</v>
      </c>
      <c r="AN18" s="11" t="s">
        <v>844</v>
      </c>
      <c r="AO18" s="11" t="s">
        <v>844</v>
      </c>
      <c r="AP18" s="11" t="s">
        <v>844</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5">
      <c r="A19" s="11" t="s">
        <v>653</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844</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5">
      <c r="A20" s="11" t="s">
        <v>654</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844</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ht="15" x14ac:dyDescent="0.25">
      <c r="A21" s="13" t="s">
        <v>32</v>
      </c>
    </row>
    <row r="25" spans="1:63" s="9" customFormat="1" ht="35.25" thickBot="1" x14ac:dyDescent="0.35">
      <c r="A25" s="9" t="s">
        <v>847</v>
      </c>
    </row>
    <row r="26" spans="1:63" s="11" customFormat="1" thickTop="1" x14ac:dyDescent="0.25">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ht="15" x14ac:dyDescent="0.25">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581</v>
      </c>
      <c r="BG27" s="12" t="s">
        <v>580</v>
      </c>
      <c r="BH27" s="12" t="s">
        <v>579</v>
      </c>
      <c r="BI27" s="12" t="s">
        <v>578</v>
      </c>
      <c r="BJ27" s="12" t="s">
        <v>577</v>
      </c>
      <c r="BK27" s="12" t="s">
        <v>576</v>
      </c>
    </row>
    <row r="28" spans="1:63" s="11" customFormat="1" ht="30" x14ac:dyDescent="0.25">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19" t="s">
        <v>845</v>
      </c>
      <c r="BG28" s="19" t="s">
        <v>845</v>
      </c>
      <c r="BH28" s="19" t="s">
        <v>845</v>
      </c>
      <c r="BI28" s="19" t="s">
        <v>845</v>
      </c>
      <c r="BJ28" s="19" t="s">
        <v>845</v>
      </c>
      <c r="BK28" s="19" t="s">
        <v>845</v>
      </c>
    </row>
    <row r="29" spans="1:63" s="12" customFormat="1" ht="15" x14ac:dyDescent="0.25">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ht="15" x14ac:dyDescent="0.25">
      <c r="A30" s="11" t="s">
        <v>936</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19" t="s">
        <v>845</v>
      </c>
      <c r="BG30" s="19" t="s">
        <v>845</v>
      </c>
      <c r="BH30" s="19" t="s">
        <v>845</v>
      </c>
      <c r="BI30" s="19" t="s">
        <v>845</v>
      </c>
      <c r="BJ30" s="19" t="s">
        <v>845</v>
      </c>
      <c r="BK30" s="19" t="s">
        <v>845</v>
      </c>
    </row>
    <row r="31" spans="1:63" s="12" customFormat="1" ht="15" x14ac:dyDescent="0.25">
      <c r="A31" s="12" t="s">
        <v>0</v>
      </c>
      <c r="B31" s="12" t="s">
        <v>937</v>
      </c>
      <c r="C31" s="12" t="s">
        <v>938</v>
      </c>
      <c r="D31" s="12" t="s">
        <v>939</v>
      </c>
      <c r="E31" s="12" t="s">
        <v>940</v>
      </c>
      <c r="F31" s="12" t="s">
        <v>941</v>
      </c>
      <c r="G31" s="12" t="s">
        <v>942</v>
      </c>
      <c r="H31" s="12" t="s">
        <v>943</v>
      </c>
      <c r="I31" s="12" t="s">
        <v>944</v>
      </c>
      <c r="J31" s="12" t="s">
        <v>945</v>
      </c>
      <c r="K31" s="12" t="s">
        <v>946</v>
      </c>
      <c r="L31" s="12" t="s">
        <v>947</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948</v>
      </c>
      <c r="AV31" s="12" t="s">
        <v>949</v>
      </c>
      <c r="AW31" s="12" t="s">
        <v>950</v>
      </c>
      <c r="AX31" s="12" t="s">
        <v>144</v>
      </c>
      <c r="AY31" s="12" t="s">
        <v>145</v>
      </c>
      <c r="AZ31" s="12" t="s">
        <v>951</v>
      </c>
      <c r="BA31" s="12" t="s">
        <v>147</v>
      </c>
      <c r="BB31" s="12" t="s">
        <v>952</v>
      </c>
      <c r="BC31" s="12" t="s">
        <v>149</v>
      </c>
      <c r="BD31" s="12" t="s">
        <v>953</v>
      </c>
    </row>
    <row r="32" spans="1:63" s="13" customFormat="1" ht="15" x14ac:dyDescent="0.25">
      <c r="A32" s="13" t="s">
        <v>848</v>
      </c>
      <c r="X32" s="13" t="s">
        <v>853</v>
      </c>
    </row>
  </sheetData>
  <conditionalFormatting sqref="A13">
    <cfRule type="expression" dxfId="25" priority="16">
      <formula>_xlfn.ISFORMULA(A13)</formula>
    </cfRule>
  </conditionalFormatting>
  <conditionalFormatting sqref="A15:A21">
    <cfRule type="expression" dxfId="24" priority="14">
      <formula>_xlfn.ISFORMULA(A15)</formula>
    </cfRule>
  </conditionalFormatting>
  <conditionalFormatting sqref="A1:XFD12">
    <cfRule type="expression" dxfId="23" priority="17">
      <formula>_xlfn.ISFORMULA(A1)</formula>
    </cfRule>
  </conditionalFormatting>
  <conditionalFormatting sqref="A22:XFD24 A26:XFD1048576 B21:XFD21 BL19:XFD20">
    <cfRule type="expression" dxfId="22" priority="18">
      <formula>_xlfn.ISFORMULA(A19)</formula>
    </cfRule>
  </conditionalFormatting>
  <conditionalFormatting sqref="B16:BK20">
    <cfRule type="expression" dxfId="21" priority="6">
      <formula>_xlfn.ISFORMULA(B16)</formula>
    </cfRule>
  </conditionalFormatting>
  <conditionalFormatting sqref="BC9">
    <cfRule type="expression" dxfId="20" priority="20">
      <formula>_xlfn.ISFORMULA(A1)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zoomScaleNormal="100" workbookViewId="0">
      <pane ySplit="1" topLeftCell="A27" activePane="bottomLeft" state="frozen"/>
      <selection pane="bottomLeft" activeCell="F37" sqref="F3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655</v>
      </c>
      <c r="H1" t="s">
        <v>829</v>
      </c>
      <c r="I1" t="s">
        <v>1047</v>
      </c>
    </row>
    <row r="2" spans="1:9" x14ac:dyDescent="0.25">
      <c r="A2">
        <v>1895</v>
      </c>
      <c r="B2">
        <v>191.13539122437885</v>
      </c>
      <c r="C2">
        <v>638291</v>
      </c>
      <c r="D2">
        <v>48</v>
      </c>
      <c r="E2">
        <v>3456.1038773850796</v>
      </c>
      <c r="G2">
        <v>1789.1525965429562</v>
      </c>
      <c r="H2">
        <v>404.2043519335225</v>
      </c>
      <c r="I2">
        <v>202000</v>
      </c>
    </row>
    <row r="3" spans="1:9" x14ac:dyDescent="0.25">
      <c r="A3">
        <v>1896</v>
      </c>
      <c r="B3">
        <v>73.315727159421144</v>
      </c>
      <c r="C3">
        <v>641063</v>
      </c>
      <c r="E3">
        <v>2823.4354501819635</v>
      </c>
      <c r="G3">
        <v>1717.459906436653</v>
      </c>
      <c r="H3">
        <v>461.73309019550339</v>
      </c>
      <c r="I3">
        <v>175000</v>
      </c>
    </row>
    <row r="4" spans="1:9" x14ac:dyDescent="0.25">
      <c r="A4">
        <v>1897</v>
      </c>
      <c r="B4">
        <v>100.91146338699237</v>
      </c>
      <c r="C4">
        <v>644129</v>
      </c>
      <c r="E4">
        <v>2932.6423744312087</v>
      </c>
      <c r="G4">
        <v>1791.5665961321411</v>
      </c>
      <c r="H4">
        <v>437.8005026943361</v>
      </c>
      <c r="I4">
        <v>201000</v>
      </c>
    </row>
    <row r="5" spans="1:9" x14ac:dyDescent="0.25">
      <c r="A5">
        <v>1898</v>
      </c>
      <c r="B5">
        <v>244.61646505535433</v>
      </c>
      <c r="C5">
        <v>633645</v>
      </c>
      <c r="E5">
        <v>2853.3327020650363</v>
      </c>
      <c r="G5">
        <v>2179.4537951060925</v>
      </c>
      <c r="H5">
        <v>433.99695413046737</v>
      </c>
      <c r="I5">
        <v>184000</v>
      </c>
    </row>
    <row r="6" spans="1:9" x14ac:dyDescent="0.25">
      <c r="A6">
        <v>1899</v>
      </c>
      <c r="B6">
        <v>303.59906976048575</v>
      </c>
      <c r="C6">
        <v>668645</v>
      </c>
      <c r="D6">
        <v>50.5</v>
      </c>
      <c r="E6">
        <v>3040.4773833648646</v>
      </c>
      <c r="G6">
        <v>2235.8650704035776</v>
      </c>
      <c r="H6">
        <v>448.66857600071785</v>
      </c>
      <c r="I6">
        <v>199000</v>
      </c>
    </row>
    <row r="7" spans="1:9" x14ac:dyDescent="0.25">
      <c r="A7">
        <v>1900</v>
      </c>
      <c r="B7">
        <v>355.55398837544146</v>
      </c>
      <c r="C7">
        <v>680628</v>
      </c>
      <c r="E7">
        <v>2981.0704231974</v>
      </c>
      <c r="G7">
        <v>2105.4085344711061</v>
      </c>
      <c r="H7">
        <v>334.98474937851512</v>
      </c>
      <c r="I7">
        <v>186000</v>
      </c>
    </row>
    <row r="8" spans="1:9" x14ac:dyDescent="0.25">
      <c r="A8">
        <v>1901</v>
      </c>
      <c r="B8">
        <v>106.36251843131312</v>
      </c>
      <c r="C8">
        <v>686332</v>
      </c>
      <c r="D8">
        <v>51.8</v>
      </c>
      <c r="E8">
        <v>2312.2920102807384</v>
      </c>
      <c r="G8">
        <v>1687.2300868967206</v>
      </c>
      <c r="H8">
        <v>241.86545287120518</v>
      </c>
      <c r="I8">
        <v>188000</v>
      </c>
    </row>
    <row r="9" spans="1:9" x14ac:dyDescent="0.25">
      <c r="A9">
        <v>1902</v>
      </c>
      <c r="B9">
        <v>95.729210219937855</v>
      </c>
      <c r="C9">
        <v>710337</v>
      </c>
      <c r="E9">
        <v>2608.6209784933067</v>
      </c>
      <c r="G9">
        <v>1975.1188520378353</v>
      </c>
      <c r="H9">
        <v>232.28411303367275</v>
      </c>
      <c r="I9">
        <v>162000</v>
      </c>
    </row>
    <row r="10" spans="1:9" x14ac:dyDescent="0.25">
      <c r="A10">
        <v>1903</v>
      </c>
      <c r="B10">
        <v>82.30911957143455</v>
      </c>
      <c r="C10">
        <v>716810</v>
      </c>
      <c r="E10">
        <v>2269.7786024190509</v>
      </c>
      <c r="G10">
        <v>1669.8985784238503</v>
      </c>
      <c r="H10">
        <v>213.44568295643199</v>
      </c>
      <c r="I10">
        <v>159000</v>
      </c>
    </row>
    <row r="11" spans="1:9" x14ac:dyDescent="0.25">
      <c r="A11">
        <v>1904</v>
      </c>
      <c r="B11">
        <v>60.821364886720211</v>
      </c>
      <c r="C11">
        <v>723430</v>
      </c>
      <c r="E11">
        <v>2276.6542720097314</v>
      </c>
      <c r="G11">
        <v>1667.0583193951038</v>
      </c>
      <c r="H11">
        <v>211.49247335609527</v>
      </c>
      <c r="I11">
        <v>196000</v>
      </c>
    </row>
    <row r="12" spans="1:9" x14ac:dyDescent="0.25">
      <c r="A12">
        <v>1905</v>
      </c>
      <c r="B12">
        <v>99.493808214099772</v>
      </c>
      <c r="C12">
        <v>733714</v>
      </c>
      <c r="D12">
        <v>44.1</v>
      </c>
      <c r="E12">
        <v>2088.0070436164501</v>
      </c>
      <c r="G12">
        <v>1874.0272095121531</v>
      </c>
      <c r="H12">
        <v>222.157407382168</v>
      </c>
      <c r="I12">
        <v>151000</v>
      </c>
    </row>
    <row r="13" spans="1:9" x14ac:dyDescent="0.25">
      <c r="A13">
        <v>1906</v>
      </c>
      <c r="B13">
        <v>83.876728266457434</v>
      </c>
      <c r="C13">
        <v>739180</v>
      </c>
      <c r="E13">
        <v>2033.3342352336372</v>
      </c>
      <c r="G13">
        <v>1837.1709191265998</v>
      </c>
      <c r="H13">
        <v>227.27887659298142</v>
      </c>
      <c r="I13">
        <v>171000</v>
      </c>
    </row>
    <row r="14" spans="1:9" x14ac:dyDescent="0.25">
      <c r="A14">
        <v>1907</v>
      </c>
      <c r="B14">
        <v>87.11455161470171</v>
      </c>
      <c r="C14">
        <v>746144</v>
      </c>
      <c r="E14">
        <v>2054.5631942359651</v>
      </c>
      <c r="G14">
        <v>1711.4658832611399</v>
      </c>
      <c r="H14">
        <v>247.94141613415107</v>
      </c>
      <c r="I14">
        <v>143000</v>
      </c>
    </row>
    <row r="15" spans="1:9" x14ac:dyDescent="0.25">
      <c r="A15">
        <v>1908</v>
      </c>
      <c r="B15">
        <v>181.28426572541034</v>
      </c>
      <c r="C15">
        <v>750203</v>
      </c>
      <c r="E15">
        <v>2055.4436599160495</v>
      </c>
      <c r="G15">
        <v>1807.5107670857087</v>
      </c>
      <c r="H15">
        <v>257.26370062503082</v>
      </c>
      <c r="I15">
        <v>140000</v>
      </c>
    </row>
    <row r="16" spans="1:9" x14ac:dyDescent="0.25">
      <c r="A16">
        <v>1909</v>
      </c>
      <c r="B16">
        <v>103.89856343796401</v>
      </c>
      <c r="C16">
        <v>760357</v>
      </c>
      <c r="E16">
        <v>2235.7918714498583</v>
      </c>
      <c r="G16">
        <v>1905.6837774887322</v>
      </c>
      <c r="H16">
        <v>222.26401545589769</v>
      </c>
      <c r="I16">
        <v>143000</v>
      </c>
    </row>
    <row r="17" spans="1:9" x14ac:dyDescent="0.25">
      <c r="A17">
        <v>1910</v>
      </c>
      <c r="B17">
        <v>102.24742531565529</v>
      </c>
      <c r="C17">
        <v>743295</v>
      </c>
      <c r="E17">
        <v>1940.0103592786174</v>
      </c>
      <c r="G17">
        <v>1724.7526217719749</v>
      </c>
      <c r="H17">
        <v>199.11340719364452</v>
      </c>
      <c r="I17">
        <v>139000</v>
      </c>
    </row>
    <row r="18" spans="1:9" x14ac:dyDescent="0.25">
      <c r="A18">
        <v>1911</v>
      </c>
      <c r="B18">
        <v>94.967142706189037</v>
      </c>
      <c r="C18">
        <v>747627</v>
      </c>
      <c r="E18">
        <v>2042.4623508781785</v>
      </c>
      <c r="F18">
        <v>874.76776520912165</v>
      </c>
      <c r="G18">
        <v>1148.9686702058648</v>
      </c>
      <c r="H18">
        <v>222.03585477785046</v>
      </c>
      <c r="I18">
        <v>154000</v>
      </c>
    </row>
    <row r="19" spans="1:9" x14ac:dyDescent="0.25">
      <c r="A19">
        <v>1912</v>
      </c>
      <c r="B19">
        <v>67.817255103248456</v>
      </c>
      <c r="C19">
        <v>752021</v>
      </c>
      <c r="E19">
        <v>1876.2773911898737</v>
      </c>
      <c r="G19">
        <v>1953.402896993568</v>
      </c>
      <c r="H19">
        <v>218.07901641044597</v>
      </c>
      <c r="I19">
        <v>125000</v>
      </c>
    </row>
    <row r="20" spans="1:9" x14ac:dyDescent="0.25">
      <c r="A20">
        <v>1913</v>
      </c>
      <c r="B20">
        <v>70.054576480431649</v>
      </c>
      <c r="C20">
        <v>756553</v>
      </c>
      <c r="D20">
        <v>36</v>
      </c>
      <c r="E20">
        <v>1780.4436701724796</v>
      </c>
      <c r="G20">
        <v>1763.2604721678454</v>
      </c>
      <c r="H20">
        <v>218.09443621266453</v>
      </c>
      <c r="I20">
        <v>132000</v>
      </c>
    </row>
    <row r="21" spans="1:9" x14ac:dyDescent="0.25">
      <c r="A21">
        <v>1914</v>
      </c>
      <c r="B21">
        <v>101.56355795372869</v>
      </c>
      <c r="C21">
        <v>767992</v>
      </c>
      <c r="D21">
        <v>36</v>
      </c>
      <c r="E21">
        <v>1941.4264731924291</v>
      </c>
      <c r="G21">
        <v>2100.2822946072356</v>
      </c>
      <c r="H21">
        <v>261.72147626537776</v>
      </c>
      <c r="I21">
        <v>139000</v>
      </c>
    </row>
    <row r="22" spans="1:9" x14ac:dyDescent="0.25">
      <c r="A22">
        <v>1915</v>
      </c>
      <c r="B22">
        <v>129.43392074761033</v>
      </c>
      <c r="C22">
        <v>772595</v>
      </c>
      <c r="D22">
        <v>36</v>
      </c>
      <c r="E22">
        <v>2069.648392754289</v>
      </c>
      <c r="G22">
        <v>2131.7766747131423</v>
      </c>
      <c r="H22">
        <v>238.15841417560301</v>
      </c>
      <c r="I22">
        <v>133000</v>
      </c>
    </row>
    <row r="23" spans="1:9" x14ac:dyDescent="0.25">
      <c r="A23">
        <v>1916</v>
      </c>
      <c r="B23">
        <v>220.00728211237868</v>
      </c>
      <c r="C23">
        <v>777247</v>
      </c>
      <c r="D23">
        <v>36</v>
      </c>
      <c r="E23">
        <v>1994.2180542350113</v>
      </c>
      <c r="G23">
        <v>2147.3225371085382</v>
      </c>
      <c r="H23">
        <v>244.45253568042074</v>
      </c>
      <c r="I23">
        <v>117000</v>
      </c>
    </row>
    <row r="24" spans="1:9" x14ac:dyDescent="0.25">
      <c r="A24">
        <v>1917</v>
      </c>
      <c r="B24">
        <v>70.337157969583643</v>
      </c>
      <c r="C24">
        <v>781948</v>
      </c>
      <c r="E24">
        <v>1847.948968473607</v>
      </c>
      <c r="G24">
        <v>1956.6518489720543</v>
      </c>
      <c r="I24">
        <v>115000</v>
      </c>
    </row>
    <row r="25" spans="1:9" x14ac:dyDescent="0.25">
      <c r="A25">
        <v>1918</v>
      </c>
      <c r="B25">
        <v>1775.0540956687657</v>
      </c>
      <c r="C25">
        <v>781948</v>
      </c>
      <c r="E25">
        <v>1807.0255311094854</v>
      </c>
      <c r="G25">
        <v>3331.4235729230077</v>
      </c>
      <c r="H25">
        <v>234.03090742606923</v>
      </c>
      <c r="I25">
        <v>124000</v>
      </c>
    </row>
    <row r="26" spans="1:9" x14ac:dyDescent="0.25">
      <c r="A26">
        <v>1919</v>
      </c>
      <c r="B26">
        <v>1487.3111767022872</v>
      </c>
      <c r="C26">
        <v>781948</v>
      </c>
      <c r="E26">
        <v>1995.0175715009182</v>
      </c>
      <c r="G26">
        <v>2305.779923984715</v>
      </c>
      <c r="H26">
        <v>225.07890550266771</v>
      </c>
      <c r="I26">
        <v>110000</v>
      </c>
    </row>
    <row r="27" spans="1:9" x14ac:dyDescent="0.25">
      <c r="A27">
        <v>1920</v>
      </c>
      <c r="B27">
        <v>239.14633709658443</v>
      </c>
      <c r="C27">
        <v>781948</v>
      </c>
      <c r="E27">
        <v>1800.6312440213417</v>
      </c>
      <c r="G27">
        <v>2307.0587814023438</v>
      </c>
      <c r="H27">
        <v>218.68461841452375</v>
      </c>
      <c r="I27">
        <v>113000</v>
      </c>
    </row>
    <row r="28" spans="1:9" x14ac:dyDescent="0.25">
      <c r="A28">
        <v>1921</v>
      </c>
      <c r="B28">
        <v>129.74296205630353</v>
      </c>
      <c r="C28">
        <v>817000</v>
      </c>
      <c r="D28">
        <v>40.1</v>
      </c>
      <c r="E28">
        <v>1325.5813953488371</v>
      </c>
      <c r="G28">
        <v>1652.3867809057526</v>
      </c>
      <c r="H28">
        <v>176.2545899632803</v>
      </c>
      <c r="I28">
        <v>107000</v>
      </c>
    </row>
    <row r="29" spans="1:9" x14ac:dyDescent="0.25">
      <c r="A29">
        <v>1922</v>
      </c>
      <c r="B29">
        <v>388.77650817949325</v>
      </c>
      <c r="C29">
        <v>823095</v>
      </c>
      <c r="D29">
        <v>40.5</v>
      </c>
      <c r="E29">
        <v>1739.7748741032322</v>
      </c>
      <c r="G29">
        <v>1892.8556241989077</v>
      </c>
      <c r="H29">
        <v>156.72552985985823</v>
      </c>
      <c r="I29">
        <v>96000</v>
      </c>
    </row>
    <row r="30" spans="1:9" x14ac:dyDescent="0.25">
      <c r="A30">
        <v>1923</v>
      </c>
      <c r="B30">
        <v>137.36909267714287</v>
      </c>
      <c r="C30">
        <v>829881</v>
      </c>
      <c r="D30">
        <v>40.799999999999997</v>
      </c>
      <c r="E30">
        <v>1345.9761098277947</v>
      </c>
      <c r="G30">
        <v>1813.5130217464914</v>
      </c>
      <c r="H30">
        <v>161.46893349769425</v>
      </c>
      <c r="I30">
        <v>99000</v>
      </c>
    </row>
    <row r="31" spans="1:9" x14ac:dyDescent="0.25">
      <c r="A31">
        <v>1924</v>
      </c>
      <c r="B31">
        <v>228.36072865006525</v>
      </c>
      <c r="C31">
        <v>836396</v>
      </c>
      <c r="D31">
        <v>41.1</v>
      </c>
      <c r="E31">
        <v>1409.6193669027591</v>
      </c>
      <c r="G31">
        <v>1853.1891592021004</v>
      </c>
      <c r="H31">
        <v>184.12331001104738</v>
      </c>
      <c r="I31">
        <v>103000</v>
      </c>
    </row>
    <row r="32" spans="1:9" x14ac:dyDescent="0.25">
      <c r="A32">
        <v>1925</v>
      </c>
      <c r="B32">
        <v>211.15866794469065</v>
      </c>
      <c r="C32">
        <v>842968</v>
      </c>
      <c r="D32">
        <v>41.4</v>
      </c>
      <c r="E32">
        <v>1278.8148541818907</v>
      </c>
      <c r="G32">
        <v>1850.60405614448</v>
      </c>
      <c r="H32">
        <v>143.54044281633469</v>
      </c>
      <c r="I32">
        <v>99000</v>
      </c>
    </row>
    <row r="33" spans="1:9" x14ac:dyDescent="0.25">
      <c r="A33">
        <v>1926</v>
      </c>
      <c r="B33">
        <v>165.96181936527256</v>
      </c>
      <c r="C33">
        <v>849593</v>
      </c>
      <c r="D33">
        <v>41.7</v>
      </c>
      <c r="E33">
        <v>1234.708854710432</v>
      </c>
      <c r="G33">
        <v>1737.3024495258317</v>
      </c>
      <c r="H33">
        <v>168.31588772506365</v>
      </c>
      <c r="I33">
        <v>104000</v>
      </c>
    </row>
    <row r="34" spans="1:9" x14ac:dyDescent="0.25">
      <c r="A34">
        <v>1927</v>
      </c>
      <c r="B34">
        <v>312.98685221648412</v>
      </c>
      <c r="C34">
        <v>856266</v>
      </c>
      <c r="D34">
        <v>42.1</v>
      </c>
      <c r="E34">
        <v>1274.1367752544186</v>
      </c>
      <c r="G34">
        <v>1821.8637666332659</v>
      </c>
      <c r="H34">
        <v>191.5292677742664</v>
      </c>
      <c r="I34">
        <v>94000</v>
      </c>
    </row>
    <row r="35" spans="1:9" x14ac:dyDescent="0.25">
      <c r="A35">
        <v>1928</v>
      </c>
      <c r="B35">
        <v>114.31870669745959</v>
      </c>
      <c r="C35">
        <v>866000</v>
      </c>
      <c r="D35">
        <v>36.200000000000003</v>
      </c>
      <c r="E35">
        <v>1076.2124711316399</v>
      </c>
      <c r="G35">
        <v>1638.5681293302539</v>
      </c>
      <c r="H35">
        <v>158.19861431870672</v>
      </c>
      <c r="I35">
        <v>94000</v>
      </c>
    </row>
    <row r="36" spans="1:9" x14ac:dyDescent="0.25">
      <c r="A36">
        <v>1929</v>
      </c>
      <c r="B36">
        <v>467.45997373974853</v>
      </c>
      <c r="C36">
        <v>872802</v>
      </c>
      <c r="D36">
        <v>36.5</v>
      </c>
      <c r="E36">
        <v>1436.7519781118742</v>
      </c>
      <c r="G36">
        <v>2070.3435601659939</v>
      </c>
      <c r="H36">
        <v>208.52381181528</v>
      </c>
      <c r="I36">
        <v>96000</v>
      </c>
    </row>
    <row r="37" spans="1:9" x14ac:dyDescent="0.25">
      <c r="A37">
        <v>1930</v>
      </c>
      <c r="B37">
        <v>85.260504946814493</v>
      </c>
      <c r="C37">
        <v>879657</v>
      </c>
      <c r="E37">
        <v>862.83631006176267</v>
      </c>
      <c r="G37">
        <v>1424.4188359781142</v>
      </c>
      <c r="H37">
        <v>176.20504355674996</v>
      </c>
      <c r="I37">
        <v>82000</v>
      </c>
    </row>
    <row r="38" spans="1:9" x14ac:dyDescent="0.25">
      <c r="A38">
        <v>1931</v>
      </c>
      <c r="B38">
        <v>402.81009663939619</v>
      </c>
      <c r="C38">
        <v>856483</v>
      </c>
      <c r="E38">
        <v>852.32281317901231</v>
      </c>
      <c r="G38">
        <v>1753.6833772532555</v>
      </c>
      <c r="H38">
        <v>185.6429141033739</v>
      </c>
      <c r="I38">
        <v>93000</v>
      </c>
    </row>
    <row r="39" spans="1:9" x14ac:dyDescent="0.25">
      <c r="A39">
        <v>1932</v>
      </c>
      <c r="B39">
        <v>153.85817401599883</v>
      </c>
      <c r="C39">
        <v>831935</v>
      </c>
      <c r="D39">
        <v>32</v>
      </c>
      <c r="E39">
        <v>486.81687872249637</v>
      </c>
      <c r="G39">
        <v>1476.0768569659888</v>
      </c>
      <c r="H39">
        <v>168.28237782999875</v>
      </c>
      <c r="I39">
        <v>91000</v>
      </c>
    </row>
    <row r="40" spans="1:9" x14ac:dyDescent="0.25">
      <c r="A40">
        <v>1933</v>
      </c>
      <c r="B40">
        <v>394.91324033241995</v>
      </c>
      <c r="C40">
        <v>866013</v>
      </c>
      <c r="E40">
        <v>687.05666081225104</v>
      </c>
      <c r="G40">
        <v>1606.2114541005735</v>
      </c>
      <c r="H40">
        <v>159.35095662536244</v>
      </c>
      <c r="I40">
        <v>93000</v>
      </c>
    </row>
    <row r="41" spans="1:9" x14ac:dyDescent="0.25">
      <c r="A41">
        <v>1934</v>
      </c>
      <c r="B41">
        <v>133.94718093146409</v>
      </c>
      <c r="C41">
        <v>866013</v>
      </c>
      <c r="D41">
        <v>32</v>
      </c>
      <c r="E41">
        <v>413.38871356434601</v>
      </c>
      <c r="G41">
        <v>1390.2793607024375</v>
      </c>
      <c r="H41">
        <v>131.63774677747332</v>
      </c>
      <c r="I41">
        <v>81000</v>
      </c>
    </row>
    <row r="42" spans="1:9" x14ac:dyDescent="0.25">
      <c r="A42">
        <v>1935</v>
      </c>
      <c r="B42">
        <v>168.37540796438745</v>
      </c>
      <c r="C42">
        <v>867110</v>
      </c>
      <c r="E42">
        <v>419.78526369203445</v>
      </c>
      <c r="G42">
        <v>1438.1105050108984</v>
      </c>
      <c r="H42">
        <v>140.6972587099676</v>
      </c>
      <c r="I42">
        <v>83000</v>
      </c>
    </row>
    <row r="43" spans="1:9" x14ac:dyDescent="0.25">
      <c r="A43">
        <v>1936</v>
      </c>
      <c r="B43">
        <v>76.114910449654602</v>
      </c>
      <c r="C43">
        <v>867110</v>
      </c>
      <c r="D43">
        <v>32</v>
      </c>
      <c r="E43">
        <v>367.88873383999726</v>
      </c>
      <c r="G43">
        <v>1157.8692438098972</v>
      </c>
      <c r="H43">
        <v>115.32562189341606</v>
      </c>
      <c r="I43">
        <v>75000</v>
      </c>
    </row>
    <row r="44" spans="1:9" x14ac:dyDescent="0.25">
      <c r="A44">
        <v>1937</v>
      </c>
      <c r="B44">
        <v>262.94241791698863</v>
      </c>
      <c r="C44">
        <v>867110</v>
      </c>
      <c r="D44">
        <v>32</v>
      </c>
      <c r="E44">
        <v>367.88873383999726</v>
      </c>
      <c r="G44">
        <v>1349.309776152968</v>
      </c>
      <c r="H44">
        <v>116.47887811235023</v>
      </c>
      <c r="I44">
        <v>82000</v>
      </c>
    </row>
    <row r="45" spans="1:9" x14ac:dyDescent="0.25">
      <c r="A45">
        <v>1938</v>
      </c>
      <c r="B45">
        <v>85.648148148148138</v>
      </c>
      <c r="C45">
        <v>864000</v>
      </c>
      <c r="D45">
        <v>32</v>
      </c>
      <c r="E45">
        <v>243.05555555555554</v>
      </c>
      <c r="G45">
        <v>1008.1018518518518</v>
      </c>
      <c r="H45">
        <v>92.592592592592581</v>
      </c>
      <c r="I45">
        <v>73000</v>
      </c>
    </row>
    <row r="46" spans="1:9" x14ac:dyDescent="0.25">
      <c r="A46">
        <v>1939</v>
      </c>
      <c r="B46">
        <v>190.90466926070039</v>
      </c>
      <c r="C46">
        <v>822400</v>
      </c>
      <c r="E46">
        <v>317.36381322957197</v>
      </c>
      <c r="G46">
        <v>824.4163424124514</v>
      </c>
      <c r="H46">
        <v>103.35603112840467</v>
      </c>
      <c r="I46">
        <v>71000</v>
      </c>
    </row>
    <row r="47" spans="1:9" x14ac:dyDescent="0.25">
      <c r="A47">
        <v>1940</v>
      </c>
      <c r="B47">
        <v>239.10733262486718</v>
      </c>
      <c r="C47">
        <v>752800</v>
      </c>
      <c r="E47">
        <v>613.70882040382571</v>
      </c>
      <c r="G47">
        <v>1257.9702444208287</v>
      </c>
      <c r="H47">
        <v>131.50903294367694</v>
      </c>
      <c r="I47">
        <v>84000</v>
      </c>
    </row>
    <row r="48" spans="1:9" x14ac:dyDescent="0.25">
      <c r="A48">
        <v>1941</v>
      </c>
      <c r="B48">
        <v>166.01522680010021</v>
      </c>
      <c r="C48">
        <v>686684</v>
      </c>
      <c r="E48">
        <v>1438.7986322675349</v>
      </c>
      <c r="G48">
        <v>1475.2054802500131</v>
      </c>
      <c r="H48">
        <v>161.64640504220282</v>
      </c>
      <c r="I48">
        <v>106000</v>
      </c>
    </row>
    <row r="49" spans="1:9" x14ac:dyDescent="0.25">
      <c r="A49">
        <v>1942</v>
      </c>
      <c r="B49">
        <v>55.176856738510914</v>
      </c>
      <c r="C49">
        <v>670571</v>
      </c>
      <c r="E49">
        <v>969.32315891978635</v>
      </c>
      <c r="G49">
        <v>903.70743739290845</v>
      </c>
      <c r="H49">
        <v>164.03930381719459</v>
      </c>
      <c r="I49">
        <v>76000</v>
      </c>
    </row>
    <row r="50" spans="1:9" x14ac:dyDescent="0.25">
      <c r="A50">
        <v>1943</v>
      </c>
      <c r="B50">
        <v>349.38804155146443</v>
      </c>
      <c r="C50">
        <v>661156</v>
      </c>
      <c r="H50">
        <v>2457.8163096152798</v>
      </c>
      <c r="I50">
        <v>81000</v>
      </c>
    </row>
    <row r="51" spans="1:9" x14ac:dyDescent="0.25">
      <c r="A51">
        <v>1944</v>
      </c>
      <c r="B51">
        <v>91.28593448363587</v>
      </c>
      <c r="C51">
        <v>668230</v>
      </c>
      <c r="E51">
        <v>1056.5224548433921</v>
      </c>
      <c r="G51">
        <v>727.29449441060717</v>
      </c>
      <c r="H51">
        <v>136.18065636083384</v>
      </c>
      <c r="I51">
        <v>57000</v>
      </c>
    </row>
    <row r="52" spans="1:9" x14ac:dyDescent="0.25">
      <c r="A52">
        <v>1945</v>
      </c>
      <c r="B52">
        <v>101.30373502466526</v>
      </c>
      <c r="C52">
        <v>681120</v>
      </c>
      <c r="E52">
        <v>1264.0944326990839</v>
      </c>
      <c r="G52">
        <v>841.261451726568</v>
      </c>
      <c r="H52">
        <v>170.30772844726334</v>
      </c>
      <c r="I52">
        <v>72000</v>
      </c>
    </row>
    <row r="53" spans="1:9" x14ac:dyDescent="0.25">
      <c r="A53">
        <v>1946</v>
      </c>
      <c r="B53">
        <v>91.203615474667174</v>
      </c>
      <c r="C53">
        <v>734620</v>
      </c>
      <c r="E53">
        <v>992.3497862840652</v>
      </c>
      <c r="G53">
        <v>769.10511556995448</v>
      </c>
      <c r="H53">
        <v>137.48604720808035</v>
      </c>
      <c r="I53">
        <v>74000</v>
      </c>
    </row>
    <row r="54" spans="1:9" x14ac:dyDescent="0.25">
      <c r="A54">
        <v>1947</v>
      </c>
      <c r="B54">
        <v>46.459765842780151</v>
      </c>
      <c r="C54">
        <v>753340</v>
      </c>
      <c r="E54">
        <v>1196.0071149812834</v>
      </c>
      <c r="G54">
        <v>846.89516021982115</v>
      </c>
      <c r="H54">
        <v>136.72445376589587</v>
      </c>
      <c r="I54">
        <v>69000</v>
      </c>
    </row>
    <row r="55" spans="1:9" x14ac:dyDescent="0.25">
      <c r="A55">
        <v>1948</v>
      </c>
      <c r="B55">
        <v>22.733013387218993</v>
      </c>
      <c r="C55">
        <v>791800</v>
      </c>
      <c r="E55">
        <v>764.08183884819402</v>
      </c>
      <c r="G55">
        <v>597.37307400858799</v>
      </c>
      <c r="H55">
        <v>128.82040919424097</v>
      </c>
      <c r="I55">
        <v>54000</v>
      </c>
    </row>
    <row r="56" spans="1:9" x14ac:dyDescent="0.25">
      <c r="A56">
        <v>1949</v>
      </c>
      <c r="B56">
        <v>127.37262737262738</v>
      </c>
      <c r="C56">
        <v>800800</v>
      </c>
      <c r="E56">
        <v>974.02597402597405</v>
      </c>
      <c r="G56">
        <v>743.00699300699296</v>
      </c>
      <c r="H56">
        <v>141.1088911088911</v>
      </c>
      <c r="I56">
        <v>44000</v>
      </c>
    </row>
    <row r="57" spans="1:9" x14ac:dyDescent="0.25">
      <c r="A57">
        <v>1950</v>
      </c>
      <c r="B57">
        <v>66.060077280000002</v>
      </c>
      <c r="C57">
        <v>802300</v>
      </c>
      <c r="E57">
        <v>847.56325564003498</v>
      </c>
      <c r="F57">
        <v>524.7413685653745</v>
      </c>
      <c r="G57">
        <v>108.43824005982799</v>
      </c>
      <c r="H57">
        <v>138.35223731771157</v>
      </c>
      <c r="I57">
        <v>37000</v>
      </c>
    </row>
    <row r="58" spans="1:9" x14ac:dyDescent="0.25">
      <c r="A58">
        <v>1951</v>
      </c>
      <c r="B58">
        <v>662.5891946992864</v>
      </c>
      <c r="C58">
        <v>784800</v>
      </c>
      <c r="E58">
        <v>1196.4831804281346</v>
      </c>
      <c r="F58">
        <v>763.2517838939857</v>
      </c>
      <c r="G58">
        <v>184.76044852191643</v>
      </c>
      <c r="H58">
        <v>173.29255861365954</v>
      </c>
    </row>
    <row r="59" spans="1:9" x14ac:dyDescent="0.25">
      <c r="A59">
        <v>1952</v>
      </c>
      <c r="B59">
        <v>72.015161086544538</v>
      </c>
      <c r="C59">
        <v>791500</v>
      </c>
      <c r="E59">
        <v>668.35123183828171</v>
      </c>
      <c r="F59">
        <v>552.1162349968414</v>
      </c>
      <c r="G59">
        <v>116.23499684144029</v>
      </c>
      <c r="H59">
        <v>144.03032217308908</v>
      </c>
    </row>
    <row r="60" spans="1:9" x14ac:dyDescent="0.25">
      <c r="A60">
        <v>1953</v>
      </c>
      <c r="B60">
        <v>36.72280612890971</v>
      </c>
      <c r="C60">
        <v>789700</v>
      </c>
      <c r="E60">
        <v>647.08117006458156</v>
      </c>
      <c r="F60">
        <v>541.97796631632264</v>
      </c>
      <c r="G60">
        <v>86.108648853995192</v>
      </c>
      <c r="H60">
        <v>134.22818791946307</v>
      </c>
    </row>
    <row r="61" spans="1:9" x14ac:dyDescent="0.25">
      <c r="A61">
        <v>1954</v>
      </c>
      <c r="B61">
        <v>19.081541788576516</v>
      </c>
      <c r="C61">
        <v>786100</v>
      </c>
      <c r="E61">
        <v>819.23419412288513</v>
      </c>
      <c r="F61">
        <v>558.45312301233935</v>
      </c>
      <c r="G61">
        <v>89.047195013357083</v>
      </c>
      <c r="H61">
        <v>105.58453123012339</v>
      </c>
    </row>
    <row r="62" spans="1:9" x14ac:dyDescent="0.25">
      <c r="A62">
        <v>1955</v>
      </c>
      <c r="B62">
        <v>60.264136427747147</v>
      </c>
      <c r="C62">
        <v>779900</v>
      </c>
      <c r="E62">
        <v>998.84600589819217</v>
      </c>
      <c r="F62">
        <v>747.53173483779972</v>
      </c>
      <c r="G62">
        <v>100.01282215668675</v>
      </c>
      <c r="H62">
        <v>130.78599820489808</v>
      </c>
    </row>
    <row r="63" spans="1:9" x14ac:dyDescent="0.25">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Information</vt:lpstr>
      <vt:lpstr>Data Dictionary</vt:lpstr>
      <vt:lpstr>Key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2023-05-20T08:24:50Z</dcterms:modified>
</cp:coreProperties>
</file>