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/Desktop/Учеба, работа и прочее.../Курсы/S:4HANA Academy 2021/Кейс/"/>
    </mc:Choice>
  </mc:AlternateContent>
  <xr:revisionPtr revIDLastSave="0" documentId="8_{E872411B-5B3C-DF46-9807-69499405AE32}" xr6:coauthVersionLast="47" xr6:coauthVersionMax="47" xr10:uidLastSave="{00000000-0000-0000-0000-000000000000}"/>
  <bookViews>
    <workbookView xWindow="220" yWindow="460" windowWidth="22980" windowHeight="14820" xr2:uid="{BE4FB8F0-93B1-164F-B775-5F172BEFDF1A}"/>
  </bookViews>
  <sheets>
    <sheet name="Решение кейс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2" l="1"/>
  <c r="A44" i="2"/>
  <c r="C33" i="2"/>
  <c r="C32" i="2"/>
  <c r="C31" i="2"/>
  <c r="C30" i="2"/>
  <c r="A40" i="2"/>
  <c r="A42" i="2"/>
  <c r="A41" i="2"/>
  <c r="A39" i="2"/>
  <c r="D13" i="2"/>
  <c r="F21" i="2" s="1"/>
  <c r="E40" i="2" s="1"/>
  <c r="E13" i="2"/>
  <c r="F22" i="2" s="1"/>
  <c r="E41" i="2" s="1"/>
  <c r="F13" i="2"/>
  <c r="F23" i="2" s="1"/>
  <c r="E42" i="2" s="1"/>
  <c r="H13" i="2"/>
  <c r="C13" i="2"/>
  <c r="F20" i="2" s="1"/>
  <c r="E39" i="2" s="1"/>
  <c r="D11" i="2"/>
  <c r="E21" i="2" s="1"/>
  <c r="D40" i="2" s="1"/>
  <c r="E11" i="2"/>
  <c r="E22" i="2" s="1"/>
  <c r="D41" i="2" s="1"/>
  <c r="F11" i="2"/>
  <c r="E23" i="2" s="1"/>
  <c r="D42" i="2" s="1"/>
  <c r="H11" i="2"/>
  <c r="C11" i="2"/>
  <c r="E20" i="2" s="1"/>
  <c r="D39" i="2" s="1"/>
  <c r="D9" i="2"/>
  <c r="D21" i="2" s="1"/>
  <c r="C40" i="2" s="1"/>
  <c r="E9" i="2"/>
  <c r="D22" i="2" s="1"/>
  <c r="C41" i="2" s="1"/>
  <c r="F9" i="2"/>
  <c r="D23" i="2" s="1"/>
  <c r="C42" i="2" s="1"/>
  <c r="H9" i="2"/>
  <c r="C9" i="2"/>
  <c r="D20" i="2" s="1"/>
  <c r="C39" i="2" s="1"/>
  <c r="D7" i="2"/>
  <c r="C21" i="2" s="1"/>
  <c r="B40" i="2" s="1"/>
  <c r="E7" i="2"/>
  <c r="C22" i="2" s="1"/>
  <c r="B41" i="2" s="1"/>
  <c r="F7" i="2"/>
  <c r="C23" i="2" s="1"/>
  <c r="B42" i="2" s="1"/>
  <c r="H7" i="2"/>
  <c r="C7" i="2"/>
  <c r="C20" i="2" s="1"/>
  <c r="G8" i="2"/>
  <c r="G9" i="2" s="1"/>
  <c r="D24" i="2" s="1"/>
  <c r="G10" i="2"/>
  <c r="G11" i="2" s="1"/>
  <c r="E24" i="2" s="1"/>
  <c r="G12" i="2"/>
  <c r="G13" i="2" s="1"/>
  <c r="F24" i="2" s="1"/>
  <c r="G6" i="2"/>
  <c r="G7" i="2" s="1"/>
  <c r="C24" i="2" s="1"/>
  <c r="B39" i="2" l="1"/>
  <c r="B44" i="2" s="1" a="1"/>
  <c r="B44" i="2" l="1"/>
  <c r="E45" i="2"/>
  <c r="D45" i="2"/>
  <c r="C45" i="2"/>
  <c r="B45" i="2"/>
  <c r="E44" i="2"/>
  <c r="D44" i="2"/>
  <c r="C44" i="2"/>
  <c r="D47" i="2"/>
  <c r="C47" i="2"/>
  <c r="E46" i="2"/>
  <c r="D46" i="2"/>
  <c r="C46" i="2"/>
  <c r="B46" i="2"/>
  <c r="B47" i="2"/>
  <c r="E47" i="2"/>
  <c r="H44" i="2" l="1" a="1"/>
  <c r="H47" i="2" s="1"/>
  <c r="B33" i="2" s="1"/>
  <c r="D33" i="2" s="1"/>
  <c r="H46" i="2" l="1"/>
  <c r="B32" i="2" s="1"/>
  <c r="D32" i="2" s="1"/>
  <c r="H45" i="2"/>
  <c r="B31" i="2" s="1"/>
  <c r="D31" i="2" s="1"/>
  <c r="H44" i="2"/>
  <c r="B30" i="2" s="1"/>
  <c r="D30" i="2" s="1"/>
</calcChain>
</file>

<file path=xl/sharedStrings.xml><?xml version="1.0" encoding="utf-8"?>
<sst xmlns="http://schemas.openxmlformats.org/spreadsheetml/2006/main" count="68" uniqueCount="42">
  <si>
    <t>CC01</t>
  </si>
  <si>
    <t>CC02</t>
  </si>
  <si>
    <t>CC03</t>
  </si>
  <si>
    <t>CC04</t>
  </si>
  <si>
    <t>Доля услуг CC01</t>
  </si>
  <si>
    <t>Доля услуг CC04</t>
  </si>
  <si>
    <t xml:space="preserve"> P1</t>
  </si>
  <si>
    <t>Получатель услуги</t>
  </si>
  <si>
    <t>Всего</t>
  </si>
  <si>
    <t>Показатель 
поставщика
услуг</t>
  </si>
  <si>
    <t>Поставщик 
услуг</t>
  </si>
  <si>
    <t>Объем услуг, м2</t>
  </si>
  <si>
    <t>Отдел 
услуг</t>
  </si>
  <si>
    <t>Таблица 1 - Объем услуг и их доли в предприятии</t>
  </si>
  <si>
    <t>Доля услуг в предприятии</t>
  </si>
  <si>
    <t>Объем услуг, ч</t>
  </si>
  <si>
    <t>Объем услуг, мин</t>
  </si>
  <si>
    <t>Объем услуг, кол-во 
договоров</t>
  </si>
  <si>
    <t>-</t>
  </si>
  <si>
    <t>Производственный
отдел*</t>
  </si>
  <si>
    <t>Получатели услуг</t>
  </si>
  <si>
    <t xml:space="preserve">CTRL+SHIFT+ENTER </t>
  </si>
  <si>
    <t>Результат, EUR</t>
  </si>
  <si>
    <t>Полные затраты, EUR*</t>
  </si>
  <si>
    <t>Стоимость услуг, 
EUR/ед. изм.</t>
  </si>
  <si>
    <t>Таблица 2 - Вычисление полных затрат</t>
  </si>
  <si>
    <t>Таблица 3 - Вычисление полных затрат</t>
  </si>
  <si>
    <t>Объем услуг</t>
  </si>
  <si>
    <t>Комментарий к 
стоимости услуг</t>
  </si>
  <si>
    <t>за 1 договор</t>
  </si>
  <si>
    <t>за 1 мин</t>
  </si>
  <si>
    <t>за 1 ч</t>
  </si>
  <si>
    <t>за 1 м2</t>
  </si>
  <si>
    <t>* Для нахождения полных затрат подразделний CC01-CC04 был задействован алгебраический метод. Система уравнений была решена методом обратной матрицы</t>
  </si>
  <si>
    <t>РЕШЕНИЕ СИСТЕМЫ УРАВНЕНИЙ МЕТОДОМ ОБРАТНОЙ МАТРИЦЫ</t>
  </si>
  <si>
    <t>Прямые затраты, 
EUR</t>
  </si>
  <si>
    <t>Доля услуг 
CC02</t>
  </si>
  <si>
    <t>Доля услуг 
CC03</t>
  </si>
  <si>
    <t>P1</t>
  </si>
  <si>
    <t>Матрица коэффициентов 
(матрица A)</t>
  </si>
  <si>
    <t>Столбец свободных членов
(Матрица B)</t>
  </si>
  <si>
    <t>* - в данном случае для упрощения предположим, что основное произодство предприятия сосредоточено только в одном подразделении (P1)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</si>
</sst>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₽_-;\-* #,##0.00\ _₽_-;_-* &quot;-&quot;??\ _₽_-;_-@_-"/>
    <numFmt numFmtId="165" formatCode="0.000"/>
    <numFmt numFmtId="166" formatCode="0.0000"/>
    <numFmt numFmtId="167" formatCode="_-* #,##0.000_-;\-* #,##0.000_-;_-* &quot;-&quot;??_-;_-@_-"/>
    <numFmt numFmtId="168" formatCode="_-* #,##0.0000\ _₽_-;\-* #,##0.0000\ _₽_-;_-* &quot;-&quot;????\ _₽_-;_-@_-"/>
    <numFmt numFmtId="169" formatCode="0.000%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3" fontId="0" fillId="0" borderId="1" xfId="1" applyFont="1" applyBorder="1" applyAlignment="1"/>
    <xf numFmtId="43" fontId="0" fillId="0" borderId="1" xfId="1" applyFont="1" applyBorder="1" applyAlignment="1">
      <alignment horizontal="left" vertical="center"/>
    </xf>
    <xf numFmtId="10" fontId="0" fillId="2" borderId="1" xfId="2" applyNumberFormat="1" applyFont="1" applyFill="1" applyBorder="1" applyAlignment="1">
      <alignment horizontal="right" vertical="center"/>
    </xf>
    <xf numFmtId="43" fontId="0" fillId="0" borderId="1" xfId="0" applyNumberFormat="1" applyBorder="1"/>
    <xf numFmtId="166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3" fontId="3" fillId="0" borderId="1" xfId="1" applyFont="1" applyBorder="1" applyAlignment="1"/>
    <xf numFmtId="43" fontId="3" fillId="0" borderId="1" xfId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10" fontId="0" fillId="2" borderId="1" xfId="2" applyNumberFormat="1" applyFont="1" applyFill="1" applyBorder="1" applyAlignment="1"/>
    <xf numFmtId="164" fontId="0" fillId="0" borderId="1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43" fontId="0" fillId="0" borderId="1" xfId="0" applyNumberFormat="1" applyBorder="1" applyAlignment="1">
      <alignment horizontal="right"/>
    </xf>
    <xf numFmtId="0" fontId="0" fillId="0" borderId="0" xfId="0" applyBorder="1" applyAlignment="1"/>
    <xf numFmtId="167" fontId="0" fillId="0" borderId="0" xfId="1" applyNumberFormat="1" applyFont="1" applyFill="1" applyBorder="1" applyAlignment="1">
      <alignment horizontal="right"/>
    </xf>
    <xf numFmtId="165" fontId="0" fillId="0" borderId="0" xfId="0" applyNumberFormat="1" applyFill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/>
    <xf numFmtId="166" fontId="0" fillId="0" borderId="0" xfId="0" applyNumberFormat="1" applyFill="1" applyBorder="1" applyAlignment="1">
      <alignment horizontal="right"/>
    </xf>
    <xf numFmtId="43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8" fontId="0" fillId="0" borderId="0" xfId="0" applyNumberForma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169" fontId="0" fillId="0" borderId="1" xfId="2" applyNumberFormat="1" applyFont="1" applyBorder="1"/>
    <xf numFmtId="169" fontId="0" fillId="0" borderId="1" xfId="2" applyNumberFormat="1" applyFont="1" applyBorder="1" applyAlignment="1"/>
    <xf numFmtId="0" fontId="2" fillId="2" borderId="1" xfId="0" applyFont="1" applyFill="1" applyBorder="1" applyAlignment="1">
      <alignment horizontal="center" wrapText="1"/>
    </xf>
    <xf numFmtId="43" fontId="0" fillId="3" borderId="1" xfId="1" applyFont="1" applyFill="1" applyBorder="1"/>
    <xf numFmtId="166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B23C80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148C-638E-2A4A-978C-8E7E9B7FA1E1}">
  <dimension ref="A1:P47"/>
  <sheetViews>
    <sheetView tabSelected="1" topLeftCell="A14" zoomScale="108" workbookViewId="0">
      <selection activeCell="G21" sqref="G21"/>
    </sheetView>
  </sheetViews>
  <sheetFormatPr baseColWidth="10" defaultRowHeight="16" x14ac:dyDescent="0.2"/>
  <cols>
    <col min="1" max="1" width="25.33203125" bestFit="1" customWidth="1"/>
    <col min="2" max="2" width="23.83203125" bestFit="1" customWidth="1"/>
    <col min="3" max="3" width="12.83203125" bestFit="1" customWidth="1"/>
    <col min="4" max="4" width="15.83203125" bestFit="1" customWidth="1"/>
    <col min="5" max="5" width="12.83203125" bestFit="1" customWidth="1"/>
    <col min="6" max="6" width="13.33203125" customWidth="1"/>
    <col min="7" max="7" width="22.5" bestFit="1" customWidth="1"/>
    <col min="8" max="8" width="21.33203125" customWidth="1"/>
    <col min="9" max="9" width="16" customWidth="1"/>
    <col min="10" max="10" width="15.83203125" bestFit="1" customWidth="1"/>
    <col min="11" max="11" width="13.33203125" bestFit="1" customWidth="1"/>
  </cols>
  <sheetData>
    <row r="1" spans="1:8" x14ac:dyDescent="0.2">
      <c r="A1" s="50" t="s">
        <v>13</v>
      </c>
      <c r="B1" s="50"/>
      <c r="C1" s="50"/>
      <c r="D1" s="50"/>
      <c r="E1" s="50"/>
      <c r="F1" s="50"/>
      <c r="G1" s="50"/>
      <c r="H1" s="50"/>
    </row>
    <row r="2" spans="1:8" x14ac:dyDescent="0.2">
      <c r="A2" s="42" t="s">
        <v>10</v>
      </c>
      <c r="B2" s="42" t="s">
        <v>9</v>
      </c>
      <c r="C2" s="40" t="s">
        <v>7</v>
      </c>
      <c r="D2" s="40"/>
      <c r="E2" s="40"/>
      <c r="F2" s="40"/>
      <c r="G2" s="40"/>
      <c r="H2" s="42" t="s">
        <v>8</v>
      </c>
    </row>
    <row r="3" spans="1:8" ht="34" x14ac:dyDescent="0.2">
      <c r="A3" s="40"/>
      <c r="B3" s="40"/>
      <c r="C3" s="42" t="s">
        <v>12</v>
      </c>
      <c r="D3" s="40"/>
      <c r="E3" s="40"/>
      <c r="F3" s="40"/>
      <c r="G3" s="8" t="s">
        <v>19</v>
      </c>
      <c r="H3" s="40"/>
    </row>
    <row r="4" spans="1:8" x14ac:dyDescent="0.2">
      <c r="A4" s="40"/>
      <c r="B4" s="40"/>
      <c r="C4" s="40" t="s">
        <v>0</v>
      </c>
      <c r="D4" s="40" t="s">
        <v>1</v>
      </c>
      <c r="E4" s="40" t="s">
        <v>2</v>
      </c>
      <c r="F4" s="40" t="s">
        <v>3</v>
      </c>
      <c r="G4" s="40" t="s">
        <v>6</v>
      </c>
      <c r="H4" s="40"/>
    </row>
    <row r="5" spans="1:8" x14ac:dyDescent="0.2">
      <c r="A5" s="40"/>
      <c r="B5" s="40"/>
      <c r="C5" s="40"/>
      <c r="D5" s="40"/>
      <c r="E5" s="40"/>
      <c r="F5" s="40"/>
      <c r="G5" s="40"/>
      <c r="H5" s="40"/>
    </row>
    <row r="6" spans="1:8" x14ac:dyDescent="0.2">
      <c r="A6" s="53" t="s">
        <v>0</v>
      </c>
      <c r="B6" s="10" t="s">
        <v>11</v>
      </c>
      <c r="C6" s="3">
        <v>80</v>
      </c>
      <c r="D6" s="3">
        <v>200</v>
      </c>
      <c r="E6" s="3">
        <v>480</v>
      </c>
      <c r="F6" s="3">
        <v>600</v>
      </c>
      <c r="G6" s="12">
        <f>H6-SUM(C6:F6)</f>
        <v>23640</v>
      </c>
      <c r="H6" s="3">
        <v>25000</v>
      </c>
    </row>
    <row r="7" spans="1:8" x14ac:dyDescent="0.2">
      <c r="A7" s="53"/>
      <c r="B7" s="14" t="s">
        <v>14</v>
      </c>
      <c r="C7" s="15">
        <f>C6/$H$6</f>
        <v>3.2000000000000002E-3</v>
      </c>
      <c r="D7" s="15">
        <f t="shared" ref="D7:H7" si="0">D6/$H$6</f>
        <v>8.0000000000000002E-3</v>
      </c>
      <c r="E7" s="15">
        <f t="shared" si="0"/>
        <v>1.9199999999999998E-2</v>
      </c>
      <c r="F7" s="15">
        <f t="shared" si="0"/>
        <v>2.4E-2</v>
      </c>
      <c r="G7" s="15">
        <f t="shared" si="0"/>
        <v>0.9456</v>
      </c>
      <c r="H7" s="15">
        <f t="shared" si="0"/>
        <v>1</v>
      </c>
    </row>
    <row r="8" spans="1:8" x14ac:dyDescent="0.2">
      <c r="A8" s="53" t="s">
        <v>1</v>
      </c>
      <c r="B8" s="10" t="s">
        <v>15</v>
      </c>
      <c r="C8" s="9">
        <v>10</v>
      </c>
      <c r="D8" s="9">
        <v>50</v>
      </c>
      <c r="E8" s="9">
        <v>20</v>
      </c>
      <c r="F8" s="9">
        <v>12</v>
      </c>
      <c r="G8" s="13">
        <f t="shared" ref="G8:G12" si="1">H8-SUM(C8:F8)</f>
        <v>228</v>
      </c>
      <c r="H8" s="4">
        <v>320</v>
      </c>
    </row>
    <row r="9" spans="1:8" x14ac:dyDescent="0.2">
      <c r="A9" s="53"/>
      <c r="B9" s="14" t="s">
        <v>14</v>
      </c>
      <c r="C9" s="5">
        <f>C8/$H$8</f>
        <v>3.125E-2</v>
      </c>
      <c r="D9" s="5">
        <f t="shared" ref="D9:H9" si="2">D8/$H$8</f>
        <v>0.15625</v>
      </c>
      <c r="E9" s="5">
        <f t="shared" si="2"/>
        <v>6.25E-2</v>
      </c>
      <c r="F9" s="5">
        <f t="shared" si="2"/>
        <v>3.7499999999999999E-2</v>
      </c>
      <c r="G9" s="5">
        <f t="shared" si="2"/>
        <v>0.71250000000000002</v>
      </c>
      <c r="H9" s="5">
        <f t="shared" si="2"/>
        <v>1</v>
      </c>
    </row>
    <row r="10" spans="1:8" x14ac:dyDescent="0.2">
      <c r="A10" s="53" t="s">
        <v>2</v>
      </c>
      <c r="B10" s="10" t="s">
        <v>16</v>
      </c>
      <c r="C10" s="9">
        <v>0</v>
      </c>
      <c r="D10" s="9">
        <v>508</v>
      </c>
      <c r="E10" s="9">
        <v>782</v>
      </c>
      <c r="F10" s="9">
        <v>0</v>
      </c>
      <c r="G10" s="13">
        <f t="shared" si="1"/>
        <v>46710</v>
      </c>
      <c r="H10" s="4">
        <v>48000</v>
      </c>
    </row>
    <row r="11" spans="1:8" x14ac:dyDescent="0.2">
      <c r="A11" s="53"/>
      <c r="B11" s="14" t="s">
        <v>14</v>
      </c>
      <c r="C11" s="5">
        <f>C10/$H$10</f>
        <v>0</v>
      </c>
      <c r="D11" s="5">
        <f t="shared" ref="D11:H11" si="3">D10/$H$10</f>
        <v>1.0583333333333333E-2</v>
      </c>
      <c r="E11" s="5">
        <f t="shared" si="3"/>
        <v>1.6291666666666666E-2</v>
      </c>
      <c r="F11" s="5">
        <f t="shared" si="3"/>
        <v>0</v>
      </c>
      <c r="G11" s="5">
        <f t="shared" si="3"/>
        <v>0.97312500000000002</v>
      </c>
      <c r="H11" s="5">
        <f t="shared" si="3"/>
        <v>1</v>
      </c>
    </row>
    <row r="12" spans="1:8" ht="34" x14ac:dyDescent="0.2">
      <c r="A12" s="53" t="s">
        <v>3</v>
      </c>
      <c r="B12" s="11" t="s">
        <v>17</v>
      </c>
      <c r="C12" s="9">
        <v>2</v>
      </c>
      <c r="D12" s="9">
        <v>4</v>
      </c>
      <c r="E12" s="9">
        <v>5</v>
      </c>
      <c r="F12" s="9">
        <v>6</v>
      </c>
      <c r="G12" s="13">
        <f t="shared" si="1"/>
        <v>483</v>
      </c>
      <c r="H12" s="4">
        <v>500</v>
      </c>
    </row>
    <row r="13" spans="1:8" x14ac:dyDescent="0.2">
      <c r="A13" s="53"/>
      <c r="B13" s="14" t="s">
        <v>14</v>
      </c>
      <c r="C13" s="5">
        <f>C12/$H$12</f>
        <v>4.0000000000000001E-3</v>
      </c>
      <c r="D13" s="5">
        <f t="shared" ref="D13:H13" si="4">D12/$H$12</f>
        <v>8.0000000000000002E-3</v>
      </c>
      <c r="E13" s="5">
        <f t="shared" si="4"/>
        <v>0.01</v>
      </c>
      <c r="F13" s="5">
        <f t="shared" si="4"/>
        <v>1.2E-2</v>
      </c>
      <c r="G13" s="5">
        <f t="shared" si="4"/>
        <v>0.96599999999999997</v>
      </c>
      <c r="H13" s="5">
        <f t="shared" si="4"/>
        <v>1</v>
      </c>
    </row>
    <row r="14" spans="1:8" x14ac:dyDescent="0.2">
      <c r="A14" s="51" t="s">
        <v>41</v>
      </c>
      <c r="B14" s="52"/>
      <c r="C14" s="52"/>
      <c r="D14" s="52"/>
      <c r="E14" s="52"/>
      <c r="F14" s="52"/>
      <c r="G14" s="52"/>
      <c r="H14" s="52"/>
    </row>
    <row r="17" spans="1:16" x14ac:dyDescent="0.2">
      <c r="A17" s="45" t="s">
        <v>25</v>
      </c>
      <c r="B17" s="45"/>
      <c r="C17" s="45"/>
      <c r="D17" s="45"/>
      <c r="E17" s="45"/>
      <c r="F17" s="45"/>
      <c r="G17" s="21"/>
      <c r="H17" s="47"/>
      <c r="I17" s="47"/>
      <c r="J17" s="47"/>
      <c r="K17" s="47"/>
    </row>
    <row r="18" spans="1:16" ht="16" customHeight="1" x14ac:dyDescent="0.2">
      <c r="A18" s="42" t="s">
        <v>20</v>
      </c>
      <c r="B18" s="42" t="s">
        <v>35</v>
      </c>
      <c r="C18" s="42" t="s">
        <v>4</v>
      </c>
      <c r="D18" s="42" t="s">
        <v>36</v>
      </c>
      <c r="E18" s="42" t="s">
        <v>37</v>
      </c>
      <c r="F18" s="42" t="s">
        <v>5</v>
      </c>
      <c r="G18" s="54"/>
      <c r="H18" s="54"/>
      <c r="I18" s="54"/>
      <c r="J18" s="54"/>
      <c r="K18" s="46"/>
    </row>
    <row r="19" spans="1:16" x14ac:dyDescent="0.2">
      <c r="A19" s="42"/>
      <c r="B19" s="40"/>
      <c r="C19" s="42"/>
      <c r="D19" s="42"/>
      <c r="E19" s="42"/>
      <c r="F19" s="42"/>
      <c r="G19" s="54"/>
      <c r="H19" s="54"/>
      <c r="I19" s="54"/>
      <c r="J19" s="46"/>
      <c r="K19" s="46"/>
    </row>
    <row r="20" spans="1:16" x14ac:dyDescent="0.2">
      <c r="A20" s="2" t="s">
        <v>0</v>
      </c>
      <c r="B20" s="6">
        <v>6384</v>
      </c>
      <c r="C20" s="34">
        <f>C7</f>
        <v>3.2000000000000002E-3</v>
      </c>
      <c r="D20" s="34">
        <f>C9</f>
        <v>3.125E-2</v>
      </c>
      <c r="E20" s="34">
        <f>C11</f>
        <v>0</v>
      </c>
      <c r="F20" s="34">
        <f>C13</f>
        <v>4.0000000000000001E-3</v>
      </c>
      <c r="G20" s="23"/>
      <c r="H20" s="27"/>
      <c r="I20" s="28"/>
      <c r="J20" s="29"/>
      <c r="K20" s="30"/>
    </row>
    <row r="21" spans="1:16" x14ac:dyDescent="0.2">
      <c r="A21" s="2" t="s">
        <v>1</v>
      </c>
      <c r="B21" s="6">
        <v>18080</v>
      </c>
      <c r="C21" s="34">
        <f>D7</f>
        <v>8.0000000000000002E-3</v>
      </c>
      <c r="D21" s="34">
        <f>D9</f>
        <v>0.15625</v>
      </c>
      <c r="E21" s="34">
        <f>D11</f>
        <v>1.0583333333333333E-2</v>
      </c>
      <c r="F21" s="34">
        <f>D13</f>
        <v>8.0000000000000002E-3</v>
      </c>
      <c r="G21" s="23"/>
      <c r="H21" s="27"/>
      <c r="I21" s="28"/>
      <c r="J21" s="31"/>
      <c r="K21" s="30"/>
    </row>
    <row r="22" spans="1:16" x14ac:dyDescent="0.2">
      <c r="A22" s="2" t="s">
        <v>2</v>
      </c>
      <c r="B22" s="6">
        <v>17120</v>
      </c>
      <c r="C22" s="34">
        <f>E7</f>
        <v>1.9199999999999998E-2</v>
      </c>
      <c r="D22" s="34">
        <f>E9</f>
        <v>6.25E-2</v>
      </c>
      <c r="E22" s="34">
        <f>E11</f>
        <v>1.6291666666666666E-2</v>
      </c>
      <c r="F22" s="34">
        <f>E13</f>
        <v>0.01</v>
      </c>
      <c r="G22" s="23"/>
      <c r="H22" s="27"/>
      <c r="I22" s="28"/>
      <c r="J22" s="30"/>
      <c r="K22" s="30"/>
    </row>
    <row r="23" spans="1:16" x14ac:dyDescent="0.2">
      <c r="A23" s="2" t="s">
        <v>3</v>
      </c>
      <c r="B23" s="6">
        <v>22907</v>
      </c>
      <c r="C23" s="34">
        <f>F7</f>
        <v>2.4E-2</v>
      </c>
      <c r="D23" s="34">
        <f>F9</f>
        <v>3.7499999999999999E-2</v>
      </c>
      <c r="E23" s="34">
        <f>F11</f>
        <v>0</v>
      </c>
      <c r="F23" s="34">
        <f>F13</f>
        <v>1.2E-2</v>
      </c>
      <c r="G23" s="23"/>
      <c r="H23" s="27"/>
      <c r="I23" s="28"/>
      <c r="J23" s="30"/>
      <c r="K23" s="30"/>
    </row>
    <row r="24" spans="1:16" x14ac:dyDescent="0.2">
      <c r="A24" s="2" t="s">
        <v>38</v>
      </c>
      <c r="B24" s="20" t="s">
        <v>18</v>
      </c>
      <c r="C24" s="35">
        <f>G7</f>
        <v>0.9456</v>
      </c>
      <c r="D24" s="35">
        <f>G9</f>
        <v>0.71250000000000002</v>
      </c>
      <c r="E24" s="35">
        <f>G11</f>
        <v>0.97312500000000002</v>
      </c>
      <c r="F24" s="35">
        <f>G13</f>
        <v>0.96599999999999997</v>
      </c>
      <c r="G24" s="22"/>
      <c r="H24" s="27"/>
      <c r="I24" s="22"/>
      <c r="J24" s="22"/>
      <c r="K24" s="22"/>
    </row>
    <row r="25" spans="1:16" x14ac:dyDescent="0.2">
      <c r="A25" s="24"/>
      <c r="B25" s="24"/>
      <c r="C25" s="24"/>
      <c r="D25" s="24"/>
      <c r="E25" s="24"/>
      <c r="F25" s="24"/>
      <c r="G25" s="24"/>
      <c r="H25" s="48"/>
      <c r="I25" s="49"/>
      <c r="J25" s="49"/>
      <c r="K25" s="49"/>
      <c r="L25" s="24"/>
      <c r="M25" s="24"/>
      <c r="N25" s="24"/>
      <c r="O25" s="24"/>
      <c r="P25" s="24"/>
    </row>
    <row r="26" spans="1:16" x14ac:dyDescent="0.2">
      <c r="A26" s="24"/>
      <c r="B26" s="24"/>
      <c r="C26" s="24"/>
      <c r="D26" s="24"/>
      <c r="E26" s="24"/>
      <c r="F26" s="24"/>
      <c r="G26" s="24"/>
      <c r="H26" s="32"/>
      <c r="I26" s="33"/>
      <c r="J26" s="33"/>
      <c r="K26" s="33"/>
      <c r="L26" s="24"/>
      <c r="M26" s="24"/>
      <c r="N26" s="24"/>
      <c r="O26" s="24"/>
      <c r="P26" s="24"/>
    </row>
    <row r="27" spans="1:16" x14ac:dyDescent="0.2">
      <c r="A27" s="45" t="s">
        <v>26</v>
      </c>
      <c r="B27" s="45"/>
      <c r="C27" s="45"/>
      <c r="D27" s="45"/>
      <c r="E27" s="45"/>
      <c r="F27" s="45"/>
      <c r="G27" s="24"/>
      <c r="H27" s="25"/>
      <c r="I27" s="26"/>
      <c r="J27" s="26"/>
      <c r="K27" s="26"/>
      <c r="L27" s="24"/>
      <c r="M27" s="24"/>
      <c r="N27" s="24"/>
      <c r="O27" s="24"/>
      <c r="P27" s="24"/>
    </row>
    <row r="28" spans="1:16" ht="51" customHeight="1" x14ac:dyDescent="0.2">
      <c r="A28" s="42" t="s">
        <v>20</v>
      </c>
      <c r="B28" s="42" t="s">
        <v>23</v>
      </c>
      <c r="C28" s="42" t="s">
        <v>27</v>
      </c>
      <c r="D28" s="42" t="s">
        <v>24</v>
      </c>
      <c r="E28" s="42" t="s">
        <v>28</v>
      </c>
      <c r="F28" s="42"/>
      <c r="G28" s="24"/>
      <c r="H28" s="25"/>
      <c r="I28" s="26"/>
      <c r="J28" s="26"/>
      <c r="K28" s="26"/>
      <c r="L28" s="24"/>
      <c r="M28" s="24"/>
      <c r="N28" s="24"/>
      <c r="O28" s="24"/>
      <c r="P28" s="24"/>
    </row>
    <row r="29" spans="1:16" x14ac:dyDescent="0.2">
      <c r="A29" s="42"/>
      <c r="B29" s="42"/>
      <c r="C29" s="40"/>
      <c r="D29" s="40"/>
      <c r="E29" s="42"/>
      <c r="F29" s="42"/>
      <c r="G29" s="24"/>
      <c r="H29" s="25"/>
      <c r="I29" s="26"/>
      <c r="J29" s="26"/>
      <c r="K29" s="26"/>
      <c r="L29" s="24"/>
      <c r="M29" s="24"/>
      <c r="N29" s="24"/>
      <c r="O29" s="24"/>
      <c r="P29" s="24"/>
    </row>
    <row r="30" spans="1:16" x14ac:dyDescent="0.2">
      <c r="A30" s="2" t="s">
        <v>0</v>
      </c>
      <c r="B30" s="37">
        <f>H44</f>
        <v>7190.2320263862148</v>
      </c>
      <c r="C30" s="6">
        <f>H6</f>
        <v>25000</v>
      </c>
      <c r="D30" s="38">
        <f>B30/C30</f>
        <v>0.28760928105544858</v>
      </c>
      <c r="E30" s="43" t="s">
        <v>32</v>
      </c>
      <c r="F30" s="43"/>
    </row>
    <row r="31" spans="1:16" x14ac:dyDescent="0.2">
      <c r="A31" s="2" t="s">
        <v>1</v>
      </c>
      <c r="B31" s="37">
        <f t="shared" ref="B31:B33" si="5">H45</f>
        <v>21966.360748442356</v>
      </c>
      <c r="C31" s="6">
        <f>H8</f>
        <v>320</v>
      </c>
      <c r="D31" s="38">
        <f t="shared" ref="D31:D33" si="6">B31/C31</f>
        <v>68.644877338882367</v>
      </c>
      <c r="E31" s="43" t="s">
        <v>31</v>
      </c>
      <c r="F31" s="43"/>
    </row>
    <row r="32" spans="1:16" x14ac:dyDescent="0.2">
      <c r="A32" s="2" t="s">
        <v>2</v>
      </c>
      <c r="B32" s="37">
        <f t="shared" si="5"/>
        <v>19185.449221534142</v>
      </c>
      <c r="C32" s="6">
        <f>H10</f>
        <v>48000</v>
      </c>
      <c r="D32" s="38">
        <f t="shared" si="6"/>
        <v>0.39969685878196126</v>
      </c>
      <c r="E32" s="43" t="s">
        <v>30</v>
      </c>
      <c r="F32" s="43"/>
    </row>
    <row r="33" spans="1:16" x14ac:dyDescent="0.2">
      <c r="A33" s="2" t="s">
        <v>3</v>
      </c>
      <c r="B33" s="37">
        <f t="shared" si="5"/>
        <v>24193.627628238723</v>
      </c>
      <c r="C33" s="6">
        <f>H12</f>
        <v>500</v>
      </c>
      <c r="D33" s="38">
        <f t="shared" si="6"/>
        <v>48.387255256477445</v>
      </c>
      <c r="E33" s="43" t="s">
        <v>29</v>
      </c>
      <c r="F33" s="43"/>
    </row>
    <row r="34" spans="1:16" x14ac:dyDescent="0.2">
      <c r="A34" s="2" t="s">
        <v>38</v>
      </c>
      <c r="B34" s="9" t="s">
        <v>18</v>
      </c>
      <c r="C34" s="9" t="s">
        <v>18</v>
      </c>
      <c r="D34" s="9" t="s">
        <v>18</v>
      </c>
      <c r="E34" s="44" t="s">
        <v>18</v>
      </c>
      <c r="F34" s="44"/>
    </row>
    <row r="35" spans="1:16" ht="35" customHeight="1" x14ac:dyDescent="0.2">
      <c r="A35" s="41" t="s">
        <v>33</v>
      </c>
      <c r="B35" s="41"/>
      <c r="C35" s="41"/>
      <c r="D35" s="41"/>
      <c r="E35" s="41"/>
      <c r="F35" s="41"/>
    </row>
    <row r="38" spans="1:16" ht="32" customHeight="1" x14ac:dyDescent="0.2">
      <c r="A38" s="36" t="s">
        <v>40</v>
      </c>
      <c r="B38" s="55" t="s">
        <v>39</v>
      </c>
      <c r="C38" s="56"/>
      <c r="D38" s="56"/>
      <c r="E38" s="56"/>
      <c r="F38" s="17"/>
      <c r="G38" s="40" t="s">
        <v>34</v>
      </c>
      <c r="H38" s="40"/>
      <c r="I38" s="40"/>
      <c r="J38" s="40"/>
      <c r="K38" s="24"/>
      <c r="L38" s="24"/>
      <c r="M38" s="24"/>
      <c r="N38" s="24"/>
      <c r="O38" s="24"/>
      <c r="P38" s="24"/>
    </row>
    <row r="39" spans="1:16" x14ac:dyDescent="0.2">
      <c r="A39" s="16">
        <f>-B20</f>
        <v>-6384</v>
      </c>
      <c r="B39" s="7">
        <f>C20-1</f>
        <v>-0.99680000000000002</v>
      </c>
      <c r="C39" s="7">
        <f>D20</f>
        <v>3.125E-2</v>
      </c>
      <c r="D39" s="7">
        <f>E20</f>
        <v>0</v>
      </c>
      <c r="E39" s="7">
        <f>F20</f>
        <v>4.0000000000000001E-3</v>
      </c>
      <c r="F39" s="18"/>
      <c r="G39" s="40"/>
      <c r="H39" s="40"/>
      <c r="I39" s="40"/>
      <c r="J39" s="40"/>
    </row>
    <row r="40" spans="1:16" x14ac:dyDescent="0.2">
      <c r="A40" s="16">
        <f>-B21</f>
        <v>-18080</v>
      </c>
      <c r="B40" s="7">
        <f>C21</f>
        <v>8.0000000000000002E-3</v>
      </c>
      <c r="C40" s="7">
        <f>D21-1</f>
        <v>-0.84375</v>
      </c>
      <c r="D40" s="7">
        <f>E21</f>
        <v>1.0583333333333333E-2</v>
      </c>
      <c r="E40" s="7">
        <f>F21</f>
        <v>8.0000000000000002E-3</v>
      </c>
      <c r="F40" s="18"/>
      <c r="G40" s="40"/>
      <c r="H40" s="40"/>
      <c r="I40" s="40"/>
      <c r="J40" s="40"/>
    </row>
    <row r="41" spans="1:16" x14ac:dyDescent="0.2">
      <c r="A41" s="16">
        <f>-B22</f>
        <v>-17120</v>
      </c>
      <c r="B41" s="7">
        <f>C22</f>
        <v>1.9199999999999998E-2</v>
      </c>
      <c r="C41" s="7">
        <f>D22</f>
        <v>6.25E-2</v>
      </c>
      <c r="D41" s="7">
        <f>E22-1</f>
        <v>-0.9837083333333333</v>
      </c>
      <c r="E41" s="7">
        <f>F22</f>
        <v>0.01</v>
      </c>
      <c r="F41" s="18"/>
      <c r="G41" s="19"/>
      <c r="H41" s="19"/>
      <c r="I41" s="18"/>
    </row>
    <row r="42" spans="1:16" x14ac:dyDescent="0.2">
      <c r="A42" s="16">
        <f>-B23</f>
        <v>-22907</v>
      </c>
      <c r="B42" s="7">
        <f>C23</f>
        <v>2.4E-2</v>
      </c>
      <c r="C42" s="7">
        <f>D23</f>
        <v>3.7499999999999999E-2</v>
      </c>
      <c r="D42" s="7">
        <f>E23</f>
        <v>0</v>
      </c>
      <c r="E42" s="7">
        <f>F23-1</f>
        <v>-0.98799999999999999</v>
      </c>
      <c r="F42" s="18"/>
      <c r="G42" s="19"/>
      <c r="H42" s="19"/>
      <c r="I42" s="18"/>
    </row>
    <row r="43" spans="1:16" x14ac:dyDescent="0.2">
      <c r="G43" s="56" t="s">
        <v>22</v>
      </c>
      <c r="H43" s="56"/>
    </row>
    <row r="44" spans="1:16" x14ac:dyDescent="0.2">
      <c r="A44" s="40" t="str">
        <f>"МОБР(B39:E42)"</f>
        <v>МОБР(B39:E42)</v>
      </c>
      <c r="B44" s="1">
        <f t="array" ref="B44:E47">MINVERSE(B39:E42)</f>
        <v>-1.003623364333921</v>
      </c>
      <c r="C44" s="1">
        <v>-3.7395264839814264E-2</v>
      </c>
      <c r="D44" s="1">
        <v>-4.023210330514983E-4</v>
      </c>
      <c r="E44" s="1">
        <v>-4.3701202291343243E-3</v>
      </c>
      <c r="G44" s="2" t="s">
        <v>0</v>
      </c>
      <c r="H44" s="39">
        <f t="array" ref="H44:H47">MMULT(B44:E47,A39:A42)</f>
        <v>7190.2320263862148</v>
      </c>
      <c r="I44" s="40" t="str">
        <f>"МУМНОЖ(B44:E47;A39:A42)"</f>
        <v>МУМНОЖ(B44:E47;A39:A42)</v>
      </c>
      <c r="J44" s="40"/>
    </row>
    <row r="45" spans="1:16" x14ac:dyDescent="0.2">
      <c r="A45" s="40"/>
      <c r="B45" s="1">
        <v>-1.0007429178392983E-2</v>
      </c>
      <c r="C45" s="1">
        <v>-1.1869364334244743</v>
      </c>
      <c r="D45" s="1">
        <v>-1.2769785001051146E-2</v>
      </c>
      <c r="E45" s="1">
        <v>-9.7805860669229524E-3</v>
      </c>
      <c r="G45" s="2" t="s">
        <v>1</v>
      </c>
      <c r="H45" s="39">
        <v>21966.360748442356</v>
      </c>
      <c r="I45" s="40"/>
      <c r="J45" s="40"/>
    </row>
    <row r="46" spans="1:16" x14ac:dyDescent="0.2">
      <c r="A46" s="40" t="s">
        <v>21</v>
      </c>
      <c r="B46" s="1">
        <v>-2.0476218155208305E-2</v>
      </c>
      <c r="C46" s="1">
        <v>-7.6609198824330552E-2</v>
      </c>
      <c r="D46" s="1">
        <v>-1.0173856892075641</v>
      </c>
      <c r="E46" s="1">
        <v>-1.1000643072157004E-2</v>
      </c>
      <c r="G46" s="2" t="s">
        <v>2</v>
      </c>
      <c r="H46" s="39">
        <v>19185.449221534142</v>
      </c>
      <c r="I46" s="40" t="s">
        <v>21</v>
      </c>
      <c r="J46" s="40"/>
    </row>
    <row r="47" spans="1:16" x14ac:dyDescent="0.2">
      <c r="A47" s="40"/>
      <c r="B47" s="1">
        <v>-2.4759351556886477E-2</v>
      </c>
      <c r="C47" s="1">
        <v>-4.5959111953009432E-2</v>
      </c>
      <c r="D47" s="1">
        <v>-4.9445611572130949E-4</v>
      </c>
      <c r="E47" s="1">
        <v>-1.0126231324524382</v>
      </c>
      <c r="G47" s="2" t="s">
        <v>3</v>
      </c>
      <c r="H47" s="39">
        <v>24193.627628238723</v>
      </c>
      <c r="I47" s="40"/>
      <c r="J47" s="40"/>
    </row>
  </sheetData>
  <mergeCells count="49">
    <mergeCell ref="I46:J47"/>
    <mergeCell ref="I18:I19"/>
    <mergeCell ref="B38:E38"/>
    <mergeCell ref="A44:A45"/>
    <mergeCell ref="A46:A47"/>
    <mergeCell ref="G43:H43"/>
    <mergeCell ref="H18:H19"/>
    <mergeCell ref="B18:B19"/>
    <mergeCell ref="A18:A19"/>
    <mergeCell ref="C18:C19"/>
    <mergeCell ref="D18:D19"/>
    <mergeCell ref="E18:E19"/>
    <mergeCell ref="F18:F19"/>
    <mergeCell ref="G18:G19"/>
    <mergeCell ref="J18:J19"/>
    <mergeCell ref="A8:A9"/>
    <mergeCell ref="A10:A11"/>
    <mergeCell ref="A12:A13"/>
    <mergeCell ref="A17:F17"/>
    <mergeCell ref="I44:J45"/>
    <mergeCell ref="K18:K19"/>
    <mergeCell ref="H17:K17"/>
    <mergeCell ref="H25:K25"/>
    <mergeCell ref="A1:H1"/>
    <mergeCell ref="A14:H14"/>
    <mergeCell ref="G4:G5"/>
    <mergeCell ref="C2:G2"/>
    <mergeCell ref="A2:A5"/>
    <mergeCell ref="H2:H5"/>
    <mergeCell ref="B2:B5"/>
    <mergeCell ref="C3:F3"/>
    <mergeCell ref="C4:C5"/>
    <mergeCell ref="D4:D5"/>
    <mergeCell ref="E4:E5"/>
    <mergeCell ref="F4:F5"/>
    <mergeCell ref="A6:A7"/>
    <mergeCell ref="A27:F27"/>
    <mergeCell ref="A28:A29"/>
    <mergeCell ref="B28:B29"/>
    <mergeCell ref="C28:C29"/>
    <mergeCell ref="D28:D29"/>
    <mergeCell ref="G38:J40"/>
    <mergeCell ref="A35:F35"/>
    <mergeCell ref="E28:F29"/>
    <mergeCell ref="E30:F30"/>
    <mergeCell ref="E31:F31"/>
    <mergeCell ref="E32:F32"/>
    <mergeCell ref="E33:F33"/>
    <mergeCell ref="E34:F34"/>
  </mergeCells>
  <pageMargins left="0.25" right="0.25" top="0.75" bottom="0.75" header="0.3" footer="0.3"/>
  <pageSetup paperSize="9"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 кейса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2021-11-06T21:06:25Z</cp:lastPrinted>
  <dcterms:created xsi:type="dcterms:W3CDTF">2021-11-05T09:12:18Z</dcterms:created>
  <dcterms:modified xsi:type="dcterms:W3CDTF">2021-11-15T15:58:33Z</dcterms:modified>
</cp:coreProperties>
</file>