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ul\OneDrive\Dokumenter\Coding\STA400\STA400\data\"/>
    </mc:Choice>
  </mc:AlternateContent>
  <xr:revisionPtr revIDLastSave="0" documentId="13_ncr:1_{5CA7CA5A-157F-406C-8F6A-7564CF458A12}" xr6:coauthVersionLast="47" xr6:coauthVersionMax="47" xr10:uidLastSave="{00000000-0000-0000-0000-000000000000}"/>
  <bookViews>
    <workbookView xWindow="2160" yWindow="350" windowWidth="11400" windowHeight="10450" activeTab="2" xr2:uid="{00000000-000D-0000-FFFF-FFFF00000000}"/>
  </bookViews>
  <sheets>
    <sheet name="Nuclei Numbers" sheetId="4" r:id="rId1"/>
    <sheet name="DNA" sheetId="3" r:id="rId2"/>
    <sheet name="Sheet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3" i="4"/>
  <c r="J6" i="4"/>
  <c r="J5" i="4"/>
  <c r="J4" i="4"/>
  <c r="J3" i="4"/>
  <c r="I6" i="4"/>
  <c r="I5" i="4"/>
  <c r="I4" i="4"/>
  <c r="I3" i="4"/>
  <c r="F4" i="4"/>
  <c r="F5" i="4"/>
  <c r="F6" i="4"/>
  <c r="F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tc={43B47235-E9BE-1A42-AF88-FCB734924C5A}</author>
  </authors>
  <commentList>
    <comment ref="G5" authorId="0" shapeId="0" xr:uid="{43B47235-E9BE-1A42-AF88-FCB734924C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 count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2-05-06_13h28m27_201114_DT_cell_sorting_te" description="Connection to the '2022-05-06_13h28m27_201114_DT_cell_sorting_te' query in the workbook." type="5" refreshedVersion="6" background="1" saveData="1">
    <dbPr connection="Provider=Microsoft.Mashup.OleDb.1;Data Source=$Workbook$;Location=2022-05-06_13h28m27_201114_DT_cell_sorting_te;Extended Properties=&quot;&quot;" command="SELECT * FROM [2022-05-06_13h28m27_201114_DT_cell_sorting_te]"/>
  </connection>
</connections>
</file>

<file path=xl/sharedStrings.xml><?xml version="1.0" encoding="utf-8"?>
<sst xmlns="http://schemas.openxmlformats.org/spreadsheetml/2006/main" count="124" uniqueCount="75">
  <si>
    <t>Position</t>
  </si>
  <si>
    <t>Sample name</t>
  </si>
  <si>
    <t>dsDNA (ng/ul)</t>
  </si>
  <si>
    <t>Nucleic Acids (ng/ul)</t>
  </si>
  <si>
    <t>Impurities (A260)</t>
  </si>
  <si>
    <t>Background (A260)</t>
  </si>
  <si>
    <t>Residue (%)</t>
  </si>
  <si>
    <t>A260</t>
  </si>
  <si>
    <t>A260/A280</t>
  </si>
  <si>
    <t>A260/A230</t>
  </si>
  <si>
    <t>A1</t>
  </si>
  <si>
    <t>N/A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</si>
  <si>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</si>
  <si>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</si>
  <si>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</si>
  <si>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</si>
  <si>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</si>
  <si>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</si>
  <si>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</si>
  <si>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</si>
  <si>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</si>
  <si>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</si>
  <si>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</si>
  <si>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</si>
  <si>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</si>
  <si>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</si>
  <si>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</si>
  <si>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RMA_025_douncer</t>
  </si>
  <si>
    <t>Mouse_douncer</t>
  </si>
  <si>
    <t>Mouse_douncer_MACS</t>
  </si>
  <si>
    <t>RMA_025_douncer_MACS</t>
  </si>
  <si>
    <t>Sample number</t>
  </si>
  <si>
    <t>C2C12 cells</t>
  </si>
  <si>
    <t>003_1</t>
  </si>
  <si>
    <t>002</t>
  </si>
  <si>
    <t>003_2</t>
  </si>
  <si>
    <t>004_1</t>
  </si>
  <si>
    <t>004_2</t>
  </si>
  <si>
    <t>005</t>
  </si>
  <si>
    <t>blank</t>
  </si>
  <si>
    <t>Qubit (ng/ul)</t>
  </si>
  <si>
    <t>total DNA qubit</t>
  </si>
  <si>
    <t>Mouse_gentleMACS</t>
  </si>
  <si>
    <t>RMA_025_gentleMACS</t>
  </si>
  <si>
    <t>Mouse_gentleMACS_MACS</t>
  </si>
  <si>
    <t>RMA_025_gentleMACS_MACS</t>
  </si>
  <si>
    <t>Nuclei Isolation Method</t>
  </si>
  <si>
    <t>Sample</t>
  </si>
  <si>
    <t>QIAxpert</t>
  </si>
  <si>
    <t>Qubit</t>
  </si>
  <si>
    <t>Mean (ng)</t>
  </si>
  <si>
    <t>Residual volume (ul)</t>
  </si>
  <si>
    <t>total DNA (ng)</t>
  </si>
  <si>
    <t>Mouse</t>
  </si>
  <si>
    <t>Human</t>
  </si>
  <si>
    <t xml:space="preserve">gentleMACS </t>
  </si>
  <si>
    <t>douncer</t>
  </si>
  <si>
    <t xml:space="preserve"> Nuclei Count_1</t>
  </si>
  <si>
    <t xml:space="preserve"> Nuclei Count_2</t>
  </si>
  <si>
    <t>Nuclei Concentration (cells/ml)</t>
  </si>
  <si>
    <t xml:space="preserve"> Myonuclei Count_1</t>
  </si>
  <si>
    <t xml:space="preserve"> Myonuclei Count_2</t>
  </si>
  <si>
    <t>Myonuclei Concentration (cells/ml)</t>
  </si>
  <si>
    <t>Total Myonuclei</t>
  </si>
  <si>
    <t>Myonuclei Proportion (%)</t>
  </si>
  <si>
    <t>Pre MACS column separation</t>
  </si>
  <si>
    <t xml:space="preserve">Post MACS column separation </t>
  </si>
  <si>
    <t>pre</t>
  </si>
  <si>
    <t>post</t>
  </si>
  <si>
    <t>group</t>
  </si>
  <si>
    <t>Mean_(ng)</t>
  </si>
  <si>
    <t>Species</t>
  </si>
  <si>
    <t>Method</t>
  </si>
  <si>
    <t>Douncer</t>
  </si>
  <si>
    <t>Dissosiator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</si>
</sst>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16" fillId="0" borderId="11" xfId="0" applyFont="1" applyBorder="1"/>
    <xf numFmtId="0" fontId="16" fillId="0" borderId="0" xfId="0" applyFont="1" applyBorder="1"/>
    <xf numFmtId="2" fontId="0" fillId="0" borderId="11" xfId="0" applyNumberFormat="1" applyBorder="1"/>
    <xf numFmtId="0" fontId="0" fillId="0" borderId="0" xfId="0" applyNumberFormat="1" applyBorder="1"/>
    <xf numFmtId="0" fontId="0" fillId="33" borderId="0" xfId="0" applyNumberFormat="1" applyFill="1" applyBorder="1"/>
    <xf numFmtId="0" fontId="0" fillId="34" borderId="0" xfId="0" applyNumberFormat="1" applyFill="1" applyBorder="1"/>
    <xf numFmtId="0" fontId="0" fillId="0" borderId="11" xfId="0" applyNumberFormat="1" applyBorder="1"/>
    <xf numFmtId="0" fontId="0" fillId="35" borderId="0" xfId="0" applyNumberFormat="1" applyFill="1" applyBorder="1"/>
    <xf numFmtId="0" fontId="16" fillId="0" borderId="13" xfId="0" applyFont="1" applyBorder="1"/>
    <xf numFmtId="0" fontId="0" fillId="0" borderId="13" xfId="0" applyBorder="1"/>
    <xf numFmtId="0" fontId="16" fillId="0" borderId="14" xfId="0" applyFon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16" fillId="0" borderId="0" xfId="0" applyNumberFormat="1" applyFont="1"/>
    <xf numFmtId="0" fontId="0" fillId="36" borderId="0" xfId="0" applyFill="1" applyAlignment="1">
      <alignment horizontal="right"/>
    </xf>
    <xf numFmtId="2" fontId="0" fillId="36" borderId="11" xfId="0" applyNumberFormat="1" applyFill="1" applyBorder="1"/>
    <xf numFmtId="0" fontId="0" fillId="36" borderId="0" xfId="0" applyNumberFormat="1" applyFill="1" applyBorder="1"/>
    <xf numFmtId="0" fontId="0" fillId="36" borderId="11" xfId="0" applyNumberFormat="1" applyFill="1" applyBorder="1"/>
    <xf numFmtId="0" fontId="0" fillId="36" borderId="13" xfId="0" applyFill="1" applyBorder="1"/>
    <xf numFmtId="0" fontId="0" fillId="36" borderId="0" xfId="0" applyNumberFormat="1" applyFill="1"/>
    <xf numFmtId="2" fontId="0" fillId="36" borderId="0" xfId="0" applyNumberFormat="1" applyFill="1"/>
    <xf numFmtId="0" fontId="0" fillId="37" borderId="0" xfId="0" applyFill="1" applyAlignment="1">
      <alignment horizontal="right"/>
    </xf>
    <xf numFmtId="2" fontId="0" fillId="37" borderId="11" xfId="0" applyNumberFormat="1" applyFill="1" applyBorder="1"/>
    <xf numFmtId="0" fontId="0" fillId="37" borderId="0" xfId="0" applyNumberFormat="1" applyFill="1" applyBorder="1"/>
    <xf numFmtId="0" fontId="0" fillId="37" borderId="13" xfId="0" applyFill="1" applyBorder="1"/>
    <xf numFmtId="0" fontId="0" fillId="37" borderId="0" xfId="0" applyNumberFormat="1" applyFill="1"/>
    <xf numFmtId="2" fontId="0" fillId="37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38" borderId="0" xfId="0" applyFill="1" applyBorder="1"/>
    <xf numFmtId="0" fontId="16" fillId="37" borderId="0" xfId="0" applyFont="1" applyFill="1"/>
    <xf numFmtId="0" fontId="16" fillId="36" borderId="0" xfId="0" applyFont="1" applyFill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olin Turner" id="{5F84E688-DA19-444B-82EA-33C67FC49DEF}" userId="S::danieltu@nih.no::746d21ea-3dcb-4a69-8464-048896411c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2-05-09T14:36:48.51" personId="{5F84E688-DA19-444B-82EA-33C67FC49DEF}" id="{43B47235-E9BE-1A42-AF88-FCB734924C5A}">
    <text>Approximate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4458-DD85-D347-97D5-35CA71747462}">
  <dimension ref="B2:K6"/>
  <sheetViews>
    <sheetView workbookViewId="0">
      <selection activeCell="H15" sqref="H15"/>
    </sheetView>
  </sheetViews>
  <sheetFormatPr defaultColWidth="10.90625" defaultRowHeight="14.75" x14ac:dyDescent="0.75"/>
  <cols>
    <col min="1" max="1" width="12" bestFit="1" customWidth="1"/>
    <col min="2" max="2" width="6.6796875" bestFit="1" customWidth="1"/>
    <col min="3" max="3" width="19.6796875" bestFit="1" customWidth="1"/>
    <col min="4" max="4" width="17.5" bestFit="1" customWidth="1"/>
    <col min="5" max="5" width="17.5" customWidth="1"/>
    <col min="6" max="6" width="25.6796875" bestFit="1" customWidth="1"/>
    <col min="7" max="8" width="16.81640625" bestFit="1" customWidth="1"/>
    <col min="9" max="9" width="29.1796875" bestFit="1" customWidth="1"/>
    <col min="10" max="10" width="13.6796875" bestFit="1" customWidth="1"/>
    <col min="11" max="11" width="21.1796875" bestFit="1" customWidth="1"/>
  </cols>
  <sheetData>
    <row r="2" spans="2:11" x14ac:dyDescent="0.75">
      <c r="B2" s="3" t="s">
        <v>47</v>
      </c>
      <c r="C2" s="3" t="s">
        <v>46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</row>
    <row r="3" spans="2:11" x14ac:dyDescent="0.75">
      <c r="B3" s="32" t="s">
        <v>53</v>
      </c>
      <c r="C3" s="33" t="s">
        <v>55</v>
      </c>
      <c r="D3" s="32">
        <v>20</v>
      </c>
      <c r="E3" s="32">
        <v>25</v>
      </c>
      <c r="F3" s="32">
        <f>AVERAGE(D3:E3)*10^4</f>
        <v>225000</v>
      </c>
      <c r="G3" s="32">
        <v>10</v>
      </c>
      <c r="H3" s="32">
        <v>11</v>
      </c>
      <c r="I3" s="32">
        <f>AVERAGE(G3:H3)*10^4</f>
        <v>105000</v>
      </c>
      <c r="J3" s="32">
        <f>I3*0.2</f>
        <v>21000</v>
      </c>
      <c r="K3" s="2">
        <f>I3/F3*100</f>
        <v>46.666666666666664</v>
      </c>
    </row>
    <row r="4" spans="2:11" x14ac:dyDescent="0.75">
      <c r="B4" s="32" t="s">
        <v>54</v>
      </c>
      <c r="C4" s="33" t="s">
        <v>55</v>
      </c>
      <c r="D4" s="32">
        <v>30</v>
      </c>
      <c r="E4" s="32">
        <v>40</v>
      </c>
      <c r="F4" s="32">
        <f t="shared" ref="F4:F6" si="0">AVERAGE(D4:E4)*10^4</f>
        <v>350000</v>
      </c>
      <c r="G4" s="32">
        <v>14</v>
      </c>
      <c r="H4" s="32">
        <v>15</v>
      </c>
      <c r="I4" s="32">
        <f t="shared" ref="I4:I6" si="1">AVERAGE(G4:H4)*10^4</f>
        <v>145000</v>
      </c>
      <c r="J4" s="32">
        <f>I4*0.2</f>
        <v>29000</v>
      </c>
      <c r="K4" s="2">
        <f t="shared" ref="K4:K6" si="2">I4/F4*100</f>
        <v>41.428571428571431</v>
      </c>
    </row>
    <row r="5" spans="2:11" x14ac:dyDescent="0.75">
      <c r="B5" s="32" t="s">
        <v>53</v>
      </c>
      <c r="C5" s="33" t="s">
        <v>56</v>
      </c>
      <c r="D5" s="32">
        <v>40</v>
      </c>
      <c r="E5" s="34"/>
      <c r="F5" s="32">
        <f t="shared" si="0"/>
        <v>400000</v>
      </c>
      <c r="G5" s="32">
        <v>100</v>
      </c>
      <c r="H5" s="34"/>
      <c r="I5" s="32">
        <f t="shared" si="1"/>
        <v>1000000</v>
      </c>
      <c r="J5" s="32">
        <f>I5*0.2</f>
        <v>200000</v>
      </c>
      <c r="K5" s="2">
        <f t="shared" si="2"/>
        <v>250</v>
      </c>
    </row>
    <row r="6" spans="2:11" x14ac:dyDescent="0.75">
      <c r="B6" s="32" t="s">
        <v>54</v>
      </c>
      <c r="C6" s="33" t="s">
        <v>56</v>
      </c>
      <c r="D6" s="32">
        <v>25</v>
      </c>
      <c r="E6" s="32">
        <v>26</v>
      </c>
      <c r="F6" s="32">
        <f t="shared" si="0"/>
        <v>255000</v>
      </c>
      <c r="G6" s="32">
        <v>50</v>
      </c>
      <c r="H6" s="34"/>
      <c r="I6" s="32">
        <f t="shared" si="1"/>
        <v>500000</v>
      </c>
      <c r="J6" s="32">
        <f>I6*0.2</f>
        <v>100000</v>
      </c>
      <c r="K6" s="2">
        <f t="shared" si="2"/>
        <v>196.07843137254901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D746-E8E7-41B9-902F-4CF21376D883}">
  <dimension ref="A1:Q23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:E10"/>
    </sheetView>
  </sheetViews>
  <sheetFormatPr defaultColWidth="8.81640625" defaultRowHeight="14.75" x14ac:dyDescent="0.75"/>
  <cols>
    <col min="1" max="1" width="7.31640625" bestFit="1" customWidth="1"/>
    <col min="2" max="2" width="13" bestFit="1" customWidth="1"/>
    <col min="3" max="3" width="25" bestFit="1" customWidth="1"/>
    <col min="4" max="4" width="11.6796875" bestFit="1" customWidth="1"/>
    <col min="5" max="5" width="17.81640625" bestFit="1" customWidth="1"/>
    <col min="6" max="6" width="14.31640625" bestFit="1" customWidth="1"/>
    <col min="7" max="7" width="15.5" bestFit="1" customWidth="1"/>
    <col min="8" max="8" width="9.81640625" bestFit="1" customWidth="1"/>
    <col min="9" max="9" width="5.1796875" bestFit="1" customWidth="1"/>
    <col min="10" max="11" width="10" bestFit="1" customWidth="1"/>
    <col min="12" max="12" width="17.31640625" bestFit="1" customWidth="1"/>
    <col min="13" max="13" width="11.5" bestFit="1" customWidth="1"/>
    <col min="14" max="14" width="13.6796875" bestFit="1" customWidth="1"/>
    <col min="15" max="15" width="18.31640625" bestFit="1" customWidth="1"/>
  </cols>
  <sheetData>
    <row r="1" spans="1:17" x14ac:dyDescent="0.75">
      <c r="D1" s="37" t="s">
        <v>48</v>
      </c>
      <c r="E1" s="37"/>
      <c r="F1" s="37"/>
      <c r="G1" s="37"/>
      <c r="H1" s="37"/>
      <c r="I1" s="37"/>
      <c r="J1" s="37"/>
      <c r="K1" s="37"/>
      <c r="L1" s="37"/>
      <c r="M1" s="38" t="s">
        <v>49</v>
      </c>
      <c r="N1" s="37"/>
      <c r="O1" s="4"/>
    </row>
    <row r="2" spans="1:17" x14ac:dyDescent="0.75">
      <c r="A2" s="3" t="s">
        <v>0</v>
      </c>
      <c r="B2" s="3" t="s">
        <v>31</v>
      </c>
      <c r="C2" s="3" t="s">
        <v>1</v>
      </c>
      <c r="D2" s="5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13" t="s">
        <v>52</v>
      </c>
      <c r="M2" s="3" t="s">
        <v>40</v>
      </c>
      <c r="N2" s="15" t="s">
        <v>41</v>
      </c>
      <c r="O2" s="3" t="s">
        <v>51</v>
      </c>
      <c r="P2" s="18" t="s">
        <v>50</v>
      </c>
    </row>
    <row r="3" spans="1:17" x14ac:dyDescent="0.75">
      <c r="A3" t="s">
        <v>10</v>
      </c>
      <c r="B3">
        <v>1</v>
      </c>
      <c r="C3" s="26" t="s">
        <v>28</v>
      </c>
      <c r="D3" s="27" t="s">
        <v>11</v>
      </c>
      <c r="E3" s="28">
        <v>2.4</v>
      </c>
      <c r="F3" s="28">
        <v>0.01</v>
      </c>
      <c r="G3" s="28">
        <v>0</v>
      </c>
      <c r="H3" s="28">
        <v>3.3</v>
      </c>
      <c r="I3" s="28">
        <v>0.05</v>
      </c>
      <c r="J3" s="9">
        <v>2.1</v>
      </c>
      <c r="K3" s="28">
        <v>0.15</v>
      </c>
      <c r="L3" s="29">
        <f t="shared" ref="L3:L17" si="0">E3*O3</f>
        <v>235.2</v>
      </c>
      <c r="M3" s="30">
        <v>4</v>
      </c>
      <c r="N3" s="29">
        <f t="shared" ref="N3:N17" si="1">M3*O3</f>
        <v>392</v>
      </c>
      <c r="O3" s="30">
        <v>98</v>
      </c>
      <c r="P3" s="31">
        <f>AVERAGE(L3:N3)</f>
        <v>210.4</v>
      </c>
      <c r="Q3" t="s">
        <v>67</v>
      </c>
    </row>
    <row r="4" spans="1:17" x14ac:dyDescent="0.75">
      <c r="A4" t="s">
        <v>12</v>
      </c>
      <c r="B4">
        <v>2</v>
      </c>
      <c r="C4" s="26" t="s">
        <v>27</v>
      </c>
      <c r="D4" s="27" t="s">
        <v>11</v>
      </c>
      <c r="E4" s="28">
        <v>1.6</v>
      </c>
      <c r="F4" s="28">
        <v>0.01</v>
      </c>
      <c r="G4" s="28">
        <v>0</v>
      </c>
      <c r="H4" s="28">
        <v>4.0999999999999996</v>
      </c>
      <c r="I4" s="28">
        <v>0.04</v>
      </c>
      <c r="J4" s="10">
        <v>2.77</v>
      </c>
      <c r="K4" s="28">
        <v>0.09</v>
      </c>
      <c r="L4" s="29">
        <f t="shared" si="0"/>
        <v>156.80000000000001</v>
      </c>
      <c r="M4" s="30">
        <v>2.86</v>
      </c>
      <c r="N4" s="29">
        <f t="shared" si="1"/>
        <v>280.27999999999997</v>
      </c>
      <c r="O4" s="30">
        <v>98</v>
      </c>
      <c r="P4" s="31">
        <f t="shared" ref="P4:P17" si="2">AVERAGE(L4:N4)</f>
        <v>146.64666666666668</v>
      </c>
      <c r="Q4" t="s">
        <v>67</v>
      </c>
    </row>
    <row r="5" spans="1:17" x14ac:dyDescent="0.75">
      <c r="A5" t="s">
        <v>13</v>
      </c>
      <c r="B5">
        <v>3</v>
      </c>
      <c r="C5" s="26" t="s">
        <v>42</v>
      </c>
      <c r="D5" s="27" t="s">
        <v>11</v>
      </c>
      <c r="E5" s="28">
        <v>16</v>
      </c>
      <c r="F5" s="28">
        <v>0</v>
      </c>
      <c r="G5" s="28">
        <v>0</v>
      </c>
      <c r="H5" s="28">
        <v>1.3</v>
      </c>
      <c r="I5" s="28">
        <v>0.33</v>
      </c>
      <c r="J5" s="9">
        <v>1.85</v>
      </c>
      <c r="K5" s="28">
        <v>0.95</v>
      </c>
      <c r="L5" s="29">
        <f t="shared" si="0"/>
        <v>1568</v>
      </c>
      <c r="M5" s="30">
        <v>2.62</v>
      </c>
      <c r="N5" s="29">
        <f t="shared" si="1"/>
        <v>256.76</v>
      </c>
      <c r="O5" s="30">
        <v>98</v>
      </c>
      <c r="P5" s="31">
        <f t="shared" si="2"/>
        <v>609.12666666666667</v>
      </c>
      <c r="Q5" t="s">
        <v>67</v>
      </c>
    </row>
    <row r="6" spans="1:17" x14ac:dyDescent="0.75">
      <c r="A6" t="s">
        <v>14</v>
      </c>
      <c r="B6">
        <v>4</v>
      </c>
      <c r="C6" s="26" t="s">
        <v>43</v>
      </c>
      <c r="D6" s="27" t="s">
        <v>11</v>
      </c>
      <c r="E6" s="28">
        <v>2.2000000000000002</v>
      </c>
      <c r="F6" s="28">
        <v>0.01</v>
      </c>
      <c r="G6" s="28">
        <v>0</v>
      </c>
      <c r="H6" s="28">
        <v>5.4</v>
      </c>
      <c r="I6" s="28">
        <v>0.05</v>
      </c>
      <c r="J6" s="10">
        <v>2.88</v>
      </c>
      <c r="K6" s="28">
        <v>0.16</v>
      </c>
      <c r="L6" s="29">
        <f t="shared" si="0"/>
        <v>215.60000000000002</v>
      </c>
      <c r="M6" s="30">
        <v>3.46</v>
      </c>
      <c r="N6" s="29">
        <f t="shared" si="1"/>
        <v>339.08</v>
      </c>
      <c r="O6" s="30">
        <v>98</v>
      </c>
      <c r="P6" s="31">
        <f t="shared" si="2"/>
        <v>186.04666666666665</v>
      </c>
      <c r="Q6" t="s">
        <v>67</v>
      </c>
    </row>
    <row r="7" spans="1:17" x14ac:dyDescent="0.75">
      <c r="A7" t="s">
        <v>15</v>
      </c>
      <c r="B7">
        <v>5</v>
      </c>
      <c r="C7" s="19" t="s">
        <v>29</v>
      </c>
      <c r="D7" s="20" t="s">
        <v>11</v>
      </c>
      <c r="E7" s="21">
        <v>23.5</v>
      </c>
      <c r="F7" s="21">
        <v>0</v>
      </c>
      <c r="G7" s="21">
        <v>0.26</v>
      </c>
      <c r="H7" s="21">
        <v>1</v>
      </c>
      <c r="I7" s="21">
        <v>0.47</v>
      </c>
      <c r="J7" s="9">
        <v>1.94</v>
      </c>
      <c r="K7" s="21">
        <v>1.1399999999999999</v>
      </c>
      <c r="L7" s="23">
        <f t="shared" si="0"/>
        <v>2303</v>
      </c>
      <c r="M7" s="24">
        <v>24</v>
      </c>
      <c r="N7" s="23">
        <f t="shared" si="1"/>
        <v>2352</v>
      </c>
      <c r="O7" s="24">
        <v>98</v>
      </c>
      <c r="P7" s="25">
        <f t="shared" si="2"/>
        <v>1559.6666666666667</v>
      </c>
      <c r="Q7" t="s">
        <v>68</v>
      </c>
    </row>
    <row r="8" spans="1:17" x14ac:dyDescent="0.75">
      <c r="A8" t="s">
        <v>16</v>
      </c>
      <c r="B8">
        <v>6</v>
      </c>
      <c r="C8" s="19" t="s">
        <v>30</v>
      </c>
      <c r="D8" s="22">
        <v>82.2</v>
      </c>
      <c r="E8" s="21">
        <v>161.5</v>
      </c>
      <c r="F8" s="21">
        <v>1.6</v>
      </c>
      <c r="G8" s="21">
        <v>0.32</v>
      </c>
      <c r="H8" s="21">
        <v>0.3</v>
      </c>
      <c r="I8" s="21">
        <v>3.24</v>
      </c>
      <c r="J8" s="9">
        <v>1.98</v>
      </c>
      <c r="K8" s="21">
        <v>1.65</v>
      </c>
      <c r="L8" s="23">
        <f t="shared" si="0"/>
        <v>15827</v>
      </c>
      <c r="M8" s="24">
        <v>8.42</v>
      </c>
      <c r="N8" s="23">
        <f t="shared" si="1"/>
        <v>825.16</v>
      </c>
      <c r="O8" s="24">
        <v>98</v>
      </c>
      <c r="P8" s="25">
        <f t="shared" si="2"/>
        <v>5553.5266666666676</v>
      </c>
      <c r="Q8" t="s">
        <v>68</v>
      </c>
    </row>
    <row r="9" spans="1:17" x14ac:dyDescent="0.75">
      <c r="A9" t="s">
        <v>17</v>
      </c>
      <c r="B9">
        <v>7</v>
      </c>
      <c r="C9" s="19" t="s">
        <v>44</v>
      </c>
      <c r="D9" s="22">
        <v>126.4</v>
      </c>
      <c r="E9" s="21">
        <v>257.5</v>
      </c>
      <c r="F9" s="21">
        <v>2.63</v>
      </c>
      <c r="G9" s="21">
        <v>0.33</v>
      </c>
      <c r="H9" s="21">
        <v>0.2</v>
      </c>
      <c r="I9" s="21">
        <v>5.16</v>
      </c>
      <c r="J9" s="9">
        <v>1.98</v>
      </c>
      <c r="K9" s="21">
        <v>1.73</v>
      </c>
      <c r="L9" s="23">
        <f t="shared" si="0"/>
        <v>25235</v>
      </c>
      <c r="M9" s="24">
        <v>2.82</v>
      </c>
      <c r="N9" s="23">
        <f t="shared" si="1"/>
        <v>276.35999999999996</v>
      </c>
      <c r="O9" s="24">
        <v>98</v>
      </c>
      <c r="P9" s="25">
        <f t="shared" si="2"/>
        <v>8504.7266666666674</v>
      </c>
      <c r="Q9" t="s">
        <v>68</v>
      </c>
    </row>
    <row r="10" spans="1:17" x14ac:dyDescent="0.75">
      <c r="A10" t="s">
        <v>18</v>
      </c>
      <c r="B10">
        <v>8</v>
      </c>
      <c r="C10" s="19" t="s">
        <v>45</v>
      </c>
      <c r="D10" s="22">
        <v>49.3</v>
      </c>
      <c r="E10" s="21">
        <v>63.8</v>
      </c>
      <c r="F10" s="21">
        <v>0.3</v>
      </c>
      <c r="G10" s="21">
        <v>1.66</v>
      </c>
      <c r="H10" s="21">
        <v>0.5</v>
      </c>
      <c r="I10" s="21">
        <v>1.28</v>
      </c>
      <c r="J10" s="9">
        <v>1.91</v>
      </c>
      <c r="K10" s="21">
        <v>1.28</v>
      </c>
      <c r="L10" s="23">
        <f t="shared" si="0"/>
        <v>6252.4</v>
      </c>
      <c r="M10" s="24">
        <v>3.7</v>
      </c>
      <c r="N10" s="23">
        <f t="shared" si="1"/>
        <v>362.6</v>
      </c>
      <c r="O10" s="24">
        <v>98</v>
      </c>
      <c r="P10" s="25">
        <f t="shared" si="2"/>
        <v>2206.2333333333331</v>
      </c>
      <c r="Q10" t="s">
        <v>68</v>
      </c>
    </row>
    <row r="11" spans="1:17" x14ac:dyDescent="0.75">
      <c r="A11" t="s">
        <v>19</v>
      </c>
      <c r="B11">
        <v>9</v>
      </c>
      <c r="C11" s="16" t="s">
        <v>32</v>
      </c>
      <c r="D11" s="7" t="s">
        <v>11</v>
      </c>
      <c r="E11" s="8">
        <v>0.7</v>
      </c>
      <c r="F11" s="8">
        <v>0.01</v>
      </c>
      <c r="G11" s="8">
        <v>0</v>
      </c>
      <c r="H11" s="8">
        <v>3.3</v>
      </c>
      <c r="I11" s="8">
        <v>0.02</v>
      </c>
      <c r="J11" s="10">
        <v>2.83</v>
      </c>
      <c r="K11" s="8">
        <v>0.05</v>
      </c>
      <c r="L11" s="14">
        <f t="shared" si="0"/>
        <v>68.599999999999994</v>
      </c>
      <c r="M11" s="1">
        <v>11.9</v>
      </c>
      <c r="N11" s="14">
        <f t="shared" si="1"/>
        <v>1166.2</v>
      </c>
      <c r="O11" s="1">
        <v>98</v>
      </c>
      <c r="P11" s="2">
        <f t="shared" si="2"/>
        <v>415.56666666666666</v>
      </c>
    </row>
    <row r="12" spans="1:17" x14ac:dyDescent="0.75">
      <c r="A12" t="s">
        <v>20</v>
      </c>
      <c r="B12">
        <v>10</v>
      </c>
      <c r="C12" s="17" t="s">
        <v>34</v>
      </c>
      <c r="D12" s="7" t="s">
        <v>11</v>
      </c>
      <c r="E12" s="8">
        <v>2.1</v>
      </c>
      <c r="F12" s="8">
        <v>0.01</v>
      </c>
      <c r="G12" s="8">
        <v>0</v>
      </c>
      <c r="H12" s="8">
        <v>2.8</v>
      </c>
      <c r="I12" s="8">
        <v>0.05</v>
      </c>
      <c r="J12" s="12">
        <v>2.2999999999999998</v>
      </c>
      <c r="K12" s="8">
        <v>0.13</v>
      </c>
      <c r="L12" s="14">
        <f t="shared" si="0"/>
        <v>205.8</v>
      </c>
      <c r="M12" s="1">
        <v>99.4</v>
      </c>
      <c r="N12" s="14">
        <f t="shared" si="1"/>
        <v>9741.2000000000007</v>
      </c>
      <c r="O12" s="1">
        <v>98</v>
      </c>
      <c r="P12" s="2">
        <f t="shared" si="2"/>
        <v>3348.8000000000006</v>
      </c>
    </row>
    <row r="13" spans="1:17" x14ac:dyDescent="0.75">
      <c r="A13" t="s">
        <v>21</v>
      </c>
      <c r="B13">
        <v>11</v>
      </c>
      <c r="C13" s="16" t="s">
        <v>33</v>
      </c>
      <c r="D13" s="7" t="s">
        <v>11</v>
      </c>
      <c r="E13" s="8">
        <v>4.5999999999999996</v>
      </c>
      <c r="F13" s="8">
        <v>0</v>
      </c>
      <c r="G13" s="8">
        <v>0</v>
      </c>
      <c r="H13" s="8">
        <v>2.8</v>
      </c>
      <c r="I13" s="8">
        <v>0.1</v>
      </c>
      <c r="J13" s="9">
        <v>1.98</v>
      </c>
      <c r="K13" s="8">
        <v>0.38</v>
      </c>
      <c r="L13" s="14">
        <f t="shared" si="0"/>
        <v>450.79999999999995</v>
      </c>
      <c r="M13" s="1">
        <v>112</v>
      </c>
      <c r="N13" s="14">
        <f t="shared" si="1"/>
        <v>10976</v>
      </c>
      <c r="O13" s="1">
        <v>98</v>
      </c>
      <c r="P13" s="2">
        <f t="shared" si="2"/>
        <v>3846.2666666666664</v>
      </c>
    </row>
    <row r="14" spans="1:17" x14ac:dyDescent="0.75">
      <c r="A14" t="s">
        <v>22</v>
      </c>
      <c r="B14">
        <v>12</v>
      </c>
      <c r="C14" s="16" t="s">
        <v>35</v>
      </c>
      <c r="D14" s="7" t="s">
        <v>11</v>
      </c>
      <c r="E14" s="8">
        <v>1.8</v>
      </c>
      <c r="F14" s="8">
        <v>0</v>
      </c>
      <c r="G14" s="8">
        <v>0.24</v>
      </c>
      <c r="H14" s="8">
        <v>3.7</v>
      </c>
      <c r="I14" s="8">
        <v>0.04</v>
      </c>
      <c r="J14" s="9">
        <v>1.75</v>
      </c>
      <c r="K14" s="8">
        <v>0.19</v>
      </c>
      <c r="L14" s="14">
        <f t="shared" si="0"/>
        <v>176.4</v>
      </c>
      <c r="M14" s="1">
        <v>66.400000000000006</v>
      </c>
      <c r="N14" s="14">
        <f t="shared" si="1"/>
        <v>6507.2000000000007</v>
      </c>
      <c r="O14" s="1">
        <v>98</v>
      </c>
      <c r="P14" s="2">
        <f t="shared" si="2"/>
        <v>2250.0000000000005</v>
      </c>
    </row>
    <row r="15" spans="1:17" x14ac:dyDescent="0.75">
      <c r="A15" t="s">
        <v>23</v>
      </c>
      <c r="B15">
        <v>13</v>
      </c>
      <c r="C15" s="16" t="s">
        <v>36</v>
      </c>
      <c r="D15" s="11">
        <v>81.900000000000006</v>
      </c>
      <c r="E15" s="8">
        <v>129.1</v>
      </c>
      <c r="F15" s="8">
        <v>0.96</v>
      </c>
      <c r="G15" s="8">
        <v>0.38</v>
      </c>
      <c r="H15" s="8">
        <v>0.3</v>
      </c>
      <c r="I15" s="8">
        <v>2.59</v>
      </c>
      <c r="J15" s="9">
        <v>1.95</v>
      </c>
      <c r="K15" s="8">
        <v>1.42</v>
      </c>
      <c r="L15" s="14">
        <f t="shared" si="0"/>
        <v>12651.8</v>
      </c>
      <c r="M15" s="1">
        <v>155</v>
      </c>
      <c r="N15" s="14">
        <f t="shared" si="1"/>
        <v>15190</v>
      </c>
      <c r="O15" s="1">
        <v>98</v>
      </c>
      <c r="P15" s="2">
        <f t="shared" si="2"/>
        <v>9332.2666666666664</v>
      </c>
    </row>
    <row r="16" spans="1:17" x14ac:dyDescent="0.75">
      <c r="A16" t="s">
        <v>24</v>
      </c>
      <c r="B16">
        <v>14</v>
      </c>
      <c r="C16" s="16" t="s">
        <v>37</v>
      </c>
      <c r="D16" s="11">
        <v>54.5</v>
      </c>
      <c r="E16" s="8">
        <v>101.3</v>
      </c>
      <c r="F16" s="8">
        <v>0.95</v>
      </c>
      <c r="G16" s="8">
        <v>0.28000000000000003</v>
      </c>
      <c r="H16" s="8">
        <v>0.3</v>
      </c>
      <c r="I16" s="8">
        <v>2.04</v>
      </c>
      <c r="J16" s="9">
        <v>1.97</v>
      </c>
      <c r="K16" s="8">
        <v>1.49</v>
      </c>
      <c r="L16" s="14">
        <f t="shared" si="0"/>
        <v>9927.4</v>
      </c>
      <c r="M16" s="1">
        <v>117</v>
      </c>
      <c r="N16" s="14">
        <f t="shared" si="1"/>
        <v>11466</v>
      </c>
      <c r="O16" s="1">
        <v>98</v>
      </c>
      <c r="P16" s="2">
        <f t="shared" si="2"/>
        <v>7170.1333333333341</v>
      </c>
    </row>
    <row r="17" spans="1:16" x14ac:dyDescent="0.75">
      <c r="A17" t="s">
        <v>25</v>
      </c>
      <c r="B17">
        <v>15</v>
      </c>
      <c r="C17" s="17" t="s">
        <v>38</v>
      </c>
      <c r="D17" s="11">
        <v>89.5</v>
      </c>
      <c r="E17" s="8">
        <v>176</v>
      </c>
      <c r="F17" s="8">
        <v>1.74</v>
      </c>
      <c r="G17" s="8">
        <v>0.36</v>
      </c>
      <c r="H17" s="8">
        <v>0.3</v>
      </c>
      <c r="I17" s="8">
        <v>3.53</v>
      </c>
      <c r="J17" s="9">
        <v>1.98</v>
      </c>
      <c r="K17" s="8">
        <v>1.76</v>
      </c>
      <c r="L17" s="14">
        <f t="shared" si="0"/>
        <v>17248</v>
      </c>
      <c r="M17" s="1">
        <v>41.2</v>
      </c>
      <c r="N17" s="14">
        <f t="shared" si="1"/>
        <v>4037.6000000000004</v>
      </c>
      <c r="O17" s="1">
        <v>98</v>
      </c>
      <c r="P17" s="2">
        <f t="shared" si="2"/>
        <v>7108.9333333333343</v>
      </c>
    </row>
    <row r="18" spans="1:16" x14ac:dyDescent="0.75">
      <c r="A18" t="s">
        <v>26</v>
      </c>
      <c r="B18">
        <v>16</v>
      </c>
      <c r="C18" s="16" t="s">
        <v>39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/>
      <c r="O18" s="1"/>
    </row>
    <row r="21" spans="1:16" x14ac:dyDescent="0.75">
      <c r="C21" s="35" t="s">
        <v>65</v>
      </c>
    </row>
    <row r="22" spans="1:16" x14ac:dyDescent="0.75">
      <c r="C22" s="36" t="s">
        <v>66</v>
      </c>
    </row>
    <row r="23" spans="1:16" x14ac:dyDescent="0.75">
      <c r="C23" s="3"/>
    </row>
  </sheetData>
  <mergeCells count="2">
    <mergeCell ref="D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0CDE-8D03-4DCE-92F7-889939A2F948}">
  <dimension ref="A1:E9"/>
  <sheetViews>
    <sheetView tabSelected="1" workbookViewId="0">
      <selection activeCell="E12" sqref="E12"/>
    </sheetView>
  </sheetViews>
  <sheetFormatPr defaultRowHeight="14.75" x14ac:dyDescent="0.75"/>
  <sheetData>
    <row r="1" spans="1:5" x14ac:dyDescent="0.75">
      <c r="A1" t="s">
        <v>70</v>
      </c>
      <c r="B1" t="s">
        <v>69</v>
      </c>
      <c r="C1" t="s">
        <v>3</v>
      </c>
      <c r="D1" t="s">
        <v>71</v>
      </c>
      <c r="E1" t="s">
        <v>72</v>
      </c>
    </row>
    <row r="2" spans="1:5" x14ac:dyDescent="0.75">
      <c r="A2">
        <v>210.4</v>
      </c>
      <c r="B2" t="s">
        <v>67</v>
      </c>
      <c r="C2">
        <v>2.4</v>
      </c>
      <c r="D2" t="s">
        <v>53</v>
      </c>
      <c r="E2" t="s">
        <v>73</v>
      </c>
    </row>
    <row r="3" spans="1:5" x14ac:dyDescent="0.75">
      <c r="A3">
        <v>146.64666666666668</v>
      </c>
      <c r="B3" t="s">
        <v>67</v>
      </c>
      <c r="C3">
        <v>1.6</v>
      </c>
      <c r="D3" t="s">
        <v>54</v>
      </c>
      <c r="E3" t="s">
        <v>73</v>
      </c>
    </row>
    <row r="4" spans="1:5" x14ac:dyDescent="0.75">
      <c r="A4">
        <v>609.12666666666667</v>
      </c>
      <c r="B4" t="s">
        <v>67</v>
      </c>
      <c r="C4">
        <v>16</v>
      </c>
      <c r="D4" t="s">
        <v>53</v>
      </c>
      <c r="E4" t="s">
        <v>74</v>
      </c>
    </row>
    <row r="5" spans="1:5" x14ac:dyDescent="0.75">
      <c r="A5">
        <v>186.04666666666665</v>
      </c>
      <c r="B5" t="s">
        <v>67</v>
      </c>
      <c r="C5">
        <v>2.2000000000000002</v>
      </c>
      <c r="D5" t="s">
        <v>54</v>
      </c>
      <c r="E5" t="s">
        <v>74</v>
      </c>
    </row>
    <row r="6" spans="1:5" x14ac:dyDescent="0.75">
      <c r="A6">
        <v>1559.6666666666667</v>
      </c>
      <c r="B6" t="s">
        <v>68</v>
      </c>
      <c r="C6">
        <v>23.5</v>
      </c>
      <c r="D6" t="s">
        <v>53</v>
      </c>
      <c r="E6" t="s">
        <v>73</v>
      </c>
    </row>
    <row r="7" spans="1:5" x14ac:dyDescent="0.75">
      <c r="A7">
        <v>5553.5266666666676</v>
      </c>
      <c r="B7" t="s">
        <v>68</v>
      </c>
      <c r="C7">
        <v>161.5</v>
      </c>
      <c r="D7" t="s">
        <v>54</v>
      </c>
      <c r="E7" t="s">
        <v>73</v>
      </c>
    </row>
    <row r="8" spans="1:5" x14ac:dyDescent="0.75">
      <c r="A8">
        <v>8504.7266666666674</v>
      </c>
      <c r="B8" t="s">
        <v>68</v>
      </c>
      <c r="C8">
        <v>257.5</v>
      </c>
      <c r="D8" t="s">
        <v>53</v>
      </c>
      <c r="E8" t="s">
        <v>74</v>
      </c>
    </row>
    <row r="9" spans="1:5" x14ac:dyDescent="0.75">
      <c r="A9">
        <v>2206.2333333333331</v>
      </c>
      <c r="B9" t="s">
        <v>68</v>
      </c>
      <c r="C9">
        <v>63.8</v>
      </c>
      <c r="D9" t="s">
        <v>54</v>
      </c>
      <c r="E9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B 1 x 0 L A A A A D 5 A A A A E g A A A E N v b m Z p Z y 9 Q Y W N r Y W d l L n h t b I S P M Q 6 C M B i F d x P v Q L r T F s R g y E 8 Z X E V N T I x r h Q Y a o R h a L H d z 8 E h e Q Y y i b o 7 v y 5 e 8 9 + 7 X G y R 9 X T k X 0 W r Z q B h 5 m C J H G 6 5 y X j V K x E g 1 K G H T C W x 5 d u K F c A Z b 6 a j X e Y x K Y 8 4 R I d Z a b G e 4 a Q v i U + q R Q 7 r a Z a W o O f r I 8 r / s S v W s z Q R i s H + t Y T 4 O F 3 g e B h Q H C w / I i C G V 6 q v 4 w 2 R M g f x A W H a V 6 V r B 1 N F d b 4 C M E c j 7 B X s A A A D / / w M A U E s D B B Q A A g A I A A A A I Q D M g 0 1 0 I w E A A I U C A A A T A A A A R m 9 y b X V s Y X M v U 2 V j d G l v b j E u b Z S Q z W r D M B C E 7 w a / g 1 A u D i j G U n 7 b 4 E O x W + i l E O J b U 4 z r b G O B L A V J D g k h 7 1 4 l p p R C d c h e d v X N s I v G Q G 2 5 k m j d d 7 o M g z A w T a V h i w a Y J Y y N k u k o m Z V 0 3 L B F y + Y l S y i l k z I v y h q E K I 3 S l s t d a Q G j F A m w Y Y B c r V W n a 3 A k M 4 c 4 V 3 X X g r T R C x c Q Z 0 p a 9 z A R z h 8 3 q 9 e n 4 x 6 0 R X B t / O o y m 7 v O 3 u e O a 3 P A Q / K e g + A t t 6 B T T D B B m R J d K 0 1 K E 4 K e Z a 2 2 z p 1 S N m U E r T p l Y W 1 P A t L f M X 5 T E j 6 G p P / s A G d N J X c u s u K 0 v + V Q V J / O V O h K m i + l 2 3 7 9 V T R R n w w 5 n 3 F P q T t v n Y I s H O 2 F o B / O P H z s 4 R M P n 3 r 4 z M P n H r 7 w 8 A c P p 8 k f 4 T I M A y 7 / z W v 5 D Q A A / / 8 D A F B L A Q I t A B Q A B g A I A A A A I Q A q 3 a p A 0 g A A A D c B A A A T A A A A A A A A A A A A A A A A A A A A A A B b Q 2 9 u d G V u d F 9 U e X B l c 1 0 u e G 1 s U E s B A i 0 A F A A C A A g A A A A h A E w d c d C w A A A A + Q A A A B I A A A A A A A A A A A A A A A A A C w M A A E N v b m Z p Z y 9 Q Y W N r Y W d l L n h t b F B L A Q I t A B Q A A g A I A A A A I Q D M g 0 1 0 I w E A A I U C A A A T A A A A A A A A A A A A A A A A A O s D A A B G b 3 J t d W x h c y 9 T Z W N 0 a W 9 u M S 5 t U E s F B g A A A A A D A A M A w g A A A D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w A A A A A A A C 4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A y M i 0 w N S 0 w N l 8 x M 2 g y O G 0 y N 1 8 y M D E x M T R f R F R f Y 2 V s b F 9 z b 3 J 0 a W 5 n X 3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N l Q x M z o w M T o x O C 4 x M j M 3 M j Y y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D U t M D Z f M T N o M j h t M j d f M j A x M T E 0 X 0 R U X 2 N l b G x f c 2 9 y d G l u Z 1 9 0 Z S 9 D a G F u Z 2 V k I F R 5 c G U u e 0 N v b H V t b j E s M H 0 m c X V v d D s s J n F 1 b 3 Q 7 U 2 V j d G l v b j E v M j A y M i 0 w N S 0 w N l 8 x M 2 g y O G 0 y N 1 8 y M D E x M T R f R F R f Y 2 V s b F 9 z b 3 J 0 a W 5 n X 3 R l L 0 N o Y W 5 n Z W Q g V H l w Z S 5 7 Q 2 9 s d W 1 u M i w x f S Z x d W 9 0 O y w m c X V v d D t T Z W N 0 a W 9 u M S 8 y M D I y L T A 1 L T A 2 X z E z a D I 4 b T I 3 X z I w M T E x N F 9 E V F 9 j Z W x s X 3 N v c n R p b m d f d G U v Q 2 h h b m d l Z C B U e X B l L n t D b 2 x 1 b W 4 z L D J 9 J n F 1 b 3 Q 7 L C Z x d W 9 0 O 1 N l Y 3 R p b 2 4 x L z I w M j I t M D U t M D Z f M T N o M j h t M j d f M j A x M T E 0 X 0 R U X 2 N l b G x f c 2 9 y d G l u Z 1 9 0 Z S 9 D a G F u Z 2 V k I F R 5 c G U u e 0 N v b H V t b j Q s M 3 0 m c X V v d D s s J n F 1 b 3 Q 7 U 2 V j d G l v b j E v M j A y M i 0 w N S 0 w N l 8 x M 2 g y O G 0 y N 1 8 y M D E x M T R f R F R f Y 2 V s b F 9 z b 3 J 0 a W 5 n X 3 R l L 0 N o Y W 5 n Z W Q g V H l w Z S 5 7 Q 2 9 s d W 1 u N S w 0 f S Z x d W 9 0 O y w m c X V v d D t T Z W N 0 a W 9 u M S 8 y M D I y L T A 1 L T A 2 X z E z a D I 4 b T I 3 X z I w M T E x N F 9 E V F 9 j Z W x s X 3 N v c n R p b m d f d G U v Q 2 h h b m d l Z C B U e X B l L n t D b 2 x 1 b W 4 2 L D V 9 J n F 1 b 3 Q 7 L C Z x d W 9 0 O 1 N l Y 3 R p b 2 4 x L z I w M j I t M D U t M D Z f M T N o M j h t M j d f M j A x M T E 0 X 0 R U X 2 N l b G x f c 2 9 y d G l u Z 1 9 0 Z S 9 D a G F u Z 2 V k I F R 5 c G U u e 0 N v b H V t b j c s N n 0 m c X V v d D s s J n F 1 b 3 Q 7 U 2 V j d G l v b j E v M j A y M i 0 w N S 0 w N l 8 x M 2 g y O G 0 y N 1 8 y M D E x M T R f R F R f Y 2 V s b F 9 z b 3 J 0 a W 5 n X 3 R l L 0 N o Y W 5 n Z W Q g V H l w Z S 5 7 Q 2 9 s d W 1 u O C w 3 f S Z x d W 9 0 O y w m c X V v d D t T Z W N 0 a W 9 u M S 8 y M D I y L T A 1 L T A 2 X z E z a D I 4 b T I 3 X z I w M T E x N F 9 E V F 9 j Z W x s X 3 N v c n R p b m d f d G U v Q 2 h h b m d l Z C B U e X B l L n t D b 2 x 1 b W 4 5 L D h 9 J n F 1 b 3 Q 7 L C Z x d W 9 0 O 1 N l Y 3 R p b 2 4 x L z I w M j I t M D U t M D Z f M T N o M j h t M j d f M j A x M T E 0 X 0 R U X 2 N l b G x f c 2 9 y d G l u Z 1 9 0 Z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y L T A 1 L T A 2 X z E z a D I 4 b T I 3 X z I w M T E x N F 9 E V F 9 j Z W x s X 3 N v c n R p b m d f d G U v Q 2 h h b m d l Z C B U e X B l L n t D b 2 x 1 b W 4 x L D B 9 J n F 1 b 3 Q 7 L C Z x d W 9 0 O 1 N l Y 3 R p b 2 4 x L z I w M j I t M D U t M D Z f M T N o M j h t M j d f M j A x M T E 0 X 0 R U X 2 N l b G x f c 2 9 y d G l u Z 1 9 0 Z S 9 D a G F u Z 2 V k I F R 5 c G U u e 0 N v b H V t b j I s M X 0 m c X V v d D s s J n F 1 b 3 Q 7 U 2 V j d G l v b j E v M j A y M i 0 w N S 0 w N l 8 x M 2 g y O G 0 y N 1 8 y M D E x M T R f R F R f Y 2 V s b F 9 z b 3 J 0 a W 5 n X 3 R l L 0 N o Y W 5 n Z W Q g V H l w Z S 5 7 Q 2 9 s d W 1 u M y w y f S Z x d W 9 0 O y w m c X V v d D t T Z W N 0 a W 9 u M S 8 y M D I y L T A 1 L T A 2 X z E z a D I 4 b T I 3 X z I w M T E x N F 9 E V F 9 j Z W x s X 3 N v c n R p b m d f d G U v Q 2 h h b m d l Z C B U e X B l L n t D b 2 x 1 b W 4 0 L D N 9 J n F 1 b 3 Q 7 L C Z x d W 9 0 O 1 N l Y 3 R p b 2 4 x L z I w M j I t M D U t M D Z f M T N o M j h t M j d f M j A x M T E 0 X 0 R U X 2 N l b G x f c 2 9 y d G l u Z 1 9 0 Z S 9 D a G F u Z 2 V k I F R 5 c G U u e 0 N v b H V t b j U s N H 0 m c X V v d D s s J n F 1 b 3 Q 7 U 2 V j d G l v b j E v M j A y M i 0 w N S 0 w N l 8 x M 2 g y O G 0 y N 1 8 y M D E x M T R f R F R f Y 2 V s b F 9 z b 3 J 0 a W 5 n X 3 R l L 0 N o Y W 5 n Z W Q g V H l w Z S 5 7 Q 2 9 s d W 1 u N i w 1 f S Z x d W 9 0 O y w m c X V v d D t T Z W N 0 a W 9 u M S 8 y M D I y L T A 1 L T A 2 X z E z a D I 4 b T I 3 X z I w M T E x N F 9 E V F 9 j Z W x s X 3 N v c n R p b m d f d G U v Q 2 h h b m d l Z C B U e X B l L n t D b 2 x 1 b W 4 3 L D Z 9 J n F 1 b 3 Q 7 L C Z x d W 9 0 O 1 N l Y 3 R p b 2 4 x L z I w M j I t M D U t M D Z f M T N o M j h t M j d f M j A x M T E 0 X 0 R U X 2 N l b G x f c 2 9 y d G l u Z 1 9 0 Z S 9 D a G F u Z 2 V k I F R 5 c G U u e 0 N v b H V t b j g s N 3 0 m c X V v d D s s J n F 1 b 3 Q 7 U 2 V j d G l v b j E v M j A y M i 0 w N S 0 w N l 8 x M 2 g y O G 0 y N 1 8 y M D E x M T R f R F R f Y 2 V s b F 9 z b 3 J 0 a W 5 n X 3 R l L 0 N o Y W 5 n Z W Q g V H l w Z S 5 7 Q 2 9 s d W 1 u O S w 4 f S Z x d W 9 0 O y w m c X V v d D t T Z W N 0 a W 9 u M S 8 y M D I y L T A 1 L T A 2 X z E z a D I 4 b T I 3 X z I w M T E x N F 9 E V F 9 j Z W x s X 3 N v c n R p b m d f d G U v Q 2 h h b m d l Z C B U e X B l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i 0 w N S 0 w N l 8 x M 2 g y O G 0 y N 1 8 y M D E x M T R f R F R f Y 2 V s b F 9 z b 3 J 0 a W 5 n X 3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0 w N S 0 w N l 8 x M 2 g y O G 0 y N 1 8 y M D E x M T R f R F R f Y 2 V s b F 9 z b 3 J 0 a W 5 n X 3 R l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S N B c 0 c z d 0 U 6 9 k U s f A t H G e g A A A A A C A A A A A A A D Z g A A w A A A A B A A A A D 3 g x m I u C 5 4 U a Y 7 J w O e i U / n A A A A A A S A A A C g A A A A E A A A A F 7 m g q V 3 P x 8 U F U U r L t O a s R x Q A A A A 5 Q b m 3 G v v a N j M k m q e o U S t Q W h L 5 7 8 T d q u 0 z t R f 0 g a 0 E b q a 3 J f u r 5 1 9 c b A / p Y 6 Z i 2 P G A B o N n B b Y d W p 9 B K p Q R Q X n 3 X P W S p i H Q F G o F o t w o P 3 8 s n Y U A A A A 2 d y 4 0 f 4 F 6 e B I P n x 9 0 6 M p Q L 1 f / F M = < / D a t a M a s h u p > 
</file>

<file path=customXml/itemProps1.xml><?xml version="1.0" encoding="utf-8"?>
<ds:datastoreItem xmlns:ds="http://schemas.openxmlformats.org/officeDocument/2006/customXml" ds:itemID="{966DF853-2EA8-425A-BBB1-2C9548117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Nuclei Numbers</vt:lpstr>
      <vt:lpstr>DNA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Patryk Gorski</dc:creator>
  <cp:lastModifiedBy>Max Ullrich</cp:lastModifiedBy>
  <dcterms:created xsi:type="dcterms:W3CDTF">2022-05-06T13:05:02Z</dcterms:created>
  <dcterms:modified xsi:type="dcterms:W3CDTF">2022-05-10T12:57:32Z</dcterms:modified>
</cp:coreProperties>
</file>