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6BB9F40F-7247-46EC-B95F-5009319A020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Лист1" sheetId="1" r:id="rId1"/>
    <sheet name="Лист2" sheetId="2" r:id="rId2"/>
    <sheet name="07.05.2025" sheetId="3" r:id="rId3"/>
    <sheet name="01.07.2025" sheetId="4" r:id="rId4"/>
    <sheet name="25.07.202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F8" i="5"/>
  <c r="H8" i="5"/>
  <c r="D10" i="5"/>
  <c r="D9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F2" i="5"/>
  <c r="D2" i="5"/>
  <c r="H6" i="4"/>
  <c r="F6" i="4"/>
  <c r="D6" i="4"/>
  <c r="H5" i="4"/>
  <c r="F5" i="4"/>
  <c r="D5" i="4"/>
  <c r="H4" i="4"/>
  <c r="F4" i="4"/>
  <c r="D4" i="4"/>
  <c r="H8" i="4"/>
  <c r="F8" i="4"/>
  <c r="D8" i="4"/>
  <c r="H7" i="4"/>
  <c r="F7" i="4"/>
  <c r="D7" i="4"/>
  <c r="H3" i="4"/>
  <c r="F3" i="4"/>
  <c r="D3" i="4"/>
  <c r="H2" i="4"/>
  <c r="F2" i="4"/>
  <c r="D2" i="4"/>
  <c r="H5" i="3"/>
  <c r="H2" i="3"/>
  <c r="H3" i="3"/>
  <c r="H4" i="3"/>
  <c r="F3" i="3"/>
  <c r="D3" i="3"/>
  <c r="F2" i="3"/>
  <c r="F5" i="3"/>
  <c r="F4" i="3"/>
  <c r="D5" i="3"/>
  <c r="D4" i="3"/>
  <c r="D2" i="3"/>
  <c r="D11" i="5" l="1"/>
  <c r="H11" i="5"/>
  <c r="F11" i="5"/>
  <c r="F9" i="4"/>
  <c r="H9" i="4"/>
  <c r="D9" i="4"/>
  <c r="H6" i="3"/>
  <c r="F6" i="3"/>
  <c r="D6" i="3"/>
  <c r="O4" i="2"/>
  <c r="O2" i="2"/>
  <c r="O3" i="2"/>
  <c r="G4" i="2"/>
  <c r="J4" i="2" s="1"/>
  <c r="H4" i="2"/>
  <c r="H3" i="2"/>
  <c r="G3" i="2"/>
  <c r="J3" i="2" s="1"/>
  <c r="G2" i="2"/>
  <c r="J2" i="2" s="1"/>
  <c r="H2" i="2"/>
  <c r="D12" i="1"/>
  <c r="D18" i="1" s="1"/>
  <c r="D20" i="1" s="1"/>
  <c r="A42" i="1" s="1"/>
  <c r="D13" i="1"/>
  <c r="D14" i="1"/>
  <c r="D15" i="1"/>
  <c r="B16" i="1"/>
  <c r="D16" i="1"/>
  <c r="D17" i="1"/>
  <c r="B29" i="1"/>
  <c r="C29" i="1"/>
  <c r="D29" i="1"/>
  <c r="C36" i="1"/>
  <c r="E36" i="1"/>
  <c r="H36" i="1" s="1"/>
  <c r="E7" i="1"/>
  <c r="H7" i="1" s="1"/>
  <c r="F3" i="1"/>
  <c r="H3" i="1" s="1"/>
  <c r="L3" i="1" s="1"/>
  <c r="D4" i="1"/>
  <c r="F4" i="1" s="1"/>
  <c r="H4" i="1" s="1"/>
  <c r="L4" i="1" s="1"/>
  <c r="D3" i="1"/>
  <c r="D2" i="1"/>
  <c r="F2" i="1" s="1"/>
  <c r="H2" i="1" s="1"/>
  <c r="L2" i="1" s="1"/>
  <c r="L6" i="1" s="1"/>
</calcChain>
</file>

<file path=xl/sharedStrings.xml><?xml version="1.0" encoding="utf-8"?>
<sst xmlns="http://schemas.openxmlformats.org/spreadsheetml/2006/main" count="106" uniqueCount="63">
  <si>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</si>
  <si>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</si>
  <si>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</si>
  <si>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</si>
  <si>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</si>
  <si>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</si>
  <si>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</si>
  <si>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</si>
  <si>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</si>
  <si>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</si>
  <si>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</si>
  <si>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</si>
  <si>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</si>
  <si>
    <t>Себестоимость</t>
  </si>
  <si>
    <t>упаковка</t>
  </si>
  <si>
    <t>цена за лист</t>
  </si>
  <si>
    <t>Цена от
100 кг</t>
  </si>
  <si>
    <r>
      <rPr>
        <b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</si>
  <si>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>кг</t>
  </si>
  <si>
    <t>количество листов</t>
  </si>
  <si>
    <t>~74 листа 220 гр/м2</t>
  </si>
  <si>
    <t>Картон Хром Эрзац</t>
  </si>
  <si>
    <t>пакет</t>
  </si>
  <si>
    <t>rolls</t>
  </si>
  <si>
    <t>ink</t>
  </si>
  <si>
    <t>moth consumption</t>
  </si>
  <si>
    <t>rolls in year</t>
  </si>
  <si>
    <t>year</t>
  </si>
  <si>
    <t>month</t>
  </si>
  <si>
    <t>pcs in roll</t>
  </si>
  <si>
    <t>cost 530-550pcs</t>
  </si>
  <si>
    <t>delivery</t>
  </si>
  <si>
    <t>total</t>
  </si>
  <si>
    <t>Filters for Air Purifier Model: S1002</t>
  </si>
  <si>
    <t>Print head: XP600</t>
  </si>
  <si>
    <t>Pet Film, 30cm*100m</t>
  </si>
  <si>
    <t>CMYK ink</t>
  </si>
  <si>
    <t>amount</t>
  </si>
  <si>
    <t>price</t>
  </si>
  <si>
    <t>quantity</t>
  </si>
  <si>
    <t>INK</t>
  </si>
  <si>
    <t>DIMENSION (CM)</t>
  </si>
  <si>
    <t>VOLUME(CBM)</t>
  </si>
  <si>
    <t>NET WEIGHT(KG)</t>
  </si>
  <si>
    <t>GROSS WEIGHT (KG)</t>
  </si>
  <si>
    <t>TOTAL VOLUME(CBM)</t>
  </si>
  <si>
    <t>TOTAL NET WEIGHT(KG)</t>
  </si>
  <si>
    <t>TOTAL GROSS WEIGHT (KG)</t>
  </si>
  <si>
    <t>QTY ( PCS )</t>
  </si>
  <si>
    <t>размер корбки обьем</t>
  </si>
  <si>
    <t>HOT MELT GLUE</t>
  </si>
  <si>
    <t>Order Max Uzkikh 07.05.2025</t>
  </si>
  <si>
    <t>TOTAL
VOLUME</t>
  </si>
  <si>
    <t>TOTAL NET
WEIGHT(KG)</t>
  </si>
  <si>
    <t>INK C</t>
  </si>
  <si>
    <t>INK White</t>
  </si>
  <si>
    <t>Order Max Uzkikh 01.07.2025</t>
  </si>
  <si>
    <t>INK M</t>
  </si>
  <si>
    <t>INK Y</t>
  </si>
  <si>
    <t>INK K</t>
  </si>
  <si>
    <t>Order Max Uzkikh 25.07.2025</t>
  </si>
  <si>
    <t>Ultrasonic Printhead Cleaning Machine</t>
  </si>
  <si>
    <t>Cleaning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</si>
</sst>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L6" sqref="L6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  <col min="14" max="14" width="6.28515625" customWidth="1"/>
    <col min="15" max="15" width="15.28515625" customWidth="1"/>
    <col min="16" max="16" width="17" customWidth="1"/>
    <col min="17" max="17" width="19.140625" customWidth="1"/>
    <col min="18" max="18" width="20.42578125" customWidth="1"/>
    <col min="19" max="19" width="22.2851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35</v>
      </c>
      <c r="C2">
        <v>8</v>
      </c>
      <c r="D2">
        <f>E2*C2</f>
        <v>20.8</v>
      </c>
      <c r="E2">
        <v>2.6</v>
      </c>
      <c r="F2">
        <f>B2+D2</f>
        <v>55.8</v>
      </c>
      <c r="G2">
        <v>90</v>
      </c>
      <c r="H2">
        <f>F2*G2</f>
        <v>5022</v>
      </c>
      <c r="J2" t="s">
        <v>0</v>
      </c>
      <c r="K2" s="1">
        <v>1</v>
      </c>
      <c r="L2">
        <f>K2*H2</f>
        <v>5022</v>
      </c>
    </row>
    <row r="3" spans="1:12" x14ac:dyDescent="0.25">
      <c r="A3" t="s">
        <v>1</v>
      </c>
      <c r="B3" s="1">
        <v>17</v>
      </c>
      <c r="C3">
        <v>1</v>
      </c>
      <c r="D3">
        <f t="shared" ref="D3:D4" si="0">E3*C3</f>
        <v>2.6</v>
      </c>
      <c r="E3">
        <v>2.6</v>
      </c>
      <c r="F3">
        <f t="shared" ref="F3:F4" si="1">B3+D3</f>
        <v>19.600000000000001</v>
      </c>
      <c r="G3">
        <v>90</v>
      </c>
      <c r="H3">
        <f>F3*G3</f>
        <v>1764.0000000000002</v>
      </c>
      <c r="J3" t="s">
        <v>1</v>
      </c>
      <c r="K3" s="1">
        <v>3</v>
      </c>
      <c r="L3">
        <f t="shared" ref="L3:L4" si="2">K3*H3</f>
        <v>5292.0000000000009</v>
      </c>
    </row>
    <row r="4" spans="1:12" x14ac:dyDescent="0.25">
      <c r="A4" t="s">
        <v>2</v>
      </c>
      <c r="B4" s="1">
        <v>6</v>
      </c>
      <c r="C4">
        <v>1</v>
      </c>
      <c r="D4">
        <f t="shared" si="0"/>
        <v>2.6</v>
      </c>
      <c r="E4">
        <v>2.6</v>
      </c>
      <c r="F4">
        <f t="shared" si="1"/>
        <v>8.6</v>
      </c>
      <c r="G4">
        <v>90</v>
      </c>
      <c r="H4">
        <f>F4*G4</f>
        <v>774</v>
      </c>
      <c r="J4" t="s">
        <v>2</v>
      </c>
      <c r="K4" s="1">
        <v>4</v>
      </c>
      <c r="L4">
        <f t="shared" si="2"/>
        <v>3096</v>
      </c>
    </row>
    <row r="5" spans="1:12" x14ac:dyDescent="0.25">
      <c r="J5" t="s">
        <v>11</v>
      </c>
      <c r="K5" s="1">
        <v>1000</v>
      </c>
    </row>
    <row r="6" spans="1:12" x14ac:dyDescent="0.25">
      <c r="J6" t="s">
        <v>12</v>
      </c>
      <c r="L6">
        <f>SUM(L2:L4)/K5</f>
        <v>13.41</v>
      </c>
    </row>
    <row r="7" spans="1:12" x14ac:dyDescent="0.25">
      <c r="E7">
        <f>100*100</f>
        <v>10000</v>
      </c>
      <c r="F7">
        <v>20</v>
      </c>
      <c r="G7">
        <v>2</v>
      </c>
      <c r="H7">
        <f>E7/F7*2</f>
        <v>1000</v>
      </c>
    </row>
    <row r="11" spans="1:12" x14ac:dyDescent="0.25">
      <c r="A11" t="s">
        <v>13</v>
      </c>
      <c r="B11" t="s">
        <v>39</v>
      </c>
      <c r="C11" t="s">
        <v>38</v>
      </c>
      <c r="D11" t="s">
        <v>37</v>
      </c>
    </row>
    <row r="12" spans="1:12" x14ac:dyDescent="0.25">
      <c r="A12" t="s">
        <v>36</v>
      </c>
      <c r="B12">
        <v>1</v>
      </c>
      <c r="C12" s="1">
        <v>17</v>
      </c>
      <c r="D12">
        <f>B12*C12</f>
        <v>17</v>
      </c>
    </row>
    <row r="13" spans="1:12" x14ac:dyDescent="0.25">
      <c r="A13" t="s">
        <v>1</v>
      </c>
      <c r="B13">
        <v>2</v>
      </c>
      <c r="C13" s="1">
        <v>17</v>
      </c>
      <c r="D13">
        <f>B13*C13</f>
        <v>34</v>
      </c>
    </row>
    <row r="14" spans="1:12" x14ac:dyDescent="0.25">
      <c r="A14" t="s">
        <v>2</v>
      </c>
      <c r="B14">
        <v>2</v>
      </c>
      <c r="C14" s="1">
        <v>6</v>
      </c>
      <c r="D14">
        <f>B14*C14</f>
        <v>12</v>
      </c>
    </row>
    <row r="15" spans="1:12" x14ac:dyDescent="0.25">
      <c r="A15" t="s">
        <v>35</v>
      </c>
      <c r="B15">
        <v>1</v>
      </c>
      <c r="C15" s="1">
        <v>19</v>
      </c>
      <c r="D15">
        <f>B15*C15</f>
        <v>19</v>
      </c>
    </row>
    <row r="16" spans="1:12" x14ac:dyDescent="0.25">
      <c r="A16" t="s">
        <v>34</v>
      </c>
      <c r="B16">
        <f>1/43</f>
        <v>2.3255813953488372E-2</v>
      </c>
      <c r="C16" s="1">
        <v>200</v>
      </c>
      <c r="D16">
        <f>ROUND(B16*C16,0)</f>
        <v>5</v>
      </c>
    </row>
    <row r="17" spans="1:4" x14ac:dyDescent="0.25">
      <c r="A17" t="s">
        <v>33</v>
      </c>
      <c r="B17">
        <v>6</v>
      </c>
      <c r="C17" s="1"/>
      <c r="D17">
        <f>B17*C17</f>
        <v>0</v>
      </c>
    </row>
    <row r="18" spans="1:4" x14ac:dyDescent="0.25">
      <c r="A18" t="s">
        <v>32</v>
      </c>
      <c r="D18">
        <f>SUM(D12:D17)</f>
        <v>87</v>
      </c>
    </row>
    <row r="19" spans="1:4" x14ac:dyDescent="0.25">
      <c r="A19" t="s">
        <v>31</v>
      </c>
      <c r="D19">
        <v>1.5</v>
      </c>
    </row>
    <row r="20" spans="1:4" x14ac:dyDescent="0.25">
      <c r="A20" t="s">
        <v>30</v>
      </c>
      <c r="D20">
        <f>(D18*D19)/550</f>
        <v>0.23727272727272727</v>
      </c>
    </row>
    <row r="21" spans="1:4" x14ac:dyDescent="0.25">
      <c r="A21" t="s">
        <v>14</v>
      </c>
    </row>
    <row r="26" spans="1:4" x14ac:dyDescent="0.25">
      <c r="A26" t="s">
        <v>29</v>
      </c>
      <c r="B26" t="s">
        <v>28</v>
      </c>
      <c r="C26" t="s">
        <v>27</v>
      </c>
      <c r="D26" t="s">
        <v>26</v>
      </c>
    </row>
    <row r="27" spans="1:4" x14ac:dyDescent="0.25">
      <c r="A27">
        <v>550</v>
      </c>
      <c r="B27">
        <v>4000</v>
      </c>
      <c r="C27">
        <v>48000</v>
      </c>
      <c r="D27">
        <v>88</v>
      </c>
    </row>
    <row r="28" spans="1:4" x14ac:dyDescent="0.25">
      <c r="A28" t="s">
        <v>25</v>
      </c>
      <c r="B28" t="s">
        <v>24</v>
      </c>
      <c r="C28" t="s">
        <v>23</v>
      </c>
      <c r="D28" t="s">
        <v>2</v>
      </c>
    </row>
    <row r="29" spans="1:4" x14ac:dyDescent="0.25">
      <c r="B29">
        <f>2*D27/12</f>
        <v>14.666666666666666</v>
      </c>
      <c r="C29">
        <f>D27/12</f>
        <v>7.333333333333333</v>
      </c>
      <c r="D29">
        <f>2.3*D27/12</f>
        <v>16.866666666666664</v>
      </c>
    </row>
    <row r="33" spans="1:8" x14ac:dyDescent="0.25">
      <c r="A33" t="s">
        <v>22</v>
      </c>
      <c r="B33">
        <v>1.5</v>
      </c>
    </row>
    <row r="34" spans="1:8" ht="26.25" x14ac:dyDescent="0.25">
      <c r="A34" s="5" t="s">
        <v>21</v>
      </c>
      <c r="B34" s="6" t="s">
        <v>20</v>
      </c>
      <c r="C34" s="3" t="s">
        <v>19</v>
      </c>
      <c r="D34" s="5" t="s">
        <v>18</v>
      </c>
      <c r="E34" s="3" t="s">
        <v>3</v>
      </c>
      <c r="F34" s="5" t="s">
        <v>17</v>
      </c>
      <c r="G34" s="4" t="s">
        <v>16</v>
      </c>
      <c r="H34" s="3" t="s">
        <v>15</v>
      </c>
    </row>
    <row r="35" spans="1:8" x14ac:dyDescent="0.25">
      <c r="F35" s="2">
        <v>167.7</v>
      </c>
      <c r="G35" s="2">
        <v>154.1</v>
      </c>
    </row>
    <row r="36" spans="1:8" x14ac:dyDescent="0.25">
      <c r="B36">
        <v>74</v>
      </c>
      <c r="C36">
        <f>B36*D36</f>
        <v>7400</v>
      </c>
      <c r="D36">
        <v>100</v>
      </c>
      <c r="E36">
        <f>D36*G35</f>
        <v>15410</v>
      </c>
      <c r="H36">
        <f>E36/C36</f>
        <v>2.0824324324324324</v>
      </c>
    </row>
    <row r="37" spans="1:8" x14ac:dyDescent="0.25">
      <c r="D37" s="2"/>
    </row>
    <row r="39" spans="1:8" x14ac:dyDescent="0.25">
      <c r="A39" t="s">
        <v>14</v>
      </c>
    </row>
    <row r="40" spans="1:8" x14ac:dyDescent="0.25">
      <c r="A40">
        <v>6</v>
      </c>
    </row>
    <row r="41" spans="1:8" x14ac:dyDescent="0.25">
      <c r="A41" t="s">
        <v>13</v>
      </c>
    </row>
    <row r="42" spans="1:8" x14ac:dyDescent="0.25">
      <c r="A42">
        <f>D20*100+H36+A40+B33</f>
        <v>33.30970515970516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D480-7B92-43D5-BA6D-FC174D0FE1B1}">
  <dimension ref="A1:O4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7.140625" customWidth="1"/>
    <col min="5" max="5" width="17" customWidth="1"/>
    <col min="6" max="6" width="15.5703125" customWidth="1"/>
    <col min="7" max="7" width="15.140625" customWidth="1"/>
    <col min="8" max="8" width="21.42578125" customWidth="1"/>
    <col min="9" max="9" width="24.42578125" customWidth="1"/>
    <col min="10" max="10" width="31.140625" customWidth="1"/>
  </cols>
  <sheetData>
    <row r="1" spans="1:15" x14ac:dyDescent="0.25">
      <c r="B1" t="s">
        <v>48</v>
      </c>
      <c r="D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O1" t="s">
        <v>49</v>
      </c>
    </row>
    <row r="2" spans="1:15" x14ac:dyDescent="0.25">
      <c r="A2" t="s">
        <v>40</v>
      </c>
      <c r="B2">
        <v>20</v>
      </c>
      <c r="D2">
        <v>10</v>
      </c>
      <c r="E2">
        <v>10</v>
      </c>
      <c r="F2">
        <v>25</v>
      </c>
      <c r="G2">
        <f>B2*D2*E2*F2/1000000</f>
        <v>0.05</v>
      </c>
      <c r="H2">
        <f>B2*1</f>
        <v>20</v>
      </c>
      <c r="I2">
        <v>1.08</v>
      </c>
      <c r="J2">
        <f>G2</f>
        <v>0.05</v>
      </c>
      <c r="O2">
        <f>490*260*400/1000000000</f>
        <v>5.0959999999999998E-2</v>
      </c>
    </row>
    <row r="3" spans="1:15" x14ac:dyDescent="0.25">
      <c r="A3" t="s">
        <v>0</v>
      </c>
      <c r="B3">
        <v>2</v>
      </c>
      <c r="D3">
        <v>61</v>
      </c>
      <c r="E3">
        <v>15</v>
      </c>
      <c r="F3">
        <v>14</v>
      </c>
      <c r="G3">
        <f>B3*D3*E3*F3/1000000</f>
        <v>2.562E-2</v>
      </c>
      <c r="H3">
        <f>B3*14</f>
        <v>28</v>
      </c>
      <c r="I3" s="7">
        <v>7.35</v>
      </c>
      <c r="J3">
        <f>G3</f>
        <v>2.562E-2</v>
      </c>
      <c r="O3">
        <f>610*145*290/1000000000</f>
        <v>2.56505E-2</v>
      </c>
    </row>
    <row r="4" spans="1:15" x14ac:dyDescent="0.25">
      <c r="A4" t="s">
        <v>50</v>
      </c>
      <c r="B4">
        <v>1</v>
      </c>
      <c r="D4">
        <v>47</v>
      </c>
      <c r="E4">
        <v>32</v>
      </c>
      <c r="F4">
        <v>2</v>
      </c>
      <c r="G4">
        <f>B4*D4*E4*F4/1000000</f>
        <v>3.0079999999999998E-3</v>
      </c>
      <c r="H4">
        <f>B4*1</f>
        <v>1</v>
      </c>
      <c r="I4" s="7">
        <v>1.1000000000000001</v>
      </c>
      <c r="J4">
        <f>G4</f>
        <v>3.0079999999999998E-3</v>
      </c>
      <c r="O4">
        <f>470*320*200/1000000000</f>
        <v>3.0079999999999999E-2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0AD0-41C1-4BE2-B5AE-4F6D39A38DED}">
  <dimension ref="A1:H6"/>
  <sheetViews>
    <sheetView workbookViewId="0">
      <selection sqref="A1:H6"/>
    </sheetView>
  </sheetViews>
  <sheetFormatPr defaultRowHeight="15" x14ac:dyDescent="0.25"/>
  <cols>
    <col min="1" max="1" width="34" customWidth="1"/>
    <col min="5" max="5" width="13.5703125" customWidth="1"/>
    <col min="6" max="6" width="15.85546875" customWidth="1"/>
    <col min="7" max="7" width="19.7109375" customWidth="1"/>
    <col min="8" max="8" width="17" customWidth="1"/>
  </cols>
  <sheetData>
    <row r="1" spans="1:8" ht="33" customHeight="1" x14ac:dyDescent="0.25">
      <c r="A1" s="7" t="s">
        <v>51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79</v>
      </c>
      <c r="C2" s="8">
        <v>17</v>
      </c>
      <c r="D2" s="7">
        <f>B2*C2</f>
        <v>1343</v>
      </c>
      <c r="E2" s="7">
        <v>2.5000000000000001E-3</v>
      </c>
      <c r="F2" s="7">
        <f>B2*E2</f>
        <v>0.19750000000000001</v>
      </c>
      <c r="G2" s="7">
        <v>1.08</v>
      </c>
      <c r="H2" s="7">
        <f>B2*G2</f>
        <v>85.320000000000007</v>
      </c>
    </row>
    <row r="3" spans="1:8" x14ac:dyDescent="0.25">
      <c r="A3" s="7" t="s">
        <v>54</v>
      </c>
      <c r="B3" s="7">
        <v>1</v>
      </c>
      <c r="C3" s="8">
        <v>17</v>
      </c>
      <c r="D3" s="7">
        <f>B3*C3</f>
        <v>17</v>
      </c>
      <c r="E3" s="7">
        <v>2.5000000000000001E-3</v>
      </c>
      <c r="F3" s="7">
        <f>B3*E3</f>
        <v>2.5000000000000001E-3</v>
      </c>
      <c r="G3" s="7">
        <v>1.08</v>
      </c>
      <c r="H3" s="7">
        <f>B3*G3</f>
        <v>1.08</v>
      </c>
    </row>
    <row r="4" spans="1:8" x14ac:dyDescent="0.25">
      <c r="A4" s="7" t="s">
        <v>0</v>
      </c>
      <c r="B4" s="7">
        <v>20</v>
      </c>
      <c r="C4" s="8">
        <v>35</v>
      </c>
      <c r="D4" s="7">
        <f t="shared" ref="D4:D5" si="0">B4*C4</f>
        <v>700</v>
      </c>
      <c r="E4" s="7">
        <v>1.281E-2</v>
      </c>
      <c r="F4" s="7">
        <f t="shared" ref="F4:F5" si="1">B4*E4</f>
        <v>0.25619999999999998</v>
      </c>
      <c r="G4" s="7">
        <v>7.35</v>
      </c>
      <c r="H4" s="7">
        <f>B4*G4</f>
        <v>147</v>
      </c>
    </row>
    <row r="5" spans="1:8" x14ac:dyDescent="0.25">
      <c r="A5" s="7" t="s">
        <v>50</v>
      </c>
      <c r="B5" s="7">
        <v>100</v>
      </c>
      <c r="C5" s="8">
        <v>6</v>
      </c>
      <c r="D5" s="7">
        <f t="shared" si="0"/>
        <v>600</v>
      </c>
      <c r="E5" s="7">
        <v>3.0079999999999998E-3</v>
      </c>
      <c r="F5" s="7">
        <f t="shared" si="1"/>
        <v>0.30079999999999996</v>
      </c>
      <c r="G5" s="7">
        <v>1.1000000000000001</v>
      </c>
      <c r="H5" s="7">
        <f>B5*G5</f>
        <v>110.00000000000001</v>
      </c>
    </row>
    <row r="6" spans="1:8" x14ac:dyDescent="0.25">
      <c r="A6" s="7"/>
      <c r="B6" s="7"/>
      <c r="C6" s="7"/>
      <c r="D6" s="7">
        <f>SUM(D2:D5)</f>
        <v>2660</v>
      </c>
      <c r="E6" s="7"/>
      <c r="F6" s="7">
        <f>SUM(F2:F5)</f>
        <v>0.7569999999999999</v>
      </c>
      <c r="G6" s="7"/>
      <c r="H6" s="7">
        <f>SUM(H2:H5)</f>
        <v>343.40000000000003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632C-ED0D-4846-AA0B-3BC8480B4571}">
  <dimension ref="A1:H9"/>
  <sheetViews>
    <sheetView workbookViewId="0">
      <selection activeCell="H9" sqref="A1:H9"/>
    </sheetView>
  </sheetViews>
  <sheetFormatPr defaultRowHeight="15" x14ac:dyDescent="0.25"/>
  <cols>
    <col min="1" max="1" width="28.42578125" customWidth="1"/>
    <col min="2" max="2" width="10.28515625" customWidth="1"/>
    <col min="8" max="8" width="13" customWidth="1"/>
  </cols>
  <sheetData>
    <row r="1" spans="1:8" ht="30" x14ac:dyDescent="0.25">
      <c r="A1" s="7" t="s">
        <v>56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40</v>
      </c>
      <c r="C2" s="8">
        <v>14</v>
      </c>
      <c r="D2" s="7">
        <f>B2*C2</f>
        <v>560</v>
      </c>
      <c r="E2" s="7">
        <v>2.5000000000000001E-3</v>
      </c>
      <c r="F2" s="7">
        <f>B2*E2</f>
        <v>0.1</v>
      </c>
      <c r="G2" s="7">
        <v>1.08</v>
      </c>
      <c r="H2" s="7">
        <f t="shared" ref="H2:H8" si="0">B2*G2</f>
        <v>43.2</v>
      </c>
    </row>
    <row r="3" spans="1:8" x14ac:dyDescent="0.25">
      <c r="A3" s="7" t="s">
        <v>54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57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58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59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12</v>
      </c>
      <c r="C7" s="8">
        <v>29</v>
      </c>
      <c r="D7" s="7">
        <f t="shared" ref="D7:D8" si="1">B7*C7</f>
        <v>348</v>
      </c>
      <c r="E7" s="7">
        <v>1.281E-2</v>
      </c>
      <c r="F7" s="7">
        <f t="shared" ref="F7:F8" si="2">B7*E7</f>
        <v>0.15372</v>
      </c>
      <c r="G7" s="7">
        <v>7.35</v>
      </c>
      <c r="H7" s="7">
        <f t="shared" si="0"/>
        <v>88.199999999999989</v>
      </c>
    </row>
    <row r="8" spans="1:8" x14ac:dyDescent="0.25">
      <c r="A8" s="7" t="s">
        <v>50</v>
      </c>
      <c r="B8" s="7">
        <v>80</v>
      </c>
      <c r="C8" s="8">
        <v>5</v>
      </c>
      <c r="D8" s="7">
        <f t="shared" si="1"/>
        <v>400</v>
      </c>
      <c r="E8" s="7">
        <v>3.0079999999999998E-3</v>
      </c>
      <c r="F8" s="7">
        <f t="shared" si="2"/>
        <v>0.24063999999999999</v>
      </c>
      <c r="G8" s="7">
        <v>1.1000000000000001</v>
      </c>
      <c r="H8" s="7">
        <f t="shared" si="0"/>
        <v>88</v>
      </c>
    </row>
    <row r="9" spans="1:8" x14ac:dyDescent="0.25">
      <c r="A9" s="7"/>
      <c r="B9" s="7"/>
      <c r="C9" s="7"/>
      <c r="D9" s="7">
        <f>SUM(D2:D8)</f>
        <v>1428</v>
      </c>
      <c r="E9" s="7"/>
      <c r="F9" s="7">
        <f>SUM(F2:F8)</f>
        <v>0.51436000000000004</v>
      </c>
      <c r="G9" s="7"/>
      <c r="H9" s="7">
        <f>SUM(H2:H8)</f>
        <v>228.03999999999996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7024-6C53-47E1-985E-D5CB5293E887}">
  <dimension ref="A1:H11"/>
  <sheetViews>
    <sheetView tabSelected="1" workbookViewId="0">
      <selection activeCell="A15" sqref="A15"/>
    </sheetView>
  </sheetViews>
  <sheetFormatPr defaultRowHeight="15" x14ac:dyDescent="0.25"/>
  <cols>
    <col min="1" max="1" width="52.140625" customWidth="1"/>
  </cols>
  <sheetData>
    <row r="1" spans="1:8" ht="60" x14ac:dyDescent="0.25">
      <c r="A1" s="7" t="s">
        <v>60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60</v>
      </c>
      <c r="C2" s="8">
        <v>14</v>
      </c>
      <c r="D2" s="7">
        <f>B2*C2</f>
        <v>840</v>
      </c>
      <c r="E2" s="7">
        <v>2.5000000000000001E-3</v>
      </c>
      <c r="F2" s="7">
        <f>B2*E2</f>
        <v>0.15</v>
      </c>
      <c r="G2" s="7">
        <v>1.08</v>
      </c>
      <c r="H2" s="7">
        <f t="shared" ref="H2:H8" si="0">B2*G2</f>
        <v>64.800000000000011</v>
      </c>
    </row>
    <row r="3" spans="1:8" x14ac:dyDescent="0.25">
      <c r="A3" s="7" t="s">
        <v>54</v>
      </c>
      <c r="B3" s="7">
        <v>2</v>
      </c>
      <c r="C3" s="8">
        <v>15</v>
      </c>
      <c r="D3" s="7">
        <f>B3*C3</f>
        <v>30</v>
      </c>
      <c r="E3" s="7">
        <v>2.5000000000000001E-3</v>
      </c>
      <c r="F3" s="7">
        <f>B3*E3</f>
        <v>5.0000000000000001E-3</v>
      </c>
      <c r="G3" s="7">
        <v>1.08</v>
      </c>
      <c r="H3" s="7">
        <f t="shared" si="0"/>
        <v>2.16</v>
      </c>
    </row>
    <row r="4" spans="1:8" x14ac:dyDescent="0.25">
      <c r="A4" s="7" t="s">
        <v>57</v>
      </c>
      <c r="B4" s="7">
        <v>2</v>
      </c>
      <c r="C4" s="8">
        <v>15</v>
      </c>
      <c r="D4" s="7">
        <f>B4*C4</f>
        <v>30</v>
      </c>
      <c r="E4" s="7">
        <v>2.5000000000000001E-3</v>
      </c>
      <c r="F4" s="7">
        <f>B4*E4</f>
        <v>5.0000000000000001E-3</v>
      </c>
      <c r="G4" s="7">
        <v>1.08</v>
      </c>
      <c r="H4" s="7">
        <f t="shared" si="0"/>
        <v>2.16</v>
      </c>
    </row>
    <row r="5" spans="1:8" x14ac:dyDescent="0.25">
      <c r="A5" s="7" t="s">
        <v>58</v>
      </c>
      <c r="B5" s="7">
        <v>2</v>
      </c>
      <c r="C5" s="8">
        <v>15</v>
      </c>
      <c r="D5" s="7">
        <f>B5*C5</f>
        <v>30</v>
      </c>
      <c r="E5" s="7">
        <v>2.5000000000000001E-3</v>
      </c>
      <c r="F5" s="7">
        <f>B5*E5</f>
        <v>5.0000000000000001E-3</v>
      </c>
      <c r="G5" s="7">
        <v>1.08</v>
      </c>
      <c r="H5" s="7">
        <f t="shared" si="0"/>
        <v>2.16</v>
      </c>
    </row>
    <row r="6" spans="1:8" x14ac:dyDescent="0.25">
      <c r="A6" s="7" t="s">
        <v>59</v>
      </c>
      <c r="B6" s="7">
        <v>2</v>
      </c>
      <c r="C6" s="8">
        <v>15</v>
      </c>
      <c r="D6" s="7">
        <f>B6*C6</f>
        <v>30</v>
      </c>
      <c r="E6" s="7">
        <v>2.5000000000000001E-3</v>
      </c>
      <c r="F6" s="7">
        <f>B6*E6</f>
        <v>5.0000000000000001E-3</v>
      </c>
      <c r="G6" s="7">
        <v>1.08</v>
      </c>
      <c r="H6" s="7">
        <f t="shared" si="0"/>
        <v>2.16</v>
      </c>
    </row>
    <row r="7" spans="1:8" x14ac:dyDescent="0.25">
      <c r="A7" s="7" t="s">
        <v>0</v>
      </c>
      <c r="B7" s="7">
        <v>30</v>
      </c>
      <c r="C7" s="8">
        <v>29</v>
      </c>
      <c r="D7" s="7">
        <f t="shared" ref="D7:D10" si="1">B7*C7</f>
        <v>870</v>
      </c>
      <c r="E7" s="7">
        <v>1.281E-2</v>
      </c>
      <c r="F7" s="7">
        <f t="shared" ref="F7:F8" si="2">B7*E7</f>
        <v>0.38430000000000003</v>
      </c>
      <c r="G7" s="7">
        <v>7.35</v>
      </c>
      <c r="H7" s="7">
        <f t="shared" si="0"/>
        <v>220.5</v>
      </c>
    </row>
    <row r="8" spans="1:8" x14ac:dyDescent="0.25">
      <c r="A8" s="7" t="s">
        <v>50</v>
      </c>
      <c r="B8" s="7">
        <v>100</v>
      </c>
      <c r="C8" s="8">
        <v>5</v>
      </c>
      <c r="D8" s="7">
        <f t="shared" si="1"/>
        <v>500</v>
      </c>
      <c r="E8" s="7">
        <v>3.0079999999999998E-3</v>
      </c>
      <c r="F8" s="7">
        <f t="shared" si="2"/>
        <v>0.30079999999999996</v>
      </c>
      <c r="G8" s="7">
        <v>1.1000000000000001</v>
      </c>
      <c r="H8" s="7">
        <f t="shared" si="0"/>
        <v>110.00000000000001</v>
      </c>
    </row>
    <row r="9" spans="1:8" x14ac:dyDescent="0.25">
      <c r="A9" s="7" t="s">
        <v>61</v>
      </c>
      <c r="B9" s="7">
        <v>1</v>
      </c>
      <c r="C9" s="7">
        <v>220</v>
      </c>
      <c r="D9" s="7">
        <f t="shared" si="1"/>
        <v>220</v>
      </c>
      <c r="E9" s="7"/>
      <c r="F9" s="7"/>
      <c r="G9" s="7"/>
      <c r="H9" s="7"/>
    </row>
    <row r="10" spans="1:8" x14ac:dyDescent="0.25">
      <c r="A10" s="10" t="s">
        <v>62</v>
      </c>
      <c r="B10" s="10">
        <v>10</v>
      </c>
      <c r="C10" s="11">
        <v>3</v>
      </c>
      <c r="D10" s="10">
        <f t="shared" si="1"/>
        <v>30</v>
      </c>
      <c r="E10" s="7"/>
      <c r="F10" s="7"/>
      <c r="G10" s="7"/>
      <c r="H10" s="7"/>
    </row>
    <row r="11" spans="1:8" x14ac:dyDescent="0.25">
      <c r="A11" s="7"/>
      <c r="B11" s="7"/>
      <c r="C11" s="7"/>
      <c r="D11" s="7">
        <f>SUM(D2:D10)</f>
        <v>2580</v>
      </c>
      <c r="E11" s="7"/>
      <c r="F11" s="7">
        <f>SUM(F2:F8)</f>
        <v>0.85509999999999997</v>
      </c>
      <c r="G11" s="7"/>
      <c r="H11" s="7">
        <f>SUM(H2:H8)</f>
        <v>403.94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07.05.2025</vt:lpstr>
      <vt:lpstr>01.07.2025</vt:lpstr>
      <vt:lpstr>25.07.2025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2025-07-24T10:54:00Z</dcterms:modified>
</cp:coreProperties>
</file>