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покупки\"/>
    </mc:Choice>
  </mc:AlternateContent>
  <xr:revisionPtr revIDLastSave="0" documentId="13_ncr:1_{720E682B-0F9B-451A-B979-0DA3EDA3E8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4" sheetId="7" r:id="rId2"/>
    <sheet name="Лист2" sheetId="2" r:id="rId3"/>
    <sheet name="07.05.2025" sheetId="3" r:id="rId4"/>
    <sheet name="01.07.2025" sheetId="4" r:id="rId5"/>
    <sheet name="25.07.2025" sheetId="5" r:id="rId6"/>
    <sheet name="Лист3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D3" i="7"/>
  <c r="D2" i="7"/>
  <c r="L14" i="1"/>
  <c r="L12" i="1"/>
  <c r="H14" i="1"/>
  <c r="H13" i="1"/>
  <c r="L13" i="1" s="1"/>
  <c r="H12" i="1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2" i="6"/>
  <c r="F2" i="6"/>
  <c r="D2" i="6"/>
  <c r="D8" i="5"/>
  <c r="F8" i="5"/>
  <c r="H8" i="5"/>
  <c r="D10" i="5"/>
  <c r="D9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H2" i="5"/>
  <c r="F2" i="5"/>
  <c r="D2" i="5"/>
  <c r="H6" i="4"/>
  <c r="F6" i="4"/>
  <c r="D6" i="4"/>
  <c r="H5" i="4"/>
  <c r="F5" i="4"/>
  <c r="D5" i="4"/>
  <c r="H4" i="4"/>
  <c r="F4" i="4"/>
  <c r="D4" i="4"/>
  <c r="H8" i="4"/>
  <c r="F8" i="4"/>
  <c r="D8" i="4"/>
  <c r="H7" i="4"/>
  <c r="F7" i="4"/>
  <c r="D7" i="4"/>
  <c r="H3" i="4"/>
  <c r="F3" i="4"/>
  <c r="D3" i="4"/>
  <c r="H2" i="4"/>
  <c r="F2" i="4"/>
  <c r="D2" i="4"/>
  <c r="H5" i="3"/>
  <c r="H2" i="3"/>
  <c r="H3" i="3"/>
  <c r="H4" i="3"/>
  <c r="F3" i="3"/>
  <c r="D3" i="3"/>
  <c r="F2" i="3"/>
  <c r="F5" i="3"/>
  <c r="F4" i="3"/>
  <c r="D5" i="3"/>
  <c r="D4" i="3"/>
  <c r="D2" i="3"/>
  <c r="L16" i="1" l="1"/>
  <c r="D5" i="7"/>
  <c r="H10" i="6"/>
  <c r="D10" i="6"/>
  <c r="F10" i="6"/>
  <c r="D11" i="5"/>
  <c r="H11" i="5"/>
  <c r="F11" i="5"/>
  <c r="F9" i="4"/>
  <c r="H9" i="4"/>
  <c r="D9" i="4"/>
  <c r="H6" i="3"/>
  <c r="F6" i="3"/>
  <c r="D6" i="3"/>
  <c r="O4" i="2"/>
  <c r="O2" i="2"/>
  <c r="O3" i="2"/>
  <c r="G4" i="2"/>
  <c r="J4" i="2" s="1"/>
  <c r="H4" i="2"/>
  <c r="H3" i="2"/>
  <c r="G3" i="2"/>
  <c r="J3" i="2" s="1"/>
  <c r="G2" i="2"/>
  <c r="J2" i="2" s="1"/>
  <c r="H2" i="2"/>
  <c r="B29" i="1"/>
  <c r="C29" i="1"/>
  <c r="D29" i="1"/>
  <c r="C36" i="1"/>
  <c r="E36" i="1"/>
  <c r="H36" i="1" s="1"/>
  <c r="E7" i="1"/>
  <c r="H7" i="1" s="1"/>
  <c r="D4" i="1"/>
  <c r="F4" i="1" s="1"/>
  <c r="H4" i="1" s="1"/>
  <c r="L4" i="1" s="1"/>
  <c r="D3" i="1"/>
  <c r="F3" i="1" s="1"/>
  <c r="H3" i="1" s="1"/>
  <c r="L3" i="1" s="1"/>
  <c r="D2" i="1"/>
  <c r="F2" i="1" s="1"/>
  <c r="H2" i="1" s="1"/>
  <c r="L2" i="1" s="1"/>
  <c r="A42" i="1" l="1"/>
  <c r="L6" i="1"/>
</calcChain>
</file>

<file path=xl/sharedStrings.xml><?xml version="1.0" encoding="utf-8"?>
<sst xmlns="http://schemas.openxmlformats.org/spreadsheetml/2006/main" count="128" uniqueCount="63">
  <si>
    <t>Pet Film, 60cm*100m</t>
  </si>
  <si>
    <t>White ink</t>
  </si>
  <si>
    <t>Hot melt glue</t>
  </si>
  <si>
    <t>цена</t>
  </si>
  <si>
    <t>вес</t>
  </si>
  <si>
    <t>доставка</t>
  </si>
  <si>
    <t>доставка за кг</t>
  </si>
  <si>
    <t>расход</t>
  </si>
  <si>
    <t>шт</t>
  </si>
  <si>
    <t>курс</t>
  </si>
  <si>
    <t>руб</t>
  </si>
  <si>
    <t>принтов</t>
  </si>
  <si>
    <t>1 шт принт</t>
  </si>
  <si>
    <t>Себестоимость</t>
  </si>
  <si>
    <t>упаковка</t>
  </si>
  <si>
    <t>цена за лист</t>
  </si>
  <si>
    <t>Цена от
100 кг</t>
  </si>
  <si>
    <r>
      <rPr>
        <b/>
        <sz val="10"/>
        <rFont val="Times New Roman"/>
        <family val="1"/>
        <charset val="204"/>
      </rPr>
      <t xml:space="preserve">Цена от </t>
    </r>
    <r>
      <rPr>
        <sz val="10"/>
        <rFont val="Times New Roman"/>
        <family val="1"/>
        <charset val="204"/>
      </rPr>
      <t xml:space="preserve">50 кг </t>
    </r>
  </si>
  <si>
    <t>кг</t>
  </si>
  <si>
    <t>количество листов</t>
  </si>
  <si>
    <t>~74 листа 220 гр/м2</t>
  </si>
  <si>
    <t>Картон Хром Эрзац</t>
  </si>
  <si>
    <t>пакет</t>
  </si>
  <si>
    <t>rolls</t>
  </si>
  <si>
    <t>ink</t>
  </si>
  <si>
    <t>moth consumption</t>
  </si>
  <si>
    <t>rolls in year</t>
  </si>
  <si>
    <t>year</t>
  </si>
  <si>
    <t>month</t>
  </si>
  <si>
    <t>pcs in roll</t>
  </si>
  <si>
    <t>amount</t>
  </si>
  <si>
    <t>price</t>
  </si>
  <si>
    <t>quantity</t>
  </si>
  <si>
    <t>INK</t>
  </si>
  <si>
    <t>DIMENSION (CM)</t>
  </si>
  <si>
    <t>VOLUME(CBM)</t>
  </si>
  <si>
    <t>NET WEIGHT(KG)</t>
  </si>
  <si>
    <t>GROSS WEIGHT (KG)</t>
  </si>
  <si>
    <t>TOTAL VOLUME(CBM)</t>
  </si>
  <si>
    <t>TOTAL NET WEIGHT(KG)</t>
  </si>
  <si>
    <t>TOTAL GROSS WEIGHT (KG)</t>
  </si>
  <si>
    <t>QTY ( PCS )</t>
  </si>
  <si>
    <t>размер корбки обьем</t>
  </si>
  <si>
    <t>HOT MELT GLUE</t>
  </si>
  <si>
    <t>Order Max Uzkikh 07.05.2025</t>
  </si>
  <si>
    <t>TOTAL
VOLUME</t>
  </si>
  <si>
    <t>TOTAL NET
WEIGHT(KG)</t>
  </si>
  <si>
    <t>INK C</t>
  </si>
  <si>
    <t>INK White</t>
  </si>
  <si>
    <t>Order Max Uzkikh 01.07.2025</t>
  </si>
  <si>
    <t>INK M</t>
  </si>
  <si>
    <t>INK Y</t>
  </si>
  <si>
    <t>INK K</t>
  </si>
  <si>
    <t>Order Max Uzkikh 25.07.2025</t>
  </si>
  <si>
    <t>Ultrasonic Printhead Cleaning Machine</t>
  </si>
  <si>
    <t>Cleaning Solution</t>
  </si>
  <si>
    <t>Order Max Uzkikh 05.09.2025</t>
  </si>
  <si>
    <t>из москвы</t>
  </si>
  <si>
    <t>количество</t>
  </si>
  <si>
    <t>итого</t>
  </si>
  <si>
    <t>Клей порошок</t>
  </si>
  <si>
    <t>DTF краски Белый</t>
  </si>
  <si>
    <t>Пленка, 60cm*100m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</si>
</sst>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4" fillId="2" borderId="1" xfId="0" applyFont="1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workbookViewId="0">
      <selection activeCell="E5" sqref="E5"/>
    </sheetView>
  </sheetViews>
  <sheetFormatPr defaultRowHeight="15" x14ac:dyDescent="0.25"/>
  <cols>
    <col min="1" max="1" width="22.7109375" customWidth="1"/>
    <col min="4" max="4" width="16.7109375" customWidth="1"/>
    <col min="10" max="10" width="24.140625" customWidth="1"/>
    <col min="14" max="14" width="6.28515625" customWidth="1"/>
    <col min="15" max="15" width="15.28515625" customWidth="1"/>
    <col min="16" max="16" width="17" customWidth="1"/>
    <col min="17" max="17" width="19.140625" customWidth="1"/>
    <col min="18" max="18" width="20.42578125" customWidth="1"/>
    <col min="19" max="19" width="22.285156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3</v>
      </c>
      <c r="G1" t="s">
        <v>9</v>
      </c>
      <c r="H1" t="s">
        <v>10</v>
      </c>
      <c r="J1" t="s">
        <v>7</v>
      </c>
      <c r="K1" t="s">
        <v>8</v>
      </c>
    </row>
    <row r="2" spans="1:12" x14ac:dyDescent="0.25">
      <c r="A2" t="s">
        <v>0</v>
      </c>
      <c r="B2" s="1">
        <v>29</v>
      </c>
      <c r="C2">
        <v>8</v>
      </c>
      <c r="D2">
        <f>E2*C2</f>
        <v>13.6</v>
      </c>
      <c r="E2" s="13">
        <v>1.7</v>
      </c>
      <c r="F2">
        <f>B2+D2</f>
        <v>42.6</v>
      </c>
      <c r="G2">
        <v>90</v>
      </c>
      <c r="H2">
        <f>F2*G2</f>
        <v>3834</v>
      </c>
      <c r="J2" t="s">
        <v>0</v>
      </c>
      <c r="K2" s="1">
        <v>1</v>
      </c>
      <c r="L2">
        <f>K2*H2</f>
        <v>3834</v>
      </c>
    </row>
    <row r="3" spans="1:12" x14ac:dyDescent="0.25">
      <c r="A3" t="s">
        <v>1</v>
      </c>
      <c r="B3" s="1">
        <v>14</v>
      </c>
      <c r="C3">
        <v>1</v>
      </c>
      <c r="D3">
        <f t="shared" ref="D3:D4" si="0">E3*C3</f>
        <v>1.7</v>
      </c>
      <c r="E3" s="13">
        <v>1.7</v>
      </c>
      <c r="F3">
        <f t="shared" ref="F3:F4" si="1">B3+D3</f>
        <v>15.7</v>
      </c>
      <c r="G3">
        <v>90</v>
      </c>
      <c r="H3">
        <f>F3*G3</f>
        <v>1413</v>
      </c>
      <c r="J3" t="s">
        <v>1</v>
      </c>
      <c r="K3" s="1">
        <v>3</v>
      </c>
      <c r="L3">
        <f t="shared" ref="L3:L4" si="2">K3*H3</f>
        <v>4239</v>
      </c>
    </row>
    <row r="4" spans="1:12" x14ac:dyDescent="0.25">
      <c r="A4" t="s">
        <v>2</v>
      </c>
      <c r="B4" s="1">
        <v>5</v>
      </c>
      <c r="C4">
        <v>1</v>
      </c>
      <c r="D4">
        <f t="shared" si="0"/>
        <v>1.7</v>
      </c>
      <c r="E4" s="13">
        <v>1.7</v>
      </c>
      <c r="F4">
        <f t="shared" si="1"/>
        <v>6.7</v>
      </c>
      <c r="G4">
        <v>90</v>
      </c>
      <c r="H4">
        <f>F4*G4</f>
        <v>603</v>
      </c>
      <c r="J4" t="s">
        <v>2</v>
      </c>
      <c r="K4" s="1">
        <v>4</v>
      </c>
      <c r="L4">
        <f t="shared" si="2"/>
        <v>2412</v>
      </c>
    </row>
    <row r="5" spans="1:12" x14ac:dyDescent="0.25">
      <c r="J5" t="s">
        <v>11</v>
      </c>
      <c r="K5" s="1">
        <v>1000</v>
      </c>
    </row>
    <row r="6" spans="1:12" x14ac:dyDescent="0.25">
      <c r="J6" t="s">
        <v>12</v>
      </c>
      <c r="L6">
        <f>SUM(L2:L4)/K5</f>
        <v>10.484999999999999</v>
      </c>
    </row>
    <row r="7" spans="1:12" x14ac:dyDescent="0.25">
      <c r="E7">
        <f>100*100</f>
        <v>10000</v>
      </c>
      <c r="F7">
        <v>20</v>
      </c>
      <c r="G7">
        <v>2</v>
      </c>
      <c r="H7">
        <f>E7/F7*2</f>
        <v>1000</v>
      </c>
    </row>
    <row r="10" spans="1:12" x14ac:dyDescent="0.25">
      <c r="A10" t="s">
        <v>57</v>
      </c>
    </row>
    <row r="11" spans="1:12" x14ac:dyDescent="0.25">
      <c r="B11" t="s">
        <v>3</v>
      </c>
      <c r="E11" t="s">
        <v>6</v>
      </c>
      <c r="H11" t="s">
        <v>10</v>
      </c>
      <c r="J11" t="s">
        <v>7</v>
      </c>
      <c r="K11" t="s">
        <v>8</v>
      </c>
    </row>
    <row r="12" spans="1:12" x14ac:dyDescent="0.25">
      <c r="A12" t="s">
        <v>0</v>
      </c>
      <c r="B12" s="1">
        <v>4800</v>
      </c>
      <c r="H12">
        <f>B12</f>
        <v>4800</v>
      </c>
      <c r="J12" t="s">
        <v>0</v>
      </c>
      <c r="K12" s="1">
        <v>1</v>
      </c>
      <c r="L12">
        <f>K12*H12</f>
        <v>4800</v>
      </c>
    </row>
    <row r="13" spans="1:12" x14ac:dyDescent="0.25">
      <c r="A13" t="s">
        <v>1</v>
      </c>
      <c r="B13" s="1">
        <v>2400</v>
      </c>
      <c r="H13">
        <f>B13</f>
        <v>2400</v>
      </c>
      <c r="J13" t="s">
        <v>1</v>
      </c>
      <c r="K13" s="1">
        <v>3</v>
      </c>
      <c r="L13">
        <f t="shared" ref="L13:L14" si="3">K13*H13</f>
        <v>7200</v>
      </c>
    </row>
    <row r="14" spans="1:12" x14ac:dyDescent="0.25">
      <c r="A14" t="s">
        <v>2</v>
      </c>
      <c r="B14" s="1">
        <v>930</v>
      </c>
      <c r="H14">
        <f>B14</f>
        <v>930</v>
      </c>
      <c r="J14" t="s">
        <v>2</v>
      </c>
      <c r="K14" s="1">
        <v>4</v>
      </c>
      <c r="L14">
        <f t="shared" si="3"/>
        <v>3720</v>
      </c>
    </row>
    <row r="15" spans="1:12" x14ac:dyDescent="0.25">
      <c r="C15" s="1"/>
      <c r="J15" t="s">
        <v>11</v>
      </c>
      <c r="K15" s="1">
        <v>1000</v>
      </c>
    </row>
    <row r="16" spans="1:12" x14ac:dyDescent="0.25">
      <c r="C16" s="1"/>
      <c r="J16" t="s">
        <v>12</v>
      </c>
      <c r="L16">
        <f>SUM(L12:L14)/K15</f>
        <v>15.72</v>
      </c>
    </row>
    <row r="17" spans="1:4" x14ac:dyDescent="0.25">
      <c r="C17" s="1"/>
    </row>
    <row r="26" spans="1:4" x14ac:dyDescent="0.25">
      <c r="A26" t="s">
        <v>29</v>
      </c>
      <c r="B26" t="s">
        <v>28</v>
      </c>
      <c r="C26" t="s">
        <v>27</v>
      </c>
      <c r="D26" t="s">
        <v>26</v>
      </c>
    </row>
    <row r="27" spans="1:4" x14ac:dyDescent="0.25">
      <c r="A27">
        <v>550</v>
      </c>
      <c r="B27">
        <v>4000</v>
      </c>
      <c r="C27">
        <v>48000</v>
      </c>
      <c r="D27">
        <v>88</v>
      </c>
    </row>
    <row r="28" spans="1:4" x14ac:dyDescent="0.25">
      <c r="A28" t="s">
        <v>25</v>
      </c>
      <c r="B28" t="s">
        <v>24</v>
      </c>
      <c r="C28" t="s">
        <v>23</v>
      </c>
      <c r="D28" t="s">
        <v>2</v>
      </c>
    </row>
    <row r="29" spans="1:4" x14ac:dyDescent="0.25">
      <c r="B29">
        <f>2*D27/12</f>
        <v>14.666666666666666</v>
      </c>
      <c r="C29">
        <f>D27/12</f>
        <v>7.333333333333333</v>
      </c>
      <c r="D29">
        <f>2.3*D27/12</f>
        <v>16.866666666666664</v>
      </c>
    </row>
    <row r="33" spans="1:8" x14ac:dyDescent="0.25">
      <c r="A33" t="s">
        <v>22</v>
      </c>
      <c r="B33">
        <v>1.5</v>
      </c>
    </row>
    <row r="34" spans="1:8" ht="26.25" x14ac:dyDescent="0.25">
      <c r="A34" s="5" t="s">
        <v>21</v>
      </c>
      <c r="B34" s="6" t="s">
        <v>20</v>
      </c>
      <c r="C34" s="3" t="s">
        <v>19</v>
      </c>
      <c r="D34" s="5" t="s">
        <v>18</v>
      </c>
      <c r="E34" s="3" t="s">
        <v>3</v>
      </c>
      <c r="F34" s="5" t="s">
        <v>17</v>
      </c>
      <c r="G34" s="4" t="s">
        <v>16</v>
      </c>
      <c r="H34" s="3" t="s">
        <v>15</v>
      </c>
    </row>
    <row r="35" spans="1:8" x14ac:dyDescent="0.25">
      <c r="F35" s="2">
        <v>167.7</v>
      </c>
      <c r="G35" s="2">
        <v>154.1</v>
      </c>
    </row>
    <row r="36" spans="1:8" x14ac:dyDescent="0.25">
      <c r="B36">
        <v>74</v>
      </c>
      <c r="C36">
        <f>B36*D36</f>
        <v>7400</v>
      </c>
      <c r="D36">
        <v>100</v>
      </c>
      <c r="E36">
        <f>D36*G35</f>
        <v>15410</v>
      </c>
      <c r="H36">
        <f>E36/C36</f>
        <v>2.0824324324324324</v>
      </c>
    </row>
    <row r="37" spans="1:8" x14ac:dyDescent="0.25">
      <c r="D37" s="2"/>
    </row>
    <row r="39" spans="1:8" x14ac:dyDescent="0.25">
      <c r="A39" t="s">
        <v>14</v>
      </c>
    </row>
    <row r="40" spans="1:8" x14ac:dyDescent="0.25">
      <c r="A40">
        <v>6</v>
      </c>
    </row>
    <row r="41" spans="1:8" x14ac:dyDescent="0.25">
      <c r="A41" t="s">
        <v>13</v>
      </c>
    </row>
    <row r="42" spans="1:8" x14ac:dyDescent="0.25">
      <c r="A42">
        <f>D20*100+H36+A40+B33</f>
        <v>9.5824324324324319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C9E0-A81F-42E4-907B-79F23BEE6641}">
  <dimension ref="A1:D5"/>
  <sheetViews>
    <sheetView tabSelected="1" workbookViewId="0">
      <selection activeCell="E3" sqref="E3"/>
    </sheetView>
  </sheetViews>
  <sheetFormatPr defaultRowHeight="15" x14ac:dyDescent="0.25"/>
  <cols>
    <col min="1" max="1" width="21.42578125" customWidth="1"/>
    <col min="3" max="3" width="12.42578125" customWidth="1"/>
  </cols>
  <sheetData>
    <row r="1" spans="1:4" x14ac:dyDescent="0.25">
      <c r="A1" s="7"/>
      <c r="B1" s="7" t="s">
        <v>3</v>
      </c>
      <c r="C1" s="7" t="s">
        <v>58</v>
      </c>
      <c r="D1" s="7" t="s">
        <v>59</v>
      </c>
    </row>
    <row r="2" spans="1:4" x14ac:dyDescent="0.25">
      <c r="A2" s="7" t="s">
        <v>62</v>
      </c>
      <c r="B2" s="8">
        <v>4500</v>
      </c>
      <c r="C2" s="7">
        <v>10</v>
      </c>
      <c r="D2" s="7">
        <f>B2*C2</f>
        <v>45000</v>
      </c>
    </row>
    <row r="3" spans="1:4" x14ac:dyDescent="0.25">
      <c r="A3" s="7" t="s">
        <v>61</v>
      </c>
      <c r="B3" s="8">
        <v>2400</v>
      </c>
      <c r="C3" s="7">
        <v>20</v>
      </c>
      <c r="D3" s="7">
        <f>B3*C3</f>
        <v>48000</v>
      </c>
    </row>
    <row r="4" spans="1:4" x14ac:dyDescent="0.25">
      <c r="A4" s="7" t="s">
        <v>60</v>
      </c>
      <c r="B4" s="8">
        <v>930</v>
      </c>
      <c r="C4" s="7">
        <v>50</v>
      </c>
      <c r="D4" s="7">
        <f>B4*C4</f>
        <v>46500</v>
      </c>
    </row>
    <row r="5" spans="1:4" x14ac:dyDescent="0.25">
      <c r="A5" s="7"/>
      <c r="B5" s="7"/>
      <c r="C5" s="7"/>
      <c r="D5" s="12">
        <f>SUM(D2:D4)</f>
        <v>139500</v>
      </c>
    </row>
  </sheetData>
  <pageMargins left="0.7" right="0.7" top="0.75" bottom="0.75" header="0.3" footer="0.3"/>
  <pageSetup paperSize="257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D480-7B92-43D5-BA6D-FC174D0FE1B1}">
  <dimension ref="A1:O4"/>
  <sheetViews>
    <sheetView workbookViewId="0">
      <selection activeCell="H5" sqref="H5"/>
    </sheetView>
  </sheetViews>
  <sheetFormatPr defaultRowHeight="15" x14ac:dyDescent="0.25"/>
  <cols>
    <col min="1" max="1" width="20.140625" customWidth="1"/>
    <col min="2" max="2" width="17.140625" customWidth="1"/>
    <col min="5" max="5" width="17" customWidth="1"/>
    <col min="6" max="6" width="15.5703125" customWidth="1"/>
    <col min="7" max="7" width="15.140625" customWidth="1"/>
    <col min="8" max="8" width="21.42578125" customWidth="1"/>
    <col min="9" max="9" width="24.42578125" customWidth="1"/>
    <col min="10" max="10" width="31.140625" customWidth="1"/>
  </cols>
  <sheetData>
    <row r="1" spans="1:15" x14ac:dyDescent="0.25">
      <c r="B1" t="s">
        <v>41</v>
      </c>
      <c r="D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O1" t="s">
        <v>42</v>
      </c>
    </row>
    <row r="2" spans="1:15" x14ac:dyDescent="0.25">
      <c r="A2" t="s">
        <v>33</v>
      </c>
      <c r="B2">
        <v>20</v>
      </c>
      <c r="D2">
        <v>10</v>
      </c>
      <c r="E2">
        <v>10</v>
      </c>
      <c r="F2">
        <v>25</v>
      </c>
      <c r="G2">
        <f>B2*D2*E2*F2/1000000</f>
        <v>0.05</v>
      </c>
      <c r="H2">
        <f>B2*1</f>
        <v>20</v>
      </c>
      <c r="I2">
        <v>1.08</v>
      </c>
      <c r="J2">
        <f>G2</f>
        <v>0.05</v>
      </c>
      <c r="O2">
        <f>490*260*400/1000000000</f>
        <v>5.0959999999999998E-2</v>
      </c>
    </row>
    <row r="3" spans="1:15" x14ac:dyDescent="0.25">
      <c r="A3" t="s">
        <v>0</v>
      </c>
      <c r="B3">
        <v>2</v>
      </c>
      <c r="D3">
        <v>61</v>
      </c>
      <c r="E3">
        <v>15</v>
      </c>
      <c r="F3">
        <v>14</v>
      </c>
      <c r="G3">
        <f>B3*D3*E3*F3/1000000</f>
        <v>2.562E-2</v>
      </c>
      <c r="H3">
        <f>B3*14</f>
        <v>28</v>
      </c>
      <c r="I3" s="7">
        <v>7.35</v>
      </c>
      <c r="J3">
        <f>G3</f>
        <v>2.562E-2</v>
      </c>
      <c r="O3">
        <f>610*145*290/1000000000</f>
        <v>2.56505E-2</v>
      </c>
    </row>
    <row r="4" spans="1:15" x14ac:dyDescent="0.25">
      <c r="A4" t="s">
        <v>43</v>
      </c>
      <c r="B4">
        <v>1</v>
      </c>
      <c r="D4">
        <v>47</v>
      </c>
      <c r="E4">
        <v>32</v>
      </c>
      <c r="F4">
        <v>2</v>
      </c>
      <c r="G4">
        <f>B4*D4*E4*F4/1000000</f>
        <v>3.0079999999999998E-3</v>
      </c>
      <c r="H4">
        <f>B4*1</f>
        <v>1</v>
      </c>
      <c r="I4" s="7">
        <v>1.1000000000000001</v>
      </c>
      <c r="J4">
        <f>G4</f>
        <v>3.0079999999999998E-3</v>
      </c>
      <c r="O4">
        <f>470*320*200/1000000000</f>
        <v>3.0079999999999999E-2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0AD0-41C1-4BE2-B5AE-4F6D39A38DED}">
  <dimension ref="A1:H6"/>
  <sheetViews>
    <sheetView workbookViewId="0">
      <selection activeCell="G4" sqref="G4"/>
    </sheetView>
  </sheetViews>
  <sheetFormatPr defaultRowHeight="15" x14ac:dyDescent="0.25"/>
  <cols>
    <col min="1" max="1" width="34" customWidth="1"/>
    <col min="5" max="5" width="13.5703125" customWidth="1"/>
    <col min="6" max="6" width="15.85546875" customWidth="1"/>
    <col min="7" max="7" width="19.7109375" customWidth="1"/>
    <col min="8" max="8" width="17" customWidth="1"/>
  </cols>
  <sheetData>
    <row r="1" spans="1:8" ht="33" customHeight="1" x14ac:dyDescent="0.25">
      <c r="A1" s="7" t="s">
        <v>44</v>
      </c>
      <c r="B1" s="7" t="s">
        <v>32</v>
      </c>
      <c r="C1" s="7" t="s">
        <v>31</v>
      </c>
      <c r="D1" s="7" t="s">
        <v>30</v>
      </c>
      <c r="E1" s="7" t="s">
        <v>35</v>
      </c>
      <c r="F1" s="9" t="s">
        <v>45</v>
      </c>
      <c r="G1" s="7" t="s">
        <v>37</v>
      </c>
      <c r="H1" s="9" t="s">
        <v>46</v>
      </c>
    </row>
    <row r="2" spans="1:8" x14ac:dyDescent="0.25">
      <c r="A2" s="7" t="s">
        <v>48</v>
      </c>
      <c r="B2" s="7">
        <v>79</v>
      </c>
      <c r="C2" s="8">
        <v>17</v>
      </c>
      <c r="D2" s="7">
        <f>B2*C2</f>
        <v>1343</v>
      </c>
      <c r="E2" s="7">
        <v>2.5000000000000001E-3</v>
      </c>
      <c r="F2" s="7">
        <f>B2*E2</f>
        <v>0.19750000000000001</v>
      </c>
      <c r="G2" s="7">
        <v>1.08</v>
      </c>
      <c r="H2" s="7">
        <f>B2*G2</f>
        <v>85.320000000000007</v>
      </c>
    </row>
    <row r="3" spans="1:8" x14ac:dyDescent="0.25">
      <c r="A3" s="7" t="s">
        <v>47</v>
      </c>
      <c r="B3" s="7">
        <v>1</v>
      </c>
      <c r="C3" s="8">
        <v>17</v>
      </c>
      <c r="D3" s="7">
        <f>B3*C3</f>
        <v>17</v>
      </c>
      <c r="E3" s="7">
        <v>2.5000000000000001E-3</v>
      </c>
      <c r="F3" s="7">
        <f>B3*E3</f>
        <v>2.5000000000000001E-3</v>
      </c>
      <c r="G3" s="7">
        <v>1.08</v>
      </c>
      <c r="H3" s="7">
        <f>B3*G3</f>
        <v>1.08</v>
      </c>
    </row>
    <row r="4" spans="1:8" x14ac:dyDescent="0.25">
      <c r="A4" s="7" t="s">
        <v>0</v>
      </c>
      <c r="B4" s="7">
        <v>20</v>
      </c>
      <c r="C4" s="8">
        <v>35</v>
      </c>
      <c r="D4" s="7">
        <f t="shared" ref="D4:D5" si="0">B4*C4</f>
        <v>700</v>
      </c>
      <c r="E4" s="7">
        <v>1.281E-2</v>
      </c>
      <c r="F4" s="7">
        <f t="shared" ref="F4:F5" si="1">B4*E4</f>
        <v>0.25619999999999998</v>
      </c>
      <c r="G4" s="7">
        <v>7.35</v>
      </c>
      <c r="H4" s="7">
        <f>B4*G4</f>
        <v>147</v>
      </c>
    </row>
    <row r="5" spans="1:8" x14ac:dyDescent="0.25">
      <c r="A5" s="7" t="s">
        <v>43</v>
      </c>
      <c r="B5" s="7">
        <v>100</v>
      </c>
      <c r="C5" s="8">
        <v>6</v>
      </c>
      <c r="D5" s="7">
        <f t="shared" si="0"/>
        <v>600</v>
      </c>
      <c r="E5" s="7">
        <v>3.0079999999999998E-3</v>
      </c>
      <c r="F5" s="7">
        <f t="shared" si="1"/>
        <v>0.30079999999999996</v>
      </c>
      <c r="G5" s="7">
        <v>1.1000000000000001</v>
      </c>
      <c r="H5" s="7">
        <f>B5*G5</f>
        <v>110.00000000000001</v>
      </c>
    </row>
    <row r="6" spans="1:8" x14ac:dyDescent="0.25">
      <c r="A6" s="7"/>
      <c r="B6" s="7"/>
      <c r="C6" s="7"/>
      <c r="D6" s="7">
        <f>SUM(D2:D5)</f>
        <v>2660</v>
      </c>
      <c r="E6" s="7"/>
      <c r="F6" s="7">
        <f>SUM(F2:F5)</f>
        <v>0.7569999999999999</v>
      </c>
      <c r="G6" s="7"/>
      <c r="H6" s="7">
        <f>SUM(H2:H5)</f>
        <v>343.40000000000003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632C-ED0D-4846-AA0B-3BC8480B4571}">
  <dimension ref="A1:H9"/>
  <sheetViews>
    <sheetView workbookViewId="0">
      <selection activeCell="H9" sqref="A1:H9"/>
    </sheetView>
  </sheetViews>
  <sheetFormatPr defaultRowHeight="15" x14ac:dyDescent="0.25"/>
  <cols>
    <col min="1" max="1" width="28.42578125" customWidth="1"/>
    <col min="2" max="2" width="10.28515625" customWidth="1"/>
    <col min="8" max="8" width="13" customWidth="1"/>
  </cols>
  <sheetData>
    <row r="1" spans="1:8" ht="30" x14ac:dyDescent="0.25">
      <c r="A1" s="7" t="s">
        <v>49</v>
      </c>
      <c r="B1" s="7" t="s">
        <v>32</v>
      </c>
      <c r="C1" s="7" t="s">
        <v>31</v>
      </c>
      <c r="D1" s="7" t="s">
        <v>30</v>
      </c>
      <c r="E1" s="7" t="s">
        <v>35</v>
      </c>
      <c r="F1" s="9" t="s">
        <v>45</v>
      </c>
      <c r="G1" s="7" t="s">
        <v>37</v>
      </c>
      <c r="H1" s="9" t="s">
        <v>46</v>
      </c>
    </row>
    <row r="2" spans="1:8" x14ac:dyDescent="0.25">
      <c r="A2" s="7" t="s">
        <v>48</v>
      </c>
      <c r="B2" s="7">
        <v>40</v>
      </c>
      <c r="C2" s="8">
        <v>14</v>
      </c>
      <c r="D2" s="7">
        <f>B2*C2</f>
        <v>560</v>
      </c>
      <c r="E2" s="7">
        <v>2.5000000000000001E-3</v>
      </c>
      <c r="F2" s="7">
        <f>B2*E2</f>
        <v>0.1</v>
      </c>
      <c r="G2" s="7">
        <v>1.08</v>
      </c>
      <c r="H2" s="7">
        <f t="shared" ref="H2:H8" si="0">B2*G2</f>
        <v>43.2</v>
      </c>
    </row>
    <row r="3" spans="1:8" x14ac:dyDescent="0.25">
      <c r="A3" s="7" t="s">
        <v>47</v>
      </c>
      <c r="B3" s="7">
        <v>2</v>
      </c>
      <c r="C3" s="8">
        <v>15</v>
      </c>
      <c r="D3" s="7">
        <f>B3*C3</f>
        <v>30</v>
      </c>
      <c r="E3" s="7">
        <v>2.5000000000000001E-3</v>
      </c>
      <c r="F3" s="7">
        <f>B3*E3</f>
        <v>5.0000000000000001E-3</v>
      </c>
      <c r="G3" s="7">
        <v>1.08</v>
      </c>
      <c r="H3" s="7">
        <f t="shared" si="0"/>
        <v>2.16</v>
      </c>
    </row>
    <row r="4" spans="1:8" x14ac:dyDescent="0.25">
      <c r="A4" s="7" t="s">
        <v>50</v>
      </c>
      <c r="B4" s="7">
        <v>2</v>
      </c>
      <c r="C4" s="8">
        <v>15</v>
      </c>
      <c r="D4" s="7">
        <f>B4*C4</f>
        <v>30</v>
      </c>
      <c r="E4" s="7">
        <v>2.5000000000000001E-3</v>
      </c>
      <c r="F4" s="7">
        <f>B4*E4</f>
        <v>5.0000000000000001E-3</v>
      </c>
      <c r="G4" s="7">
        <v>1.08</v>
      </c>
      <c r="H4" s="7">
        <f t="shared" si="0"/>
        <v>2.16</v>
      </c>
    </row>
    <row r="5" spans="1:8" x14ac:dyDescent="0.25">
      <c r="A5" s="7" t="s">
        <v>51</v>
      </c>
      <c r="B5" s="7">
        <v>2</v>
      </c>
      <c r="C5" s="8">
        <v>15</v>
      </c>
      <c r="D5" s="7">
        <f>B5*C5</f>
        <v>30</v>
      </c>
      <c r="E5" s="7">
        <v>2.5000000000000001E-3</v>
      </c>
      <c r="F5" s="7">
        <f>B5*E5</f>
        <v>5.0000000000000001E-3</v>
      </c>
      <c r="G5" s="7">
        <v>1.08</v>
      </c>
      <c r="H5" s="7">
        <f t="shared" si="0"/>
        <v>2.16</v>
      </c>
    </row>
    <row r="6" spans="1:8" x14ac:dyDescent="0.25">
      <c r="A6" s="7" t="s">
        <v>52</v>
      </c>
      <c r="B6" s="7">
        <v>2</v>
      </c>
      <c r="C6" s="8">
        <v>15</v>
      </c>
      <c r="D6" s="7">
        <f>B6*C6</f>
        <v>30</v>
      </c>
      <c r="E6" s="7">
        <v>2.5000000000000001E-3</v>
      </c>
      <c r="F6" s="7">
        <f>B6*E6</f>
        <v>5.0000000000000001E-3</v>
      </c>
      <c r="G6" s="7">
        <v>1.08</v>
      </c>
      <c r="H6" s="7">
        <f t="shared" si="0"/>
        <v>2.16</v>
      </c>
    </row>
    <row r="7" spans="1:8" x14ac:dyDescent="0.25">
      <c r="A7" s="7" t="s">
        <v>0</v>
      </c>
      <c r="B7" s="7">
        <v>12</v>
      </c>
      <c r="C7" s="8">
        <v>29</v>
      </c>
      <c r="D7" s="7">
        <f t="shared" ref="D7:D8" si="1">B7*C7</f>
        <v>348</v>
      </c>
      <c r="E7" s="7">
        <v>1.281E-2</v>
      </c>
      <c r="F7" s="7">
        <f t="shared" ref="F7:F8" si="2">B7*E7</f>
        <v>0.15372</v>
      </c>
      <c r="G7" s="7">
        <v>7.35</v>
      </c>
      <c r="H7" s="7">
        <f t="shared" si="0"/>
        <v>88.199999999999989</v>
      </c>
    </row>
    <row r="8" spans="1:8" x14ac:dyDescent="0.25">
      <c r="A8" s="7" t="s">
        <v>43</v>
      </c>
      <c r="B8" s="7">
        <v>80</v>
      </c>
      <c r="C8" s="8">
        <v>5</v>
      </c>
      <c r="D8" s="7">
        <f t="shared" si="1"/>
        <v>400</v>
      </c>
      <c r="E8" s="7">
        <v>3.0079999999999998E-3</v>
      </c>
      <c r="F8" s="7">
        <f t="shared" si="2"/>
        <v>0.24063999999999999</v>
      </c>
      <c r="G8" s="7">
        <v>1.1000000000000001</v>
      </c>
      <c r="H8" s="7">
        <f t="shared" si="0"/>
        <v>88</v>
      </c>
    </row>
    <row r="9" spans="1:8" x14ac:dyDescent="0.25">
      <c r="A9" s="7"/>
      <c r="B9" s="7"/>
      <c r="C9" s="7"/>
      <c r="D9" s="7">
        <f>SUM(D2:D8)</f>
        <v>1428</v>
      </c>
      <c r="E9" s="7"/>
      <c r="F9" s="7">
        <f>SUM(F2:F8)</f>
        <v>0.51436000000000004</v>
      </c>
      <c r="G9" s="7"/>
      <c r="H9" s="7">
        <f>SUM(H2:H8)</f>
        <v>228.03999999999996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7024-6C53-47E1-985E-D5CB5293E887}">
  <dimension ref="A1:H11"/>
  <sheetViews>
    <sheetView workbookViewId="0">
      <selection activeCell="H11" sqref="A1:H11"/>
    </sheetView>
  </sheetViews>
  <sheetFormatPr defaultRowHeight="15" x14ac:dyDescent="0.25"/>
  <cols>
    <col min="1" max="1" width="52.140625" customWidth="1"/>
  </cols>
  <sheetData>
    <row r="1" spans="1:8" ht="60" x14ac:dyDescent="0.25">
      <c r="A1" s="7" t="s">
        <v>53</v>
      </c>
      <c r="B1" s="7" t="s">
        <v>32</v>
      </c>
      <c r="C1" s="7" t="s">
        <v>31</v>
      </c>
      <c r="D1" s="7" t="s">
        <v>30</v>
      </c>
      <c r="E1" s="7" t="s">
        <v>35</v>
      </c>
      <c r="F1" s="9" t="s">
        <v>45</v>
      </c>
      <c r="G1" s="7" t="s">
        <v>37</v>
      </c>
      <c r="H1" s="9" t="s">
        <v>46</v>
      </c>
    </row>
    <row r="2" spans="1:8" x14ac:dyDescent="0.25">
      <c r="A2" s="7" t="s">
        <v>48</v>
      </c>
      <c r="B2" s="7">
        <v>60</v>
      </c>
      <c r="C2" s="8">
        <v>14</v>
      </c>
      <c r="D2" s="7">
        <f>B2*C2</f>
        <v>840</v>
      </c>
      <c r="E2" s="7">
        <v>2.5000000000000001E-3</v>
      </c>
      <c r="F2" s="7">
        <f>B2*E2</f>
        <v>0.15</v>
      </c>
      <c r="G2" s="7">
        <v>1.08</v>
      </c>
      <c r="H2" s="7">
        <f t="shared" ref="H2:H8" si="0">B2*G2</f>
        <v>64.800000000000011</v>
      </c>
    </row>
    <row r="3" spans="1:8" x14ac:dyDescent="0.25">
      <c r="A3" s="7" t="s">
        <v>47</v>
      </c>
      <c r="B3" s="7">
        <v>2</v>
      </c>
      <c r="C3" s="8">
        <v>15</v>
      </c>
      <c r="D3" s="7">
        <f>B3*C3</f>
        <v>30</v>
      </c>
      <c r="E3" s="7">
        <v>2.5000000000000001E-3</v>
      </c>
      <c r="F3" s="7">
        <f>B3*E3</f>
        <v>5.0000000000000001E-3</v>
      </c>
      <c r="G3" s="7">
        <v>1.08</v>
      </c>
      <c r="H3" s="7">
        <f t="shared" si="0"/>
        <v>2.16</v>
      </c>
    </row>
    <row r="4" spans="1:8" x14ac:dyDescent="0.25">
      <c r="A4" s="7" t="s">
        <v>50</v>
      </c>
      <c r="B4" s="7">
        <v>2</v>
      </c>
      <c r="C4" s="8">
        <v>15</v>
      </c>
      <c r="D4" s="7">
        <f>B4*C4</f>
        <v>30</v>
      </c>
      <c r="E4" s="7">
        <v>2.5000000000000001E-3</v>
      </c>
      <c r="F4" s="7">
        <f>B4*E4</f>
        <v>5.0000000000000001E-3</v>
      </c>
      <c r="G4" s="7">
        <v>1.08</v>
      </c>
      <c r="H4" s="7">
        <f t="shared" si="0"/>
        <v>2.16</v>
      </c>
    </row>
    <row r="5" spans="1:8" x14ac:dyDescent="0.25">
      <c r="A5" s="7" t="s">
        <v>51</v>
      </c>
      <c r="B5" s="7">
        <v>2</v>
      </c>
      <c r="C5" s="8">
        <v>15</v>
      </c>
      <c r="D5" s="7">
        <f>B5*C5</f>
        <v>30</v>
      </c>
      <c r="E5" s="7">
        <v>2.5000000000000001E-3</v>
      </c>
      <c r="F5" s="7">
        <f>B5*E5</f>
        <v>5.0000000000000001E-3</v>
      </c>
      <c r="G5" s="7">
        <v>1.08</v>
      </c>
      <c r="H5" s="7">
        <f t="shared" si="0"/>
        <v>2.16</v>
      </c>
    </row>
    <row r="6" spans="1:8" x14ac:dyDescent="0.25">
      <c r="A6" s="7" t="s">
        <v>52</v>
      </c>
      <c r="B6" s="7">
        <v>2</v>
      </c>
      <c r="C6" s="8">
        <v>15</v>
      </c>
      <c r="D6" s="7">
        <f>B6*C6</f>
        <v>30</v>
      </c>
      <c r="E6" s="7">
        <v>2.5000000000000001E-3</v>
      </c>
      <c r="F6" s="7">
        <f>B6*E6</f>
        <v>5.0000000000000001E-3</v>
      </c>
      <c r="G6" s="7">
        <v>1.08</v>
      </c>
      <c r="H6" s="7">
        <f t="shared" si="0"/>
        <v>2.16</v>
      </c>
    </row>
    <row r="7" spans="1:8" x14ac:dyDescent="0.25">
      <c r="A7" s="7" t="s">
        <v>0</v>
      </c>
      <c r="B7" s="7">
        <v>30</v>
      </c>
      <c r="C7" s="8">
        <v>29</v>
      </c>
      <c r="D7" s="7">
        <f t="shared" ref="D7:D10" si="1">B7*C7</f>
        <v>870</v>
      </c>
      <c r="E7" s="7">
        <v>1.281E-2</v>
      </c>
      <c r="F7" s="7">
        <f t="shared" ref="F7:F8" si="2">B7*E7</f>
        <v>0.38430000000000003</v>
      </c>
      <c r="G7" s="7">
        <v>7.35</v>
      </c>
      <c r="H7" s="7">
        <f t="shared" si="0"/>
        <v>220.5</v>
      </c>
    </row>
    <row r="8" spans="1:8" x14ac:dyDescent="0.25">
      <c r="A8" s="7" t="s">
        <v>43</v>
      </c>
      <c r="B8" s="7">
        <v>100</v>
      </c>
      <c r="C8" s="8">
        <v>5</v>
      </c>
      <c r="D8" s="7">
        <f t="shared" si="1"/>
        <v>500</v>
      </c>
      <c r="E8" s="7">
        <v>3.0079999999999998E-3</v>
      </c>
      <c r="F8" s="7">
        <f t="shared" si="2"/>
        <v>0.30079999999999996</v>
      </c>
      <c r="G8" s="7">
        <v>1.1000000000000001</v>
      </c>
      <c r="H8" s="7">
        <f t="shared" si="0"/>
        <v>110.00000000000001</v>
      </c>
    </row>
    <row r="9" spans="1:8" x14ac:dyDescent="0.25">
      <c r="A9" s="7" t="s">
        <v>54</v>
      </c>
      <c r="B9" s="7">
        <v>1</v>
      </c>
      <c r="C9" s="7">
        <v>220</v>
      </c>
      <c r="D9" s="7">
        <f t="shared" si="1"/>
        <v>220</v>
      </c>
      <c r="E9" s="7"/>
      <c r="F9" s="7"/>
      <c r="G9" s="7"/>
      <c r="H9" s="7"/>
    </row>
    <row r="10" spans="1:8" x14ac:dyDescent="0.25">
      <c r="A10" s="10" t="s">
        <v>55</v>
      </c>
      <c r="B10" s="10">
        <v>10</v>
      </c>
      <c r="C10" s="11">
        <v>3</v>
      </c>
      <c r="D10" s="10">
        <f t="shared" si="1"/>
        <v>30</v>
      </c>
      <c r="E10" s="7"/>
      <c r="F10" s="7"/>
      <c r="G10" s="7"/>
      <c r="H10" s="7"/>
    </row>
    <row r="11" spans="1:8" x14ac:dyDescent="0.25">
      <c r="A11" s="7"/>
      <c r="B11" s="7"/>
      <c r="C11" s="7"/>
      <c r="D11" s="7">
        <f>SUM(D2:D10)</f>
        <v>2580</v>
      </c>
      <c r="E11" s="7"/>
      <c r="F11" s="7">
        <f>SUM(F2:F8)</f>
        <v>0.85509999999999997</v>
      </c>
      <c r="G11" s="7"/>
      <c r="H11" s="7">
        <f>SUM(H2:H8)</f>
        <v>403.94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2A18-FB54-4514-8CB3-CCE20B356973}">
  <dimension ref="A1:H10"/>
  <sheetViews>
    <sheetView workbookViewId="0">
      <selection activeCell="L2" sqref="L2"/>
    </sheetView>
  </sheetViews>
  <sheetFormatPr defaultRowHeight="15" x14ac:dyDescent="0.25"/>
  <cols>
    <col min="1" max="1" width="30.85546875" customWidth="1"/>
  </cols>
  <sheetData>
    <row r="1" spans="1:8" ht="60" x14ac:dyDescent="0.25">
      <c r="A1" s="7" t="s">
        <v>56</v>
      </c>
      <c r="B1" s="7" t="s">
        <v>32</v>
      </c>
      <c r="C1" s="7" t="s">
        <v>31</v>
      </c>
      <c r="D1" s="7" t="s">
        <v>30</v>
      </c>
      <c r="E1" s="7" t="s">
        <v>35</v>
      </c>
      <c r="F1" s="9" t="s">
        <v>45</v>
      </c>
      <c r="G1" s="7" t="s">
        <v>37</v>
      </c>
      <c r="H1" s="9" t="s">
        <v>46</v>
      </c>
    </row>
    <row r="2" spans="1:8" x14ac:dyDescent="0.25">
      <c r="A2" s="7" t="s">
        <v>48</v>
      </c>
      <c r="B2" s="7">
        <v>80</v>
      </c>
      <c r="C2" s="8">
        <v>14</v>
      </c>
      <c r="D2" s="7">
        <f>B2*C2</f>
        <v>1120</v>
      </c>
      <c r="E2" s="7">
        <v>2.5000000000000001E-3</v>
      </c>
      <c r="F2" s="7">
        <f>B2*E2</f>
        <v>0.2</v>
      </c>
      <c r="G2" s="7">
        <v>1.08</v>
      </c>
      <c r="H2" s="7">
        <f t="shared" ref="H2:H8" si="0">B2*G2</f>
        <v>86.4</v>
      </c>
    </row>
    <row r="3" spans="1:8" x14ac:dyDescent="0.25">
      <c r="A3" s="7" t="s">
        <v>47</v>
      </c>
      <c r="B3" s="7">
        <v>1</v>
      </c>
      <c r="C3" s="8">
        <v>15</v>
      </c>
      <c r="D3" s="7">
        <f>B3*C3</f>
        <v>15</v>
      </c>
      <c r="E3" s="7">
        <v>2.5000000000000001E-3</v>
      </c>
      <c r="F3" s="7">
        <f>B3*E3</f>
        <v>2.5000000000000001E-3</v>
      </c>
      <c r="G3" s="7">
        <v>1.08</v>
      </c>
      <c r="H3" s="7">
        <f t="shared" si="0"/>
        <v>1.08</v>
      </c>
    </row>
    <row r="4" spans="1:8" x14ac:dyDescent="0.25">
      <c r="A4" s="7" t="s">
        <v>50</v>
      </c>
      <c r="B4" s="7">
        <v>1</v>
      </c>
      <c r="C4" s="8">
        <v>15</v>
      </c>
      <c r="D4" s="7">
        <f>B4*C4</f>
        <v>15</v>
      </c>
      <c r="E4" s="7">
        <v>2.5000000000000001E-3</v>
      </c>
      <c r="F4" s="7">
        <f>B4*E4</f>
        <v>2.5000000000000001E-3</v>
      </c>
      <c r="G4" s="7">
        <v>1.08</v>
      </c>
      <c r="H4" s="7">
        <f t="shared" si="0"/>
        <v>1.08</v>
      </c>
    </row>
    <row r="5" spans="1:8" x14ac:dyDescent="0.25">
      <c r="A5" s="7" t="s">
        <v>51</v>
      </c>
      <c r="B5" s="7">
        <v>1</v>
      </c>
      <c r="C5" s="8">
        <v>15</v>
      </c>
      <c r="D5" s="7">
        <f>B5*C5</f>
        <v>15</v>
      </c>
      <c r="E5" s="7">
        <v>2.5000000000000001E-3</v>
      </c>
      <c r="F5" s="7">
        <f>B5*E5</f>
        <v>2.5000000000000001E-3</v>
      </c>
      <c r="G5" s="7">
        <v>1.08</v>
      </c>
      <c r="H5" s="7">
        <f t="shared" si="0"/>
        <v>1.08</v>
      </c>
    </row>
    <row r="6" spans="1:8" x14ac:dyDescent="0.25">
      <c r="A6" s="7" t="s">
        <v>52</v>
      </c>
      <c r="B6" s="7">
        <v>1</v>
      </c>
      <c r="C6" s="8">
        <v>15</v>
      </c>
      <c r="D6" s="7">
        <f>B6*C6</f>
        <v>15</v>
      </c>
      <c r="E6" s="7">
        <v>2.5000000000000001E-3</v>
      </c>
      <c r="F6" s="7">
        <f>B6*E6</f>
        <v>2.5000000000000001E-3</v>
      </c>
      <c r="G6" s="7">
        <v>1.08</v>
      </c>
      <c r="H6" s="7">
        <f t="shared" si="0"/>
        <v>1.08</v>
      </c>
    </row>
    <row r="7" spans="1:8" x14ac:dyDescent="0.25">
      <c r="A7" s="7" t="s">
        <v>0</v>
      </c>
      <c r="B7" s="7">
        <v>36</v>
      </c>
      <c r="C7" s="8">
        <v>29</v>
      </c>
      <c r="D7" s="7">
        <f t="shared" ref="D7:D9" si="1">B7*C7</f>
        <v>1044</v>
      </c>
      <c r="E7" s="7">
        <v>1.281E-2</v>
      </c>
      <c r="F7" s="7">
        <f t="shared" ref="F7:F8" si="2">B7*E7</f>
        <v>0.46116000000000001</v>
      </c>
      <c r="G7" s="7">
        <v>7.35</v>
      </c>
      <c r="H7" s="7">
        <f t="shared" si="0"/>
        <v>264.59999999999997</v>
      </c>
    </row>
    <row r="8" spans="1:8" x14ac:dyDescent="0.25">
      <c r="A8" s="7" t="s">
        <v>43</v>
      </c>
      <c r="B8" s="7">
        <v>120</v>
      </c>
      <c r="C8" s="8">
        <v>5</v>
      </c>
      <c r="D8" s="7">
        <f t="shared" si="1"/>
        <v>600</v>
      </c>
      <c r="E8" s="7">
        <v>3.0079999999999998E-3</v>
      </c>
      <c r="F8" s="7">
        <f t="shared" si="2"/>
        <v>0.36096</v>
      </c>
      <c r="G8" s="7">
        <v>1.1000000000000001</v>
      </c>
      <c r="H8" s="7">
        <f t="shared" si="0"/>
        <v>132</v>
      </c>
    </row>
    <row r="9" spans="1:8" x14ac:dyDescent="0.25">
      <c r="A9" s="10" t="s">
        <v>55</v>
      </c>
      <c r="B9" s="10">
        <v>6</v>
      </c>
      <c r="C9" s="11">
        <v>3</v>
      </c>
      <c r="D9" s="10">
        <f t="shared" si="1"/>
        <v>18</v>
      </c>
      <c r="E9" s="7"/>
      <c r="F9" s="7"/>
      <c r="G9" s="7"/>
      <c r="H9" s="7"/>
    </row>
    <row r="10" spans="1:8" x14ac:dyDescent="0.25">
      <c r="A10" s="7"/>
      <c r="B10" s="7"/>
      <c r="C10" s="7"/>
      <c r="D10" s="7">
        <f>SUM(D2:D9)</f>
        <v>2842</v>
      </c>
      <c r="E10" s="7"/>
      <c r="F10" s="7">
        <f>SUM(F2:F8)</f>
        <v>1.0321199999999999</v>
      </c>
      <c r="G10" s="7"/>
      <c r="H10" s="7">
        <f>SUM(H2:H8)</f>
        <v>487.31999999999994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Лист4</vt:lpstr>
      <vt:lpstr>Лист2</vt:lpstr>
      <vt:lpstr>07.05.2025</vt:lpstr>
      <vt:lpstr>01.07.2025</vt:lpstr>
      <vt:lpstr>25.07.2025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2015-06-05T18:19:34Z</dcterms:created>
  <dcterms:modified xsi:type="dcterms:W3CDTF">2025-10-15T09:15:53Z</dcterms:modified>
</cp:coreProperties>
</file>