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domerotto/Library/Mobile Documents/com~apple~CloudDocs/DOCUMENTOS/Projetos/2021/Artigo AWS Hist Uso Hs/Ibama/Ibama Uso relativo a 2019/"/>
    </mc:Choice>
  </mc:AlternateContent>
  <xr:revisionPtr revIDLastSave="0" documentId="13_ncr:1_{5084A4FC-3DCB-8844-84AE-675C17737C84}" xr6:coauthVersionLast="46" xr6:coauthVersionMax="46" xr10:uidLastSave="{00000000-0000-0000-0000-000000000000}"/>
  <bookViews>
    <workbookView xWindow="-7600" yWindow="-21600" windowWidth="38400" windowHeight="2160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9" i="1" l="1"/>
  <c r="Q79" i="1"/>
  <c r="R79" i="1"/>
  <c r="S79" i="1"/>
  <c r="T79" i="1"/>
  <c r="U79" i="1"/>
  <c r="V79" i="1"/>
  <c r="W79" i="1"/>
  <c r="X79" i="1"/>
  <c r="O79" i="1"/>
  <c r="N79" i="1"/>
  <c r="L79" i="1"/>
  <c r="K79" i="1"/>
  <c r="J79" i="1"/>
  <c r="I79" i="1"/>
  <c r="H79" i="1"/>
  <c r="G79" i="1"/>
  <c r="F79" i="1"/>
  <c r="E79" i="1"/>
  <c r="D79" i="1"/>
  <c r="C79" i="1"/>
  <c r="B79" i="1"/>
  <c r="O85" i="1"/>
  <c r="P85" i="1"/>
  <c r="Q85" i="1"/>
  <c r="R85" i="1"/>
  <c r="S85" i="1"/>
  <c r="T85" i="1"/>
  <c r="U85" i="1"/>
  <c r="V85" i="1"/>
  <c r="W85" i="1"/>
  <c r="X85" i="1"/>
  <c r="O86" i="1"/>
  <c r="P86" i="1"/>
  <c r="Q86" i="1"/>
  <c r="R86" i="1"/>
  <c r="S86" i="1"/>
  <c r="T86" i="1"/>
  <c r="U86" i="1"/>
  <c r="V86" i="1"/>
  <c r="W86" i="1"/>
  <c r="X86" i="1"/>
  <c r="O87" i="1"/>
  <c r="P87" i="1"/>
  <c r="Q87" i="1"/>
  <c r="R87" i="1"/>
  <c r="S87" i="1"/>
  <c r="T87" i="1"/>
  <c r="U87" i="1"/>
  <c r="V87" i="1"/>
  <c r="W87" i="1"/>
  <c r="X87" i="1"/>
  <c r="O88" i="1"/>
  <c r="P88" i="1"/>
  <c r="Q88" i="1"/>
  <c r="R88" i="1"/>
  <c r="S88" i="1"/>
  <c r="T88" i="1"/>
  <c r="U88" i="1"/>
  <c r="V88" i="1"/>
  <c r="W88" i="1"/>
  <c r="X88" i="1"/>
  <c r="O89" i="1"/>
  <c r="P89" i="1"/>
  <c r="Q89" i="1"/>
  <c r="R89" i="1"/>
  <c r="S89" i="1"/>
  <c r="T89" i="1"/>
  <c r="U89" i="1"/>
  <c r="V89" i="1"/>
  <c r="W89" i="1"/>
  <c r="X89" i="1"/>
  <c r="O90" i="1"/>
  <c r="P90" i="1"/>
  <c r="Q90" i="1"/>
  <c r="R90" i="1"/>
  <c r="S90" i="1"/>
  <c r="T90" i="1"/>
  <c r="U90" i="1"/>
  <c r="V90" i="1"/>
  <c r="W90" i="1"/>
  <c r="X90" i="1"/>
  <c r="O91" i="1"/>
  <c r="P91" i="1"/>
  <c r="Q91" i="1"/>
  <c r="R91" i="1"/>
  <c r="S91" i="1"/>
  <c r="T91" i="1"/>
  <c r="U91" i="1"/>
  <c r="V91" i="1"/>
  <c r="W91" i="1"/>
  <c r="X91" i="1"/>
  <c r="O92" i="1"/>
  <c r="P92" i="1"/>
  <c r="Q92" i="1"/>
  <c r="R92" i="1"/>
  <c r="S92" i="1"/>
  <c r="T92" i="1"/>
  <c r="U92" i="1"/>
  <c r="V92" i="1"/>
  <c r="W92" i="1"/>
  <c r="X92" i="1"/>
  <c r="O93" i="1"/>
  <c r="P93" i="1"/>
  <c r="Q93" i="1"/>
  <c r="R93" i="1"/>
  <c r="S93" i="1"/>
  <c r="T93" i="1"/>
  <c r="U93" i="1"/>
  <c r="V93" i="1"/>
  <c r="W93" i="1"/>
  <c r="X93" i="1"/>
  <c r="V84" i="1"/>
  <c r="W84" i="1"/>
  <c r="X84" i="1"/>
  <c r="P84" i="1"/>
  <c r="Q84" i="1"/>
  <c r="R84" i="1"/>
  <c r="S84" i="1"/>
  <c r="T84" i="1"/>
  <c r="U84" i="1"/>
  <c r="O84" i="1"/>
  <c r="AA43" i="1"/>
  <c r="AA46" i="1"/>
  <c r="AA6" i="1"/>
  <c r="AA7" i="1"/>
  <c r="AA8" i="1"/>
  <c r="AA9" i="1"/>
  <c r="AA10" i="1"/>
  <c r="AA11" i="1"/>
  <c r="AA12" i="1"/>
  <c r="AA13" i="1"/>
  <c r="AA14" i="1"/>
  <c r="AA15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8" i="1"/>
  <c r="AA39" i="1"/>
  <c r="AA40" i="1"/>
  <c r="AA41" i="1"/>
  <c r="AA42" i="1"/>
  <c r="AA45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5" i="1"/>
  <c r="X76" i="1"/>
  <c r="Q76" i="1"/>
  <c r="R76" i="1"/>
  <c r="S76" i="1"/>
  <c r="T76" i="1"/>
  <c r="U76" i="1"/>
  <c r="V76" i="1"/>
  <c r="W76" i="1"/>
  <c r="P76" i="1"/>
  <c r="X74" i="1"/>
  <c r="W74" i="1"/>
  <c r="V52" i="1"/>
  <c r="W52" i="1"/>
  <c r="X52" i="1"/>
  <c r="T52" i="1"/>
  <c r="U52" i="1"/>
  <c r="S52" i="1"/>
  <c r="X51" i="1"/>
  <c r="W51" i="1"/>
  <c r="X44" i="1"/>
  <c r="U44" i="1"/>
  <c r="X40" i="1"/>
  <c r="W40" i="1"/>
  <c r="X38" i="1"/>
  <c r="W38" i="1"/>
  <c r="X33" i="1"/>
  <c r="Q26" i="1"/>
  <c r="R26" i="1"/>
  <c r="S26" i="1"/>
  <c r="T26" i="1"/>
  <c r="U26" i="1"/>
  <c r="V26" i="1"/>
  <c r="W26" i="1"/>
  <c r="X26" i="1"/>
  <c r="P26" i="1"/>
  <c r="W19" i="1"/>
  <c r="X19" i="1"/>
  <c r="X17" i="1"/>
  <c r="Q14" i="1"/>
  <c r="T14" i="1"/>
  <c r="V14" i="1"/>
  <c r="W14" i="1"/>
  <c r="X14" i="1"/>
  <c r="P14" i="1"/>
  <c r="L37" i="1"/>
  <c r="X37" i="1" s="1"/>
  <c r="D37" i="1"/>
  <c r="P37" i="1" s="1"/>
  <c r="E37" i="1"/>
  <c r="Q37" i="1" s="1"/>
  <c r="F37" i="1"/>
  <c r="R37" i="1" s="1"/>
  <c r="G37" i="1"/>
  <c r="S37" i="1" s="1"/>
  <c r="H37" i="1"/>
  <c r="I37" i="1"/>
  <c r="J37" i="1"/>
  <c r="K37" i="1"/>
  <c r="W37" i="1" s="1"/>
  <c r="C37" i="1"/>
  <c r="O37" i="1" s="1"/>
  <c r="P6" i="1"/>
  <c r="Q6" i="1"/>
  <c r="R6" i="1"/>
  <c r="S6" i="1"/>
  <c r="T6" i="1"/>
  <c r="U6" i="1"/>
  <c r="V6" i="1"/>
  <c r="W6" i="1"/>
  <c r="X6" i="1"/>
  <c r="P9" i="1"/>
  <c r="Q9" i="1"/>
  <c r="R9" i="1"/>
  <c r="S9" i="1"/>
  <c r="T9" i="1"/>
  <c r="U9" i="1"/>
  <c r="V9" i="1"/>
  <c r="W9" i="1"/>
  <c r="X9" i="1"/>
  <c r="P10" i="1"/>
  <c r="Q10" i="1"/>
  <c r="R10" i="1"/>
  <c r="S10" i="1"/>
  <c r="T10" i="1"/>
  <c r="U10" i="1"/>
  <c r="V10" i="1"/>
  <c r="X10" i="1"/>
  <c r="P16" i="1"/>
  <c r="Q16" i="1"/>
  <c r="R16" i="1"/>
  <c r="S16" i="1"/>
  <c r="T16" i="1"/>
  <c r="U16" i="1"/>
  <c r="V16" i="1"/>
  <c r="W16" i="1"/>
  <c r="X16" i="1"/>
  <c r="P18" i="1"/>
  <c r="Q18" i="1"/>
  <c r="R18" i="1"/>
  <c r="S18" i="1"/>
  <c r="T18" i="1"/>
  <c r="U18" i="1"/>
  <c r="V18" i="1"/>
  <c r="W18" i="1"/>
  <c r="X18" i="1"/>
  <c r="P21" i="1"/>
  <c r="Q21" i="1"/>
  <c r="R21" i="1"/>
  <c r="S21" i="1"/>
  <c r="T21" i="1"/>
  <c r="U21" i="1"/>
  <c r="V21" i="1"/>
  <c r="W21" i="1"/>
  <c r="X21" i="1"/>
  <c r="P23" i="1"/>
  <c r="Q23" i="1"/>
  <c r="R23" i="1"/>
  <c r="S23" i="1"/>
  <c r="T23" i="1"/>
  <c r="V23" i="1"/>
  <c r="W23" i="1"/>
  <c r="X23" i="1"/>
  <c r="P35" i="1"/>
  <c r="Q35" i="1"/>
  <c r="R35" i="1"/>
  <c r="S35" i="1"/>
  <c r="T35" i="1"/>
  <c r="U35" i="1"/>
  <c r="V35" i="1"/>
  <c r="W35" i="1"/>
  <c r="X35" i="1"/>
  <c r="P36" i="1"/>
  <c r="Q36" i="1"/>
  <c r="R36" i="1"/>
  <c r="S36" i="1"/>
  <c r="T36" i="1"/>
  <c r="U36" i="1"/>
  <c r="V36" i="1"/>
  <c r="W36" i="1"/>
  <c r="X36" i="1"/>
  <c r="T37" i="1"/>
  <c r="U37" i="1"/>
  <c r="V37" i="1"/>
  <c r="P41" i="1"/>
  <c r="Q41" i="1"/>
  <c r="R41" i="1"/>
  <c r="S41" i="1"/>
  <c r="T41" i="1"/>
  <c r="U41" i="1"/>
  <c r="V41" i="1"/>
  <c r="W41" i="1"/>
  <c r="X41" i="1"/>
  <c r="P45" i="1"/>
  <c r="Q45" i="1"/>
  <c r="R45" i="1"/>
  <c r="S45" i="1"/>
  <c r="T45" i="1"/>
  <c r="U45" i="1"/>
  <c r="V45" i="1"/>
  <c r="W45" i="1"/>
  <c r="X45" i="1"/>
  <c r="P46" i="1"/>
  <c r="Q46" i="1"/>
  <c r="R46" i="1"/>
  <c r="S46" i="1"/>
  <c r="U46" i="1"/>
  <c r="V46" i="1"/>
  <c r="W46" i="1"/>
  <c r="X46" i="1"/>
  <c r="P53" i="1"/>
  <c r="Q53" i="1"/>
  <c r="R53" i="1"/>
  <c r="S53" i="1"/>
  <c r="T53" i="1"/>
  <c r="U53" i="1"/>
  <c r="V53" i="1"/>
  <c r="W53" i="1"/>
  <c r="X53" i="1"/>
  <c r="P54" i="1"/>
  <c r="Q54" i="1"/>
  <c r="R54" i="1"/>
  <c r="S54" i="1"/>
  <c r="T54" i="1"/>
  <c r="U54" i="1"/>
  <c r="V54" i="1"/>
  <c r="W54" i="1"/>
  <c r="X54" i="1"/>
  <c r="P55" i="1"/>
  <c r="Q55" i="1"/>
  <c r="R55" i="1"/>
  <c r="S55" i="1"/>
  <c r="T55" i="1"/>
  <c r="U55" i="1"/>
  <c r="V55" i="1"/>
  <c r="W55" i="1"/>
  <c r="X55" i="1"/>
  <c r="P60" i="1"/>
  <c r="Q60" i="1"/>
  <c r="R60" i="1"/>
  <c r="S60" i="1"/>
  <c r="T60" i="1"/>
  <c r="U60" i="1"/>
  <c r="V60" i="1"/>
  <c r="W60" i="1"/>
  <c r="X60" i="1"/>
  <c r="P65" i="1"/>
  <c r="Q65" i="1"/>
  <c r="R65" i="1"/>
  <c r="S65" i="1"/>
  <c r="T65" i="1"/>
  <c r="U65" i="1"/>
  <c r="V65" i="1"/>
  <c r="W65" i="1"/>
  <c r="X65" i="1"/>
  <c r="P73" i="1"/>
  <c r="Q73" i="1"/>
  <c r="R73" i="1"/>
  <c r="S73" i="1"/>
  <c r="T73" i="1"/>
  <c r="U73" i="1"/>
  <c r="V73" i="1"/>
  <c r="W73" i="1"/>
  <c r="X73" i="1"/>
  <c r="P78" i="1"/>
  <c r="Q78" i="1"/>
  <c r="R78" i="1"/>
  <c r="S78" i="1"/>
  <c r="T78" i="1"/>
  <c r="U78" i="1"/>
  <c r="V78" i="1"/>
  <c r="W78" i="1"/>
  <c r="X78" i="1"/>
  <c r="O6" i="1"/>
  <c r="O9" i="1"/>
  <c r="O10" i="1"/>
  <c r="O16" i="1"/>
  <c r="O18" i="1"/>
  <c r="O21" i="1"/>
  <c r="O23" i="1"/>
  <c r="O35" i="1"/>
  <c r="O36" i="1"/>
  <c r="O41" i="1"/>
  <c r="O45" i="1"/>
  <c r="O46" i="1"/>
  <c r="O53" i="1"/>
  <c r="O54" i="1"/>
  <c r="O55" i="1"/>
  <c r="O60" i="1"/>
  <c r="O65" i="1"/>
  <c r="O73" i="1"/>
  <c r="O78" i="1"/>
  <c r="V5" i="1"/>
  <c r="W5" i="1"/>
  <c r="X5" i="1"/>
  <c r="Q5" i="1"/>
  <c r="R5" i="1"/>
  <c r="S5" i="1"/>
  <c r="T5" i="1"/>
  <c r="U5" i="1"/>
  <c r="P5" i="1"/>
  <c r="O5" i="1"/>
  <c r="AA37" i="1" l="1"/>
</calcChain>
</file>

<file path=xl/sharedStrings.xml><?xml version="1.0" encoding="utf-8"?>
<sst xmlns="http://schemas.openxmlformats.org/spreadsheetml/2006/main" count="207" uniqueCount="102">
  <si>
    <t>Informações referentes aos herbicidas</t>
  </si>
  <si>
    <t>Unidade de medida tonelada/ia</t>
  </si>
  <si>
    <t>Ingrediente ativo</t>
  </si>
  <si>
    <t>Vendas internas</t>
  </si>
  <si>
    <t>2,4-d</t>
  </si>
  <si>
    <t>ametrina</t>
  </si>
  <si>
    <t>amicarbazona</t>
  </si>
  <si>
    <t>aminopiralide</t>
  </si>
  <si>
    <t>atrazina</t>
  </si>
  <si>
    <t>bentazona</t>
  </si>
  <si>
    <t>bispiribaque-sódico</t>
  </si>
  <si>
    <t>carfentrazona-etílica</t>
  </si>
  <si>
    <t>cialofope-butílico</t>
  </si>
  <si>
    <t>cletodim</t>
  </si>
  <si>
    <t>clodinafope-Propargil</t>
  </si>
  <si>
    <t>clomazona</t>
  </si>
  <si>
    <t>cloransulam-metílico</t>
  </si>
  <si>
    <t>clorimurom-etílico</t>
  </si>
  <si>
    <t>dibrometo de diquate</t>
  </si>
  <si>
    <t>dicamba</t>
  </si>
  <si>
    <t>dicloreto de paraquate</t>
  </si>
  <si>
    <t>diclosulam</t>
  </si>
  <si>
    <t>diurom</t>
  </si>
  <si>
    <t>etoxissulfurom</t>
  </si>
  <si>
    <t>fenoxaprope-etílico</t>
  </si>
  <si>
    <t>fenoxaprope-P-etílico</t>
  </si>
  <si>
    <t>florpirauxifem-benzílico</t>
  </si>
  <si>
    <t>fluasifope-p-butílico</t>
  </si>
  <si>
    <t>fluazifop-P-butílico</t>
  </si>
  <si>
    <t>flumetsulam</t>
  </si>
  <si>
    <t>flumicloraque-pentílico</t>
  </si>
  <si>
    <t>flumioxazina</t>
  </si>
  <si>
    <t>fluroxipir-meptílico</t>
  </si>
  <si>
    <t>fomesafem</t>
  </si>
  <si>
    <t>glifosato</t>
  </si>
  <si>
    <t>glifosato-sal de isopropilamina</t>
  </si>
  <si>
    <t>glufosinato - sal de amônio</t>
  </si>
  <si>
    <t>halossulfurom-metílico</t>
  </si>
  <si>
    <t>haloxifope-P-metílico</t>
  </si>
  <si>
    <t>hexazinona</t>
  </si>
  <si>
    <t>imazamoxi</t>
  </si>
  <si>
    <t>imazapique</t>
  </si>
  <si>
    <t>imazapir</t>
  </si>
  <si>
    <t>imazaquim</t>
  </si>
  <si>
    <t>imazetapir</t>
  </si>
  <si>
    <t>indaziflam</t>
  </si>
  <si>
    <t>iodosulfurom-metílico</t>
  </si>
  <si>
    <t>linurom</t>
  </si>
  <si>
    <t>mcpa</t>
  </si>
  <si>
    <t>mesotriona</t>
  </si>
  <si>
    <t>metribuzim</t>
  </si>
  <si>
    <t>metsulfurom-metílico</t>
  </si>
  <si>
    <t>MSMA</t>
  </si>
  <si>
    <t>nicosulfurom</t>
  </si>
  <si>
    <t>oxadiazona</t>
  </si>
  <si>
    <t>oxifluorfem</t>
  </si>
  <si>
    <t>pendimetalina</t>
  </si>
  <si>
    <t>penoxsulam</t>
  </si>
  <si>
    <t>picloram</t>
  </si>
  <si>
    <t>pirazossulfurom-etílico</t>
  </si>
  <si>
    <t>piritiobaque-sódico</t>
  </si>
  <si>
    <t>piroxsulam</t>
  </si>
  <si>
    <t>profoxidim</t>
  </si>
  <si>
    <t>propanil</t>
  </si>
  <si>
    <t>propaquizafope</t>
  </si>
  <si>
    <t>quincloraque</t>
  </si>
  <si>
    <t>quizalofope-p-etílico</t>
  </si>
  <si>
    <t>quizalofope-p-tefurílico</t>
  </si>
  <si>
    <t>s-metolacloro</t>
  </si>
  <si>
    <t>saflufenacil</t>
  </si>
  <si>
    <t>setoxidim</t>
  </si>
  <si>
    <t>simazina</t>
  </si>
  <si>
    <t>sulfentrazona</t>
  </si>
  <si>
    <t>tembotrione</t>
  </si>
  <si>
    <t>triclopir-butotílico</t>
  </si>
  <si>
    <t>trifloxissulfurom-sódico</t>
  </si>
  <si>
    <t>trifluralina</t>
  </si>
  <si>
    <t>(% rel 2009)</t>
  </si>
  <si>
    <t>glifosato (soma sais)</t>
  </si>
  <si>
    <t xml:space="preserve"> </t>
  </si>
  <si>
    <t>Área tratada em 2019</t>
  </si>
  <si>
    <t xml:space="preserve"> Variação % em relação a 2009 (ou primeiro ano de disponibilização de dados)</t>
  </si>
  <si>
    <t>Soja</t>
  </si>
  <si>
    <t>Total Grãos</t>
  </si>
  <si>
    <t>Milho</t>
  </si>
  <si>
    <t>Algodão</t>
  </si>
  <si>
    <t>Arroz</t>
  </si>
  <si>
    <t>Cana</t>
  </si>
  <si>
    <t>Pastagens</t>
  </si>
  <si>
    <t>Arroz Irrigado</t>
  </si>
  <si>
    <t>Trigo</t>
  </si>
  <si>
    <t>Feijão</t>
  </si>
  <si>
    <t>Área  1000  ha(Conab e IBGE)</t>
  </si>
  <si>
    <t>(1000 há)</t>
  </si>
  <si>
    <t xml:space="preserve">Estimativa de </t>
  </si>
  <si>
    <t xml:space="preserve">Dose de referência </t>
  </si>
  <si>
    <t>(g/há ia)</t>
  </si>
  <si>
    <t>Área cultivada das principais Culturas</t>
  </si>
  <si>
    <t xml:space="preserve"> Variação (%) da área em relação a 2009 </t>
  </si>
  <si>
    <t>2009 (1000 há)</t>
  </si>
  <si>
    <t>Total</t>
  </si>
  <si>
    <t>Ton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</si>
</sst>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.##0"/>
    <numFmt numFmtId="172" formatCode="0.0"/>
    <numFmt numFmtId="182" formatCode="_(* #,##0_);_(* \(#,##0\);_(* &quot;-&quot;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64" fontId="3" fillId="0" borderId="1" xfId="1" applyNumberFormat="1" applyFont="1" applyFill="1" applyBorder="1" applyAlignment="1" applyProtection="1">
      <alignment horizontal="center"/>
    </xf>
    <xf numFmtId="4" fontId="3" fillId="0" borderId="1" xfId="1" applyNumberFormat="1" applyFont="1" applyFill="1" applyBorder="1" applyAlignment="1" applyProtection="1">
      <alignment horizontal="center"/>
    </xf>
    <xf numFmtId="16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164" fontId="3" fillId="0" borderId="13" xfId="1" applyNumberFormat="1" applyFont="1" applyFill="1" applyBorder="1" applyAlignment="1" applyProtection="1">
      <alignment horizontal="center"/>
    </xf>
    <xf numFmtId="164" fontId="3" fillId="0" borderId="13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8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0" xfId="0" applyFont="1" applyFill="1" applyBorder="1"/>
    <xf numFmtId="0" fontId="4" fillId="3" borderId="18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1" fillId="0" borderId="0" xfId="0" quotePrefix="1" applyFont="1"/>
    <xf numFmtId="172" fontId="1" fillId="0" borderId="0" xfId="0" applyNumberFormat="1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72" fontId="1" fillId="4" borderId="0" xfId="0" applyNumberFormat="1" applyFont="1" applyFill="1" applyAlignment="1">
      <alignment horizontal="center"/>
    </xf>
    <xf numFmtId="0" fontId="4" fillId="2" borderId="20" xfId="0" applyFont="1" applyFill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quotePrefix="1" applyFont="1"/>
    <xf numFmtId="172" fontId="1" fillId="5" borderId="0" xfId="0" applyNumberFormat="1" applyFont="1" applyFill="1" applyAlignment="1">
      <alignment horizontal="center"/>
    </xf>
    <xf numFmtId="0" fontId="4" fillId="0" borderId="0" xfId="0" applyFont="1" applyFill="1" applyBorder="1"/>
    <xf numFmtId="0" fontId="1" fillId="0" borderId="0" xfId="0" applyFont="1" applyFill="1" applyBorder="1"/>
    <xf numFmtId="4" fontId="9" fillId="0" borderId="0" xfId="0" applyNumberFormat="1" applyFont="1"/>
    <xf numFmtId="182" fontId="1" fillId="0" borderId="0" xfId="0" applyNumberFormat="1" applyFont="1" applyBorder="1" applyAlignment="1">
      <alignment horizontal="center"/>
    </xf>
    <xf numFmtId="182" fontId="1" fillId="0" borderId="0" xfId="0" applyNumberFormat="1" applyFont="1" applyFill="1" applyBorder="1" applyAlignment="1">
      <alignment horizontal="center"/>
    </xf>
    <xf numFmtId="182" fontId="2" fillId="0" borderId="0" xfId="2" applyNumberFormat="1" applyFont="1" applyFill="1" applyBorder="1" applyAlignment="1">
      <alignment horizontal="center" vertical="center"/>
    </xf>
    <xf numFmtId="182" fontId="2" fillId="6" borderId="0" xfId="2" applyNumberFormat="1" applyFont="1" applyFill="1" applyBorder="1" applyAlignment="1">
      <alignment horizontal="center" vertical="center"/>
    </xf>
    <xf numFmtId="182" fontId="2" fillId="0" borderId="0" xfId="2" applyNumberFormat="1" applyFont="1" applyFill="1" applyBorder="1" applyAlignment="1" applyProtection="1">
      <alignment horizontal="center" vertical="center"/>
    </xf>
    <xf numFmtId="182" fontId="2" fillId="6" borderId="0" xfId="2" applyNumberFormat="1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172" fontId="0" fillId="0" borderId="0" xfId="0" applyNumberFormat="1" applyAlignment="1">
      <alignment horizontal="right"/>
    </xf>
    <xf numFmtId="0" fontId="4" fillId="0" borderId="0" xfId="0" applyFont="1" applyBorder="1"/>
    <xf numFmtId="164" fontId="3" fillId="0" borderId="0" xfId="1" applyNumberFormat="1" applyFont="1" applyFill="1" applyBorder="1" applyAlignment="1" applyProtection="1">
      <alignment horizontal="center"/>
    </xf>
    <xf numFmtId="164" fontId="3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Border="1" applyAlignment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72" fontId="9" fillId="0" borderId="0" xfId="0" applyNumberFormat="1" applyFont="1" applyAlignment="1">
      <alignment horizontal="center" vertical="center"/>
    </xf>
    <xf numFmtId="172" fontId="9" fillId="4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72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182" fontId="2" fillId="2" borderId="0" xfId="2" applyNumberFormat="1" applyFont="1" applyFill="1" applyBorder="1" applyAlignment="1">
      <alignment vertical="center"/>
    </xf>
    <xf numFmtId="182" fontId="2" fillId="2" borderId="0" xfId="2" applyNumberFormat="1" applyFont="1" applyFill="1" applyBorder="1" applyAlignment="1" applyProtection="1">
      <alignment vertical="center"/>
    </xf>
    <xf numFmtId="182" fontId="1" fillId="2" borderId="0" xfId="0" applyNumberFormat="1" applyFont="1" applyFill="1" applyBorder="1" applyAlignment="1"/>
    <xf numFmtId="0" fontId="5" fillId="2" borderId="0" xfId="0" applyFont="1" applyFill="1" applyBorder="1" applyAlignment="1">
      <alignment horizontal="center" vertical="center"/>
    </xf>
  </cellXfs>
  <cellStyles count="3">
    <cellStyle name="Normal" xfId="0" builtinId="0"/>
    <cellStyle name="Valor da tabela dinâmica" xfId="1" xr:uid="{00000000-0005-0000-0000-000001000000}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8"/>
  <sheetViews>
    <sheetView tabSelected="1" topLeftCell="A43" zoomScale="90" zoomScaleNormal="90" workbookViewId="0">
      <selection activeCell="O68" sqref="O68"/>
    </sheetView>
  </sheetViews>
  <sheetFormatPr baseColWidth="10" defaultColWidth="8.83203125" defaultRowHeight="15" x14ac:dyDescent="0.2"/>
  <cols>
    <col min="1" max="12" width="10.83203125" customWidth="1"/>
    <col min="14" max="14" width="14.6640625" customWidth="1"/>
    <col min="15" max="24" width="11.6640625" customWidth="1"/>
    <col min="25" max="25" width="15.1640625" customWidth="1"/>
    <col min="26" max="26" width="13.5" style="48" customWidth="1"/>
    <col min="27" max="27" width="19" style="63" customWidth="1"/>
  </cols>
  <sheetData>
    <row r="1" spans="1:27" ht="29" thickBo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  <c r="M1" s="1"/>
      <c r="N1" s="49" t="s">
        <v>81</v>
      </c>
    </row>
    <row r="2" spans="1:27" ht="16" thickBot="1" x14ac:dyDescent="0.25">
      <c r="A2" s="31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3"/>
      <c r="M2" s="1"/>
      <c r="N2" s="1"/>
      <c r="O2" s="1"/>
      <c r="Z2" s="60" t="s">
        <v>95</v>
      </c>
      <c r="AA2" s="60" t="s">
        <v>94</v>
      </c>
    </row>
    <row r="3" spans="1:27" ht="16" thickBot="1" x14ac:dyDescent="0.25">
      <c r="A3" s="24"/>
      <c r="B3" s="19">
        <v>2009</v>
      </c>
      <c r="C3" s="19">
        <v>2010</v>
      </c>
      <c r="D3" s="19">
        <v>2011</v>
      </c>
      <c r="E3" s="19">
        <v>2012</v>
      </c>
      <c r="F3" s="19">
        <v>2013</v>
      </c>
      <c r="G3" s="19">
        <v>2014</v>
      </c>
      <c r="H3" s="19">
        <v>2015</v>
      </c>
      <c r="I3" s="19">
        <v>2016</v>
      </c>
      <c r="J3" s="19">
        <v>2017</v>
      </c>
      <c r="K3" s="19">
        <v>2018</v>
      </c>
      <c r="L3" s="20">
        <v>2019</v>
      </c>
      <c r="M3" s="1"/>
      <c r="N3" s="19">
        <v>2009</v>
      </c>
      <c r="O3" s="19">
        <v>2010</v>
      </c>
      <c r="P3" s="19">
        <v>2011</v>
      </c>
      <c r="Q3" s="19">
        <v>2012</v>
      </c>
      <c r="R3" s="19">
        <v>2013</v>
      </c>
      <c r="S3" s="19">
        <v>2014</v>
      </c>
      <c r="T3" s="19">
        <v>2015</v>
      </c>
      <c r="U3" s="19">
        <v>2016</v>
      </c>
      <c r="V3" s="19">
        <v>2017</v>
      </c>
      <c r="W3" s="19">
        <v>2018</v>
      </c>
      <c r="X3" s="20">
        <v>2019</v>
      </c>
      <c r="Y3" s="26" t="s">
        <v>2</v>
      </c>
      <c r="Z3" s="60" t="s">
        <v>96</v>
      </c>
      <c r="AA3" s="60" t="s">
        <v>80</v>
      </c>
    </row>
    <row r="4" spans="1:27" ht="16" thickBot="1" x14ac:dyDescent="0.25">
      <c r="A4" s="26" t="s">
        <v>2</v>
      </c>
      <c r="B4" s="27" t="s">
        <v>3</v>
      </c>
      <c r="C4" s="28" t="s">
        <v>3</v>
      </c>
      <c r="D4" s="28" t="s">
        <v>3</v>
      </c>
      <c r="E4" s="28" t="s">
        <v>3</v>
      </c>
      <c r="F4" s="28" t="s">
        <v>3</v>
      </c>
      <c r="G4" s="28" t="s">
        <v>3</v>
      </c>
      <c r="H4" s="28" t="s">
        <v>3</v>
      </c>
      <c r="I4" s="28" t="s">
        <v>3</v>
      </c>
      <c r="J4" s="28" t="s">
        <v>3</v>
      </c>
      <c r="K4" s="28" t="s">
        <v>3</v>
      </c>
      <c r="L4" s="29" t="s">
        <v>3</v>
      </c>
      <c r="M4" s="1"/>
      <c r="N4" s="27" t="s">
        <v>101</v>
      </c>
      <c r="O4" s="37" t="s">
        <v>77</v>
      </c>
      <c r="P4" s="37" t="s">
        <v>77</v>
      </c>
      <c r="Q4" s="37" t="s">
        <v>77</v>
      </c>
      <c r="R4" s="37" t="s">
        <v>77</v>
      </c>
      <c r="S4" s="37" t="s">
        <v>77</v>
      </c>
      <c r="T4" s="37" t="s">
        <v>77</v>
      </c>
      <c r="U4" s="37" t="s">
        <v>77</v>
      </c>
      <c r="V4" s="37" t="s">
        <v>77</v>
      </c>
      <c r="W4" s="37" t="s">
        <v>77</v>
      </c>
      <c r="X4" s="37" t="s">
        <v>77</v>
      </c>
      <c r="AA4" s="60" t="s">
        <v>93</v>
      </c>
    </row>
    <row r="5" spans="1:27" x14ac:dyDescent="0.2">
      <c r="A5" s="25" t="s">
        <v>4</v>
      </c>
      <c r="B5" s="21">
        <v>12116.116340799999</v>
      </c>
      <c r="C5" s="21">
        <v>19450.292018920001</v>
      </c>
      <c r="D5" s="21">
        <v>23116.971009240002</v>
      </c>
      <c r="E5" s="21">
        <v>32163.985952255996</v>
      </c>
      <c r="F5" s="22">
        <v>37131.428326856658</v>
      </c>
      <c r="G5" s="22">
        <v>36513.54865174921</v>
      </c>
      <c r="H5" s="22">
        <v>48013.255767481998</v>
      </c>
      <c r="I5" s="22">
        <v>53374.407378599972</v>
      </c>
      <c r="J5" s="22">
        <v>57389.348754150036</v>
      </c>
      <c r="K5" s="22">
        <v>48921.253483138004</v>
      </c>
      <c r="L5" s="23">
        <v>52426.915629117975</v>
      </c>
      <c r="M5" s="1"/>
      <c r="N5" s="39">
        <v>12116.116340799999</v>
      </c>
      <c r="O5" s="38">
        <f>(C5/$B5*100)-100</f>
        <v>60.532397278348867</v>
      </c>
      <c r="P5" s="38">
        <f>(D5/$B5*100)-100</f>
        <v>90.795221496805482</v>
      </c>
      <c r="Q5" s="38">
        <f t="shared" ref="Q5:U9" si="0">(E5/$B5*100)-100</f>
        <v>165.46448587610939</v>
      </c>
      <c r="R5" s="38">
        <f t="shared" si="0"/>
        <v>206.46312137016798</v>
      </c>
      <c r="S5" s="38">
        <f t="shared" si="0"/>
        <v>201.36347014754983</v>
      </c>
      <c r="T5" s="38">
        <f t="shared" si="0"/>
        <v>296.27595523989328</v>
      </c>
      <c r="U5" s="38">
        <f t="shared" si="0"/>
        <v>340.52405801738763</v>
      </c>
      <c r="V5" s="38">
        <f>(J5/$B5*100)-100</f>
        <v>373.66125530584623</v>
      </c>
      <c r="W5" s="38">
        <f t="shared" ref="W5:W23" si="1">(K5/$B5*100)-100</f>
        <v>303.77008694114147</v>
      </c>
      <c r="X5" s="45">
        <f t="shared" ref="X5" si="2">(L5/$B5*100)-100</f>
        <v>332.70396350169369</v>
      </c>
      <c r="Y5" s="25" t="s">
        <v>4</v>
      </c>
      <c r="Z5" s="48">
        <v>1005</v>
      </c>
      <c r="AA5" s="64">
        <f>L5/Z5*1000</f>
        <v>52166.085203102462</v>
      </c>
    </row>
    <row r="6" spans="1:27" x14ac:dyDescent="0.2">
      <c r="A6" s="11" t="s">
        <v>5</v>
      </c>
      <c r="B6" s="8">
        <v>1624.0897924999999</v>
      </c>
      <c r="C6" s="8">
        <v>2858.3987950000005</v>
      </c>
      <c r="D6" s="8">
        <v>3441.8751600000001</v>
      </c>
      <c r="E6" s="8">
        <v>4705.7624500000002</v>
      </c>
      <c r="F6" s="4">
        <v>4705.1351675000005</v>
      </c>
      <c r="G6" s="4">
        <v>2278.9765500000003</v>
      </c>
      <c r="H6" s="4">
        <v>3172.4386549999999</v>
      </c>
      <c r="I6" s="4">
        <v>3312.88625</v>
      </c>
      <c r="J6" s="4">
        <v>2795.2357499999994</v>
      </c>
      <c r="K6" s="4">
        <v>4077.2562800000001</v>
      </c>
      <c r="L6" s="12">
        <v>4175.54835</v>
      </c>
      <c r="M6" s="1"/>
      <c r="N6" s="40">
        <v>1624.0897924999999</v>
      </c>
      <c r="O6" s="38">
        <f t="shared" ref="O6:O23" si="3">(C6/$B6*100)-100</f>
        <v>76.000046807756831</v>
      </c>
      <c r="P6" s="38">
        <f t="shared" ref="P6:P23" si="4">(D6/$B6*100)-100</f>
        <v>111.92640800370035</v>
      </c>
      <c r="Q6" s="38">
        <f t="shared" si="0"/>
        <v>189.74767723626343</v>
      </c>
      <c r="R6" s="38">
        <f t="shared" si="0"/>
        <v>189.70905360209633</v>
      </c>
      <c r="S6" s="38">
        <f t="shared" si="0"/>
        <v>40.323309740892938</v>
      </c>
      <c r="T6" s="38">
        <f t="shared" si="0"/>
        <v>95.336407484994425</v>
      </c>
      <c r="U6" s="38">
        <f t="shared" si="0"/>
        <v>103.98418026508222</v>
      </c>
      <c r="V6" s="38">
        <f t="shared" ref="V6:V23" si="5">(J6/$B6*100)-100</f>
        <v>72.11091178014405</v>
      </c>
      <c r="W6" s="38">
        <f t="shared" si="1"/>
        <v>151.04869809715277</v>
      </c>
      <c r="X6" s="38">
        <f t="shared" ref="X6:X23" si="6">(L6/$B6*100)-100</f>
        <v>157.10083083352669</v>
      </c>
      <c r="Y6" s="11" t="s">
        <v>5</v>
      </c>
      <c r="Z6" s="48">
        <v>3250</v>
      </c>
      <c r="AA6" s="64">
        <f>L6/Z6*1000</f>
        <v>1284.7841076923078</v>
      </c>
    </row>
    <row r="7" spans="1:27" x14ac:dyDescent="0.2">
      <c r="A7" s="11" t="s">
        <v>6</v>
      </c>
      <c r="B7" s="8"/>
      <c r="C7" s="8"/>
      <c r="D7" s="8"/>
      <c r="E7" s="8"/>
      <c r="F7" s="8"/>
      <c r="G7" s="8"/>
      <c r="H7" s="8"/>
      <c r="I7" s="8"/>
      <c r="J7" s="8"/>
      <c r="K7" s="8"/>
      <c r="L7" s="12">
        <v>2122.5603000000001</v>
      </c>
      <c r="M7" s="1"/>
      <c r="N7" s="8"/>
      <c r="O7" s="38"/>
      <c r="P7" s="38"/>
      <c r="Q7" s="38"/>
      <c r="R7" s="38"/>
      <c r="S7" s="38"/>
      <c r="T7" s="38"/>
      <c r="U7" s="38"/>
      <c r="V7" s="38"/>
      <c r="W7" s="38"/>
      <c r="X7" s="41">
        <v>2122.5603000000001</v>
      </c>
      <c r="Y7" s="11" t="s">
        <v>6</v>
      </c>
      <c r="Z7" s="48">
        <v>1400</v>
      </c>
      <c r="AA7" s="64">
        <f>L7/Z7*1000</f>
        <v>1516.1145000000001</v>
      </c>
    </row>
    <row r="8" spans="1:27" x14ac:dyDescent="0.2">
      <c r="A8" s="11" t="s">
        <v>7</v>
      </c>
      <c r="B8" s="8"/>
      <c r="C8" s="8"/>
      <c r="D8" s="8"/>
      <c r="E8" s="8"/>
      <c r="F8" s="8"/>
      <c r="G8" s="8"/>
      <c r="H8" s="8"/>
      <c r="I8" s="8"/>
      <c r="J8" s="8"/>
      <c r="K8" s="8"/>
      <c r="L8" s="12">
        <v>407.71794264200003</v>
      </c>
      <c r="M8" s="1"/>
      <c r="N8" s="8"/>
      <c r="O8" s="38"/>
      <c r="P8" s="38"/>
      <c r="Q8" s="38"/>
      <c r="R8" s="38"/>
      <c r="S8" s="38"/>
      <c r="T8" s="38"/>
      <c r="U8" s="38"/>
      <c r="V8" s="38"/>
      <c r="W8" s="38"/>
      <c r="X8" s="41">
        <v>407.71794264200003</v>
      </c>
      <c r="Y8" s="11" t="s">
        <v>7</v>
      </c>
      <c r="Z8" s="48">
        <v>100</v>
      </c>
      <c r="AA8" s="64">
        <f>L8/Z8*1000</f>
        <v>4077.1794264199998</v>
      </c>
    </row>
    <row r="9" spans="1:27" x14ac:dyDescent="0.2">
      <c r="A9" s="11" t="s">
        <v>8</v>
      </c>
      <c r="B9" s="8">
        <v>10133.795572530002</v>
      </c>
      <c r="C9" s="8">
        <v>12811.475691975</v>
      </c>
      <c r="D9" s="8">
        <v>18580.925074999996</v>
      </c>
      <c r="E9" s="8">
        <v>27139.559553999999</v>
      </c>
      <c r="F9" s="4">
        <v>28394.909095000003</v>
      </c>
      <c r="G9" s="4">
        <v>13911.371788</v>
      </c>
      <c r="H9" s="4">
        <v>18869.467806000001</v>
      </c>
      <c r="I9" s="4">
        <v>28615.697327000002</v>
      </c>
      <c r="J9" s="4">
        <v>24730.899205000005</v>
      </c>
      <c r="K9" s="4">
        <v>28799.34275</v>
      </c>
      <c r="L9" s="12">
        <v>23429.378700000001</v>
      </c>
      <c r="M9" s="1"/>
      <c r="N9" s="40">
        <v>10133.795572530002</v>
      </c>
      <c r="O9" s="38">
        <f t="shared" si="3"/>
        <v>26.423269546737941</v>
      </c>
      <c r="P9" s="38">
        <f t="shared" si="4"/>
        <v>83.356028272051333</v>
      </c>
      <c r="Q9" s="38">
        <f t="shared" si="0"/>
        <v>167.81238440972754</v>
      </c>
      <c r="R9" s="38">
        <f t="shared" si="0"/>
        <v>180.20013717240334</v>
      </c>
      <c r="S9" s="38">
        <f t="shared" si="0"/>
        <v>37.277012235277311</v>
      </c>
      <c r="T9" s="38">
        <f t="shared" si="0"/>
        <v>86.203359550197177</v>
      </c>
      <c r="U9" s="38">
        <f t="shared" si="0"/>
        <v>182.37886902484468</v>
      </c>
      <c r="V9" s="38">
        <f t="shared" si="5"/>
        <v>144.0437941341429</v>
      </c>
      <c r="W9" s="38">
        <f t="shared" si="1"/>
        <v>184.19107671825634</v>
      </c>
      <c r="X9" s="38">
        <f t="shared" si="6"/>
        <v>131.20042764145308</v>
      </c>
      <c r="Y9" s="11" t="s">
        <v>8</v>
      </c>
      <c r="Z9" s="48">
        <v>2000</v>
      </c>
      <c r="AA9" s="64">
        <f>L9/Z9*1000</f>
        <v>11714.689350000001</v>
      </c>
    </row>
    <row r="10" spans="1:27" ht="16" customHeight="1" x14ac:dyDescent="0.2">
      <c r="A10" s="11" t="s">
        <v>9</v>
      </c>
      <c r="B10" s="8">
        <v>1017.2845776</v>
      </c>
      <c r="C10" s="8">
        <v>1064.479812</v>
      </c>
      <c r="D10" s="8">
        <v>857.38175999999999</v>
      </c>
      <c r="E10" s="8">
        <v>878.52607199999989</v>
      </c>
      <c r="F10" s="4">
        <v>1051.8913680000001</v>
      </c>
      <c r="G10" s="4">
        <v>1250.8056959999999</v>
      </c>
      <c r="H10" s="4">
        <v>1253.0113920000001</v>
      </c>
      <c r="I10" s="4">
        <v>1277.3259600000001</v>
      </c>
      <c r="J10" s="4">
        <v>1263.77322</v>
      </c>
      <c r="K10" s="8"/>
      <c r="L10" s="12">
        <v>1294.5351720000001</v>
      </c>
      <c r="M10" s="1"/>
      <c r="N10" s="40">
        <v>1017.2845776</v>
      </c>
      <c r="O10" s="38">
        <f t="shared" si="3"/>
        <v>4.6393345027744317</v>
      </c>
      <c r="P10" s="38">
        <f t="shared" si="4"/>
        <v>-15.718592527692323</v>
      </c>
      <c r="Q10" s="38">
        <f t="shared" ref="Q10:Q23" si="7">(E10/$B10*100)-100</f>
        <v>-13.640087410679342</v>
      </c>
      <c r="R10" s="38">
        <f t="shared" ref="R10:R23" si="8">(F10/$B10*100)-100</f>
        <v>3.4018789984652216</v>
      </c>
      <c r="S10" s="38">
        <f t="shared" ref="S10:S23" si="9">(G10/$B10*100)-100</f>
        <v>22.955338510186408</v>
      </c>
      <c r="T10" s="38">
        <f t="shared" ref="T10:T23" si="10">(H10/$B10*100)-100</f>
        <v>23.172160434804965</v>
      </c>
      <c r="U10" s="38">
        <f t="shared" ref="U10:U21" si="11">(I10/$B10*100)-100</f>
        <v>25.562304602463897</v>
      </c>
      <c r="V10" s="38">
        <f t="shared" si="5"/>
        <v>24.2300579235676</v>
      </c>
      <c r="W10" s="38"/>
      <c r="X10" s="38">
        <f t="shared" si="6"/>
        <v>27.253985807402657</v>
      </c>
      <c r="Y10" s="11" t="s">
        <v>9</v>
      </c>
      <c r="Z10" s="48">
        <v>720</v>
      </c>
      <c r="AA10" s="64">
        <f>L10/Z10*1000</f>
        <v>1797.9655166666669</v>
      </c>
    </row>
    <row r="11" spans="1:27" ht="16" customHeight="1" x14ac:dyDescent="0.2">
      <c r="A11" s="11" t="s">
        <v>10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12">
        <v>3.7305600000000001</v>
      </c>
      <c r="M11" s="1"/>
      <c r="N11" s="8"/>
      <c r="O11" s="38"/>
      <c r="P11" s="38"/>
      <c r="Q11" s="38"/>
      <c r="R11" s="38"/>
      <c r="S11" s="38"/>
      <c r="T11" s="38"/>
      <c r="U11" s="38"/>
      <c r="V11" s="38"/>
      <c r="W11" s="38"/>
      <c r="X11" s="41">
        <v>3.7305600000000001</v>
      </c>
      <c r="Y11" s="11" t="s">
        <v>10</v>
      </c>
      <c r="Z11" s="48">
        <v>50</v>
      </c>
      <c r="AA11" s="64">
        <f>L11/Z11*1000</f>
        <v>74.611199999999997</v>
      </c>
    </row>
    <row r="12" spans="1:27" x14ac:dyDescent="0.2">
      <c r="A12" s="11" t="s">
        <v>11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12">
        <v>132.65823999999998</v>
      </c>
      <c r="M12" s="1"/>
      <c r="N12" s="8"/>
      <c r="O12" s="38"/>
      <c r="P12" s="38"/>
      <c r="Q12" s="38"/>
      <c r="R12" s="38"/>
      <c r="S12" s="38"/>
      <c r="T12" s="38"/>
      <c r="U12" s="38"/>
      <c r="V12" s="38"/>
      <c r="W12" s="38"/>
      <c r="X12" s="41">
        <v>132.65823999999998</v>
      </c>
      <c r="Y12" s="11" t="s">
        <v>11</v>
      </c>
      <c r="Z12" s="48">
        <v>40</v>
      </c>
      <c r="AA12" s="64">
        <f>L12/Z12*1000</f>
        <v>3316.4559999999997</v>
      </c>
    </row>
    <row r="13" spans="1:27" x14ac:dyDescent="0.2">
      <c r="A13" s="11" t="s">
        <v>12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12">
        <v>78.710453999999999</v>
      </c>
      <c r="M13" s="1"/>
      <c r="N13" s="8"/>
      <c r="O13" s="38"/>
      <c r="P13" s="38"/>
      <c r="Q13" s="38"/>
      <c r="R13" s="38"/>
      <c r="S13" s="38"/>
      <c r="T13" s="38"/>
      <c r="U13" s="38"/>
      <c r="V13" s="38"/>
      <c r="W13" s="38"/>
      <c r="X13" s="41">
        <v>78.710453999999999</v>
      </c>
      <c r="Y13" s="11" t="s">
        <v>12</v>
      </c>
      <c r="Z13" s="48">
        <v>450</v>
      </c>
      <c r="AA13" s="64">
        <f>L13/Z13*1000</f>
        <v>174.91212000000002</v>
      </c>
    </row>
    <row r="14" spans="1:27" x14ac:dyDescent="0.2">
      <c r="A14" s="11" t="s">
        <v>13</v>
      </c>
      <c r="B14" s="8"/>
      <c r="C14" s="8">
        <v>244.50188800000004</v>
      </c>
      <c r="D14" s="8">
        <v>354.10062000000005</v>
      </c>
      <c r="E14" s="8">
        <v>479.65765999999996</v>
      </c>
      <c r="F14" s="8"/>
      <c r="G14" s="8"/>
      <c r="H14" s="4">
        <v>1175.5416419999999</v>
      </c>
      <c r="I14" s="8"/>
      <c r="J14" s="4">
        <v>2219.0635319999997</v>
      </c>
      <c r="K14" s="4">
        <v>3081.1363839999999</v>
      </c>
      <c r="L14" s="12">
        <v>5854.120914000001</v>
      </c>
      <c r="M14" s="1"/>
      <c r="N14" s="8"/>
      <c r="O14" s="40">
        <v>244.50188800000004</v>
      </c>
      <c r="P14" s="38">
        <f>(D14/$C14*100)-100</f>
        <v>44.825311123977883</v>
      </c>
      <c r="Q14" s="38">
        <f t="shared" ref="Q14:X14" si="12">(E14/$C14*100)-100</f>
        <v>96.177487185702176</v>
      </c>
      <c r="R14" s="38"/>
      <c r="S14" s="38"/>
      <c r="T14" s="38">
        <f t="shared" si="12"/>
        <v>380.79041500080348</v>
      </c>
      <c r="U14" s="38"/>
      <c r="V14" s="38">
        <f t="shared" si="12"/>
        <v>807.58543835865964</v>
      </c>
      <c r="W14" s="38">
        <f t="shared" si="12"/>
        <v>1160.1687492899848</v>
      </c>
      <c r="X14" s="45">
        <f t="shared" si="12"/>
        <v>2294.3049936694147</v>
      </c>
      <c r="Y14" s="11" t="s">
        <v>13</v>
      </c>
      <c r="Z14" s="48">
        <v>200</v>
      </c>
      <c r="AA14" s="64">
        <f>L14/Z14*1000</f>
        <v>29270.604570000003</v>
      </c>
    </row>
    <row r="15" spans="1:27" x14ac:dyDescent="0.2">
      <c r="A15" s="11" t="s">
        <v>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12">
        <v>34.226399999999998</v>
      </c>
      <c r="M15" s="1"/>
      <c r="N15" s="8"/>
      <c r="O15" s="38"/>
      <c r="P15" s="38"/>
      <c r="Q15" s="38"/>
      <c r="R15" s="38"/>
      <c r="S15" s="38"/>
      <c r="T15" s="38"/>
      <c r="U15" s="38"/>
      <c r="V15" s="38"/>
      <c r="W15" s="38"/>
      <c r="X15" s="41">
        <v>34.226399999999998</v>
      </c>
      <c r="Y15" s="11" t="s">
        <v>14</v>
      </c>
      <c r="Z15" s="48">
        <v>30</v>
      </c>
      <c r="AA15" s="64">
        <f>L15/Z15*1000</f>
        <v>1140.8799999999999</v>
      </c>
    </row>
    <row r="16" spans="1:27" x14ac:dyDescent="0.2">
      <c r="A16" s="11" t="s">
        <v>15</v>
      </c>
      <c r="B16" s="8">
        <v>2712.0081999999998</v>
      </c>
      <c r="C16" s="8">
        <v>5255.4218600000004</v>
      </c>
      <c r="D16" s="8">
        <v>6171.8682999999992</v>
      </c>
      <c r="E16" s="8">
        <v>4731.4482199999993</v>
      </c>
      <c r="F16" s="4">
        <v>5576.8296600000012</v>
      </c>
      <c r="G16" s="4">
        <v>5420.3230200000007</v>
      </c>
      <c r="H16" s="4">
        <v>3615.8044</v>
      </c>
      <c r="I16" s="4">
        <v>3455.7477199999994</v>
      </c>
      <c r="J16" s="4">
        <v>4559.8990600000016</v>
      </c>
      <c r="K16" s="4">
        <v>4544.2894999999999</v>
      </c>
      <c r="L16" s="12">
        <v>5598.1610499999988</v>
      </c>
      <c r="M16" s="1"/>
      <c r="N16" s="40">
        <v>2712.0081999999998</v>
      </c>
      <c r="O16" s="38">
        <f t="shared" si="3"/>
        <v>93.783405964628031</v>
      </c>
      <c r="P16" s="38">
        <f t="shared" si="4"/>
        <v>127.5755766520175</v>
      </c>
      <c r="Q16" s="38">
        <f t="shared" si="7"/>
        <v>74.462902435177</v>
      </c>
      <c r="R16" s="38">
        <f t="shared" si="8"/>
        <v>105.63469019009611</v>
      </c>
      <c r="S16" s="38">
        <f t="shared" si="9"/>
        <v>99.863813833601284</v>
      </c>
      <c r="T16" s="38">
        <f t="shared" si="10"/>
        <v>33.325717820469748</v>
      </c>
      <c r="U16" s="38">
        <f t="shared" si="11"/>
        <v>27.423940679825364</v>
      </c>
      <c r="V16" s="38">
        <f t="shared" si="5"/>
        <v>68.137362564021799</v>
      </c>
      <c r="W16" s="38">
        <f t="shared" si="1"/>
        <v>67.561790558007914</v>
      </c>
      <c r="X16" s="38">
        <f t="shared" si="6"/>
        <v>106.42124349034043</v>
      </c>
      <c r="Y16" s="11" t="s">
        <v>15</v>
      </c>
      <c r="Z16" s="48">
        <v>400</v>
      </c>
      <c r="AA16" s="64">
        <v>5898</v>
      </c>
    </row>
    <row r="17" spans="1:27" x14ac:dyDescent="0.2">
      <c r="A17" s="11" t="s">
        <v>16</v>
      </c>
      <c r="B17" s="8"/>
      <c r="C17" s="8"/>
      <c r="D17" s="8"/>
      <c r="E17" s="8"/>
      <c r="F17" s="5">
        <v>27.601811999999999</v>
      </c>
      <c r="G17" s="8"/>
      <c r="H17" s="8"/>
      <c r="I17" s="8"/>
      <c r="J17" s="8"/>
      <c r="K17" s="8"/>
      <c r="L17" s="12">
        <v>32.662812000000002</v>
      </c>
      <c r="M17" s="1"/>
      <c r="N17" s="8"/>
      <c r="O17" s="38"/>
      <c r="P17" s="38"/>
      <c r="Q17" s="38"/>
      <c r="R17" s="42">
        <v>27.601811999999999</v>
      </c>
      <c r="S17" s="38"/>
      <c r="T17" s="38"/>
      <c r="U17" s="38"/>
      <c r="V17" s="38"/>
      <c r="W17" s="38"/>
      <c r="X17" s="38">
        <f t="shared" ref="X17" si="13">(L17/$F17*100)-100</f>
        <v>18.335752739711438</v>
      </c>
      <c r="Y17" s="11" t="s">
        <v>16</v>
      </c>
      <c r="Z17" s="48">
        <v>35</v>
      </c>
      <c r="AA17" s="64">
        <f>L17/Z17*1000</f>
        <v>933.22320000000002</v>
      </c>
    </row>
    <row r="18" spans="1:27" x14ac:dyDescent="0.2">
      <c r="A18" s="11" t="s">
        <v>17</v>
      </c>
      <c r="B18" s="8">
        <v>106.58785030000001</v>
      </c>
      <c r="C18" s="8">
        <v>210.02766423750001</v>
      </c>
      <c r="D18" s="8">
        <v>247.53821276250002</v>
      </c>
      <c r="E18" s="8">
        <v>202.50633282999996</v>
      </c>
      <c r="F18" s="5">
        <v>239.37471452</v>
      </c>
      <c r="G18" s="5">
        <v>331.54247499999997</v>
      </c>
      <c r="H18" s="5">
        <v>642.78352502999985</v>
      </c>
      <c r="I18" s="5">
        <v>263.56632500000001</v>
      </c>
      <c r="J18" s="5">
        <v>268.36812499999996</v>
      </c>
      <c r="K18" s="5">
        <v>235.280475</v>
      </c>
      <c r="L18" s="12">
        <v>316.69552499999998</v>
      </c>
      <c r="M18" s="1"/>
      <c r="N18" s="8">
        <v>106.58785030000001</v>
      </c>
      <c r="O18" s="38">
        <f t="shared" si="3"/>
        <v>97.046533583668662</v>
      </c>
      <c r="P18" s="38">
        <f t="shared" si="4"/>
        <v>132.23867642117176</v>
      </c>
      <c r="Q18" s="38">
        <f t="shared" si="7"/>
        <v>89.990071344932574</v>
      </c>
      <c r="R18" s="38">
        <f t="shared" si="8"/>
        <v>124.57973760260739</v>
      </c>
      <c r="S18" s="38">
        <f t="shared" si="9"/>
        <v>211.05090689684351</v>
      </c>
      <c r="T18" s="45">
        <f t="shared" si="10"/>
        <v>503.05515424209636</v>
      </c>
      <c r="U18" s="38">
        <f t="shared" si="11"/>
        <v>147.27614287948535</v>
      </c>
      <c r="V18" s="38">
        <f t="shared" si="5"/>
        <v>151.78115915149473</v>
      </c>
      <c r="W18" s="38">
        <f t="shared" si="1"/>
        <v>120.73854978572541</v>
      </c>
      <c r="X18" s="38">
        <f t="shared" si="6"/>
        <v>197.12159885825179</v>
      </c>
      <c r="Y18" s="11" t="s">
        <v>17</v>
      </c>
      <c r="Z18" s="48">
        <v>25</v>
      </c>
      <c r="AA18" s="64">
        <f>L18/Z18*1000</f>
        <v>12667.820999999998</v>
      </c>
    </row>
    <row r="19" spans="1:27" x14ac:dyDescent="0.2">
      <c r="A19" s="11" t="s">
        <v>18</v>
      </c>
      <c r="B19" s="8"/>
      <c r="C19" s="8"/>
      <c r="D19" s="8"/>
      <c r="E19" s="8"/>
      <c r="F19" s="8"/>
      <c r="G19" s="8"/>
      <c r="H19" s="8"/>
      <c r="I19" s="4">
        <v>1050.9241</v>
      </c>
      <c r="J19" s="8"/>
      <c r="K19" s="4">
        <v>1293.4505119999999</v>
      </c>
      <c r="L19" s="12">
        <v>1374.6396817999998</v>
      </c>
      <c r="M19" s="1"/>
      <c r="N19" s="8"/>
      <c r="O19" s="38"/>
      <c r="P19" s="38"/>
      <c r="Q19" s="38"/>
      <c r="R19" s="38"/>
      <c r="S19" s="38"/>
      <c r="T19" s="38"/>
      <c r="U19" s="43">
        <v>1050.9241</v>
      </c>
      <c r="V19" s="38"/>
      <c r="W19" s="38">
        <f t="shared" ref="W19:X19" si="14">(K19/$I19*100)-100</f>
        <v>23.077443175962941</v>
      </c>
      <c r="X19" s="38">
        <f t="shared" si="14"/>
        <v>30.802945883532402</v>
      </c>
      <c r="Y19" s="11" t="s">
        <v>18</v>
      </c>
      <c r="Z19" s="48">
        <v>400</v>
      </c>
      <c r="AA19" s="64">
        <f>L19/Z19*1000</f>
        <v>3436.5992044999998</v>
      </c>
    </row>
    <row r="20" spans="1:27" x14ac:dyDescent="0.2">
      <c r="A20" s="11" t="s">
        <v>19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12">
        <v>43.41216</v>
      </c>
      <c r="M20" s="1"/>
      <c r="N20" s="8"/>
      <c r="O20" s="38"/>
      <c r="P20" s="38"/>
      <c r="Q20" s="38"/>
      <c r="R20" s="38"/>
      <c r="S20" s="38"/>
      <c r="T20" s="38"/>
      <c r="U20" s="38"/>
      <c r="V20" s="38"/>
      <c r="W20" s="38"/>
      <c r="X20" s="41">
        <v>43.41216</v>
      </c>
      <c r="Y20" s="11" t="s">
        <v>19</v>
      </c>
      <c r="Z20" s="48">
        <v>480</v>
      </c>
      <c r="AA20" s="64">
        <f>L20/Z20*1000</f>
        <v>90.441999999999993</v>
      </c>
    </row>
    <row r="21" spans="1:27" x14ac:dyDescent="0.2">
      <c r="A21" s="11" t="s">
        <v>20</v>
      </c>
      <c r="B21" s="8">
        <v>1977.1872664</v>
      </c>
      <c r="C21" s="8">
        <v>3113.2369297000005</v>
      </c>
      <c r="D21" s="8">
        <v>4275.3753222999994</v>
      </c>
      <c r="E21" s="8">
        <v>5249.5383786000002</v>
      </c>
      <c r="F21" s="4">
        <v>6792.6898273000006</v>
      </c>
      <c r="G21" s="4">
        <v>8404.7581743999999</v>
      </c>
      <c r="H21" s="4">
        <v>10536.601308800002</v>
      </c>
      <c r="I21" s="4">
        <v>11638.188163300001</v>
      </c>
      <c r="J21" s="4">
        <v>11756.393657200002</v>
      </c>
      <c r="K21" s="4">
        <v>13199.9685838</v>
      </c>
      <c r="L21" s="12">
        <v>16398.139720799998</v>
      </c>
      <c r="M21" s="1"/>
      <c r="N21" s="40">
        <v>1977.1872664</v>
      </c>
      <c r="O21" s="38">
        <f t="shared" si="3"/>
        <v>57.457868690833919</v>
      </c>
      <c r="P21" s="38">
        <f t="shared" si="4"/>
        <v>116.23522439958188</v>
      </c>
      <c r="Q21" s="38">
        <f t="shared" si="7"/>
        <v>165.50537057413857</v>
      </c>
      <c r="R21" s="38">
        <f t="shared" si="8"/>
        <v>243.55318500851541</v>
      </c>
      <c r="S21" s="38">
        <f t="shared" si="9"/>
        <v>325.08660242907172</v>
      </c>
      <c r="T21" s="38">
        <f t="shared" si="10"/>
        <v>432.90861659172583</v>
      </c>
      <c r="U21" s="38">
        <f t="shared" si="11"/>
        <v>488.62346329442255</v>
      </c>
      <c r="V21" s="38">
        <f t="shared" si="5"/>
        <v>494.60193058018581</v>
      </c>
      <c r="W21" s="38">
        <f t="shared" si="1"/>
        <v>567.61347334762502</v>
      </c>
      <c r="X21" s="45">
        <f t="shared" si="6"/>
        <v>729.36705083364257</v>
      </c>
      <c r="Y21" s="11" t="s">
        <v>20</v>
      </c>
      <c r="Z21" s="48">
        <v>500</v>
      </c>
      <c r="AA21" s="64">
        <f>L21/Z21*1000</f>
        <v>32796.279441599996</v>
      </c>
    </row>
    <row r="22" spans="1:27" x14ac:dyDescent="0.2">
      <c r="A22" s="11" t="s">
        <v>21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12">
        <v>149.40870000000001</v>
      </c>
      <c r="M22" s="1"/>
      <c r="N22" s="8"/>
      <c r="O22" s="38"/>
      <c r="P22" s="38"/>
      <c r="Q22" s="38"/>
      <c r="R22" s="38"/>
      <c r="S22" s="38"/>
      <c r="T22" s="38"/>
      <c r="U22" s="38"/>
      <c r="V22" s="38"/>
      <c r="W22" s="38"/>
      <c r="X22" s="41">
        <v>149.40870000000001</v>
      </c>
      <c r="Y22" s="11" t="s">
        <v>21</v>
      </c>
      <c r="Z22" s="48">
        <v>34</v>
      </c>
      <c r="AA22" s="64">
        <f>L22/Z22*1000</f>
        <v>4394.373529411765</v>
      </c>
    </row>
    <row r="23" spans="1:27" x14ac:dyDescent="0.2">
      <c r="A23" s="11" t="s">
        <v>22</v>
      </c>
      <c r="B23" s="8">
        <v>2147.966321415</v>
      </c>
      <c r="C23" s="8">
        <v>6123.8568004549998</v>
      </c>
      <c r="D23" s="8">
        <v>6978.6187359700016</v>
      </c>
      <c r="E23" s="8">
        <v>8502.7837831200013</v>
      </c>
      <c r="F23" s="4">
        <v>6100.9647382000003</v>
      </c>
      <c r="G23" s="4">
        <v>8579.5206565399985</v>
      </c>
      <c r="H23" s="4">
        <v>6613.0833051600011</v>
      </c>
      <c r="I23" s="8"/>
      <c r="J23" s="4">
        <v>6999.4726224799997</v>
      </c>
      <c r="K23" s="4">
        <v>6609.5052927400002</v>
      </c>
      <c r="L23" s="12">
        <v>8001.1115971119998</v>
      </c>
      <c r="M23" s="1"/>
      <c r="N23" s="40">
        <v>2147.966321415</v>
      </c>
      <c r="O23" s="38">
        <f t="shared" si="3"/>
        <v>185.10022430988727</v>
      </c>
      <c r="P23" s="38">
        <f t="shared" si="4"/>
        <v>224.89423443905525</v>
      </c>
      <c r="Q23" s="38">
        <f t="shared" si="7"/>
        <v>295.85275143041747</v>
      </c>
      <c r="R23" s="38">
        <f t="shared" si="8"/>
        <v>184.03446913361807</v>
      </c>
      <c r="S23" s="38">
        <f t="shared" si="9"/>
        <v>299.42528758496223</v>
      </c>
      <c r="T23" s="38">
        <f t="shared" si="10"/>
        <v>207.87648946020482</v>
      </c>
      <c r="U23" s="38"/>
      <c r="V23" s="38">
        <f t="shared" si="5"/>
        <v>225.86510098859503</v>
      </c>
      <c r="W23" s="38">
        <f t="shared" si="1"/>
        <v>207.70991271343144</v>
      </c>
      <c r="X23" s="38">
        <f t="shared" si="6"/>
        <v>272.49706931350607</v>
      </c>
      <c r="Y23" s="11" t="s">
        <v>22</v>
      </c>
      <c r="Z23" s="48">
        <v>2500</v>
      </c>
      <c r="AA23" s="64">
        <f>L23/Z23*1000</f>
        <v>3200.4446388448</v>
      </c>
    </row>
    <row r="24" spans="1:27" x14ac:dyDescent="0.2">
      <c r="A24" s="11" t="s">
        <v>23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2">
        <v>9.6539999999999999</v>
      </c>
      <c r="M24" s="1"/>
      <c r="N24" s="61"/>
      <c r="O24" s="62"/>
      <c r="P24" s="38"/>
      <c r="Q24" s="38"/>
      <c r="R24" s="38"/>
      <c r="S24" s="38"/>
      <c r="T24" s="38"/>
      <c r="U24" s="38"/>
      <c r="V24" s="38"/>
      <c r="W24" s="38"/>
      <c r="X24" s="41">
        <v>9.6539999999999999</v>
      </c>
      <c r="Y24" s="11" t="s">
        <v>23</v>
      </c>
      <c r="Z24" s="48">
        <v>120</v>
      </c>
      <c r="AA24" s="64">
        <f>L24/Z24*1000</f>
        <v>80.449999999999989</v>
      </c>
    </row>
    <row r="25" spans="1:27" x14ac:dyDescent="0.2">
      <c r="A25" s="11" t="s">
        <v>24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12">
        <v>11.0611692</v>
      </c>
      <c r="M25" s="1"/>
      <c r="N25" s="8"/>
      <c r="O25" s="38"/>
      <c r="P25" s="38"/>
      <c r="Q25" s="38"/>
      <c r="R25" s="38"/>
      <c r="S25" s="38"/>
      <c r="T25" s="38"/>
      <c r="U25" s="38"/>
      <c r="V25" s="38"/>
      <c r="W25" s="38"/>
      <c r="X25" s="41">
        <v>11.0611692</v>
      </c>
      <c r="Y25" s="11" t="s">
        <v>24</v>
      </c>
      <c r="Z25" s="48">
        <v>69</v>
      </c>
      <c r="AA25" s="64">
        <f>L25/Z25*1000</f>
        <v>160.30680000000001</v>
      </c>
    </row>
    <row r="26" spans="1:27" x14ac:dyDescent="0.2">
      <c r="A26" s="11" t="s">
        <v>25</v>
      </c>
      <c r="B26" s="8"/>
      <c r="C26" s="8">
        <v>55.162799999999997</v>
      </c>
      <c r="D26" s="8">
        <v>31.844309000000003</v>
      </c>
      <c r="E26" s="3">
        <v>49.046374000000007</v>
      </c>
      <c r="F26" s="5">
        <v>81.954585000000023</v>
      </c>
      <c r="G26" s="5">
        <v>138.80149799999998</v>
      </c>
      <c r="H26" s="5">
        <v>174.85924</v>
      </c>
      <c r="I26" s="5">
        <v>242.71629799999999</v>
      </c>
      <c r="J26" s="5">
        <v>183.86994999999999</v>
      </c>
      <c r="K26" s="5">
        <v>167.15105</v>
      </c>
      <c r="L26" s="12">
        <v>128.7242</v>
      </c>
      <c r="M26" s="1"/>
      <c r="N26" s="8"/>
      <c r="O26" s="40">
        <v>55.162799999999997</v>
      </c>
      <c r="P26" s="38">
        <f>(D26/$C26*100)-100</f>
        <v>-42.2721308563017</v>
      </c>
      <c r="Q26" s="38">
        <f t="shared" ref="Q26:X26" si="15">(E26/$C26*100)-100</f>
        <v>-11.087954201019514</v>
      </c>
      <c r="R26" s="38">
        <f t="shared" si="15"/>
        <v>48.568573386412623</v>
      </c>
      <c r="S26" s="38">
        <f t="shared" si="15"/>
        <v>151.62156018186167</v>
      </c>
      <c r="T26" s="38">
        <f t="shared" si="15"/>
        <v>216.9876075906227</v>
      </c>
      <c r="U26" s="45">
        <f t="shared" si="15"/>
        <v>339.99996011805058</v>
      </c>
      <c r="V26" s="38">
        <f t="shared" si="15"/>
        <v>233.3223657972402</v>
      </c>
      <c r="W26" s="38">
        <f t="shared" si="15"/>
        <v>203.01407832814868</v>
      </c>
      <c r="X26" s="38">
        <f t="shared" si="15"/>
        <v>133.35327430804819</v>
      </c>
      <c r="Y26" s="11" t="s">
        <v>25</v>
      </c>
      <c r="Z26" s="48">
        <v>69</v>
      </c>
      <c r="AA26" s="64">
        <f>L26/Z26*1000</f>
        <v>1865.568115942029</v>
      </c>
    </row>
    <row r="27" spans="1:27" x14ac:dyDescent="0.2">
      <c r="A27" s="11" t="s">
        <v>26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12">
        <v>2.8115375</v>
      </c>
      <c r="M27" s="1"/>
      <c r="N27" s="8"/>
      <c r="O27" s="38"/>
      <c r="P27" s="38"/>
      <c r="Q27" s="38"/>
      <c r="R27" s="38"/>
      <c r="S27" s="38"/>
      <c r="T27" s="38"/>
      <c r="U27" s="38"/>
      <c r="V27" s="38"/>
      <c r="W27" s="38"/>
      <c r="X27" s="41">
        <v>2.8115375</v>
      </c>
      <c r="Y27" s="11" t="s">
        <v>26</v>
      </c>
      <c r="Z27" s="48">
        <v>30</v>
      </c>
      <c r="AA27" s="64">
        <f>L27/Z27*1000</f>
        <v>93.717916666666667</v>
      </c>
    </row>
    <row r="28" spans="1:27" x14ac:dyDescent="0.2">
      <c r="A28" s="11" t="s">
        <v>27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12">
        <v>113.2675</v>
      </c>
      <c r="M28" s="1"/>
      <c r="N28" s="8"/>
      <c r="O28" s="38"/>
      <c r="P28" s="38"/>
      <c r="Q28" s="38"/>
      <c r="R28" s="38"/>
      <c r="S28" s="38"/>
      <c r="T28" s="38"/>
      <c r="U28" s="38"/>
      <c r="V28" s="38"/>
      <c r="W28" s="38"/>
      <c r="X28" s="41">
        <v>113.2675</v>
      </c>
      <c r="Y28" s="11" t="s">
        <v>27</v>
      </c>
      <c r="Z28" s="48">
        <v>250</v>
      </c>
      <c r="AA28" s="64">
        <f>L28/Z28*1000</f>
        <v>453.07</v>
      </c>
    </row>
    <row r="29" spans="1:27" x14ac:dyDescent="0.2">
      <c r="A29" s="11" t="s">
        <v>28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12">
        <v>7.9787499999999998</v>
      </c>
      <c r="M29" s="1"/>
      <c r="N29" s="8"/>
      <c r="O29" s="38"/>
      <c r="P29" s="38"/>
      <c r="Q29" s="38"/>
      <c r="R29" s="38"/>
      <c r="S29" s="38"/>
      <c r="T29" s="38"/>
      <c r="U29" s="38"/>
      <c r="V29" s="38"/>
      <c r="W29" s="38"/>
      <c r="X29" s="41">
        <v>7.9787499999999998</v>
      </c>
      <c r="Y29" s="11" t="s">
        <v>28</v>
      </c>
      <c r="Z29" s="48">
        <v>250</v>
      </c>
      <c r="AA29" s="64">
        <f>L29/Z29*1000</f>
        <v>31.914999999999999</v>
      </c>
    </row>
    <row r="30" spans="1:27" x14ac:dyDescent="0.2">
      <c r="A30" s="11" t="s">
        <v>29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12">
        <v>9.971207999999999</v>
      </c>
      <c r="M30" s="1"/>
      <c r="N30" s="8"/>
      <c r="O30" s="38"/>
      <c r="P30" s="38"/>
      <c r="Q30" s="38"/>
      <c r="R30" s="38"/>
      <c r="S30" s="38"/>
      <c r="T30" s="38"/>
      <c r="U30" s="38"/>
      <c r="V30" s="38"/>
      <c r="W30" s="38"/>
      <c r="X30" s="41">
        <v>9.971207999999999</v>
      </c>
      <c r="Y30" s="11" t="s">
        <v>29</v>
      </c>
      <c r="Z30" s="48">
        <v>120</v>
      </c>
      <c r="AA30" s="64">
        <f>L30/Z30*1000</f>
        <v>83.093400000000003</v>
      </c>
    </row>
    <row r="31" spans="1:27" x14ac:dyDescent="0.2">
      <c r="A31" s="11" t="s">
        <v>30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12">
        <v>33.448</v>
      </c>
      <c r="M31" s="1"/>
      <c r="N31" s="8"/>
      <c r="O31" s="38"/>
      <c r="P31" s="38"/>
      <c r="Q31" s="38"/>
      <c r="R31" s="38"/>
      <c r="S31" s="38"/>
      <c r="T31" s="38"/>
      <c r="U31" s="38"/>
      <c r="V31" s="38"/>
      <c r="W31" s="38"/>
      <c r="X31" s="41">
        <v>33.448</v>
      </c>
      <c r="Y31" s="11" t="s">
        <v>30</v>
      </c>
      <c r="Z31" s="48">
        <v>50</v>
      </c>
      <c r="AA31" s="64">
        <f>L31/Z31*1000</f>
        <v>668.96</v>
      </c>
    </row>
    <row r="32" spans="1:27" x14ac:dyDescent="0.2">
      <c r="A32" s="11" t="s">
        <v>31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12">
        <v>787.23173999999995</v>
      </c>
      <c r="M32" s="1"/>
      <c r="N32" s="8"/>
      <c r="O32" s="38"/>
      <c r="P32" s="38"/>
      <c r="Q32" s="38"/>
      <c r="R32" s="38"/>
      <c r="S32" s="38"/>
      <c r="T32" s="38"/>
      <c r="U32" s="38"/>
      <c r="V32" s="38"/>
      <c r="W32" s="38"/>
      <c r="X32" s="41">
        <v>787.23173999999995</v>
      </c>
      <c r="Y32" s="11" t="s">
        <v>31</v>
      </c>
      <c r="Z32" s="48">
        <v>100</v>
      </c>
      <c r="AA32" s="64">
        <f>L32/Z32*1000</f>
        <v>7872.317399999999</v>
      </c>
    </row>
    <row r="33" spans="1:27" x14ac:dyDescent="0.2">
      <c r="A33" s="11" t="s">
        <v>32</v>
      </c>
      <c r="B33" s="8"/>
      <c r="C33" s="8"/>
      <c r="D33" s="8"/>
      <c r="E33" s="8"/>
      <c r="F33" s="8"/>
      <c r="G33" s="8"/>
      <c r="H33" s="8"/>
      <c r="I33" s="8"/>
      <c r="J33" s="8"/>
      <c r="K33" s="5">
        <v>397.33772642000002</v>
      </c>
      <c r="L33" s="12">
        <v>418.82093391000001</v>
      </c>
      <c r="M33" s="1"/>
      <c r="N33" s="8"/>
      <c r="O33" s="38"/>
      <c r="P33" s="38"/>
      <c r="Q33" s="38"/>
      <c r="R33" s="38"/>
      <c r="S33" s="38"/>
      <c r="T33" s="38"/>
      <c r="U33" s="38"/>
      <c r="V33" s="38"/>
      <c r="W33" s="42">
        <v>397.33772642000002</v>
      </c>
      <c r="X33" s="38">
        <f>(L33/$K33*100)-100</f>
        <v>5.4067877429014857</v>
      </c>
      <c r="Y33" s="11" t="s">
        <v>32</v>
      </c>
      <c r="Z33" s="48">
        <v>588</v>
      </c>
      <c r="AA33" s="64">
        <f>L33/Z33*1000</f>
        <v>712.28049984693871</v>
      </c>
    </row>
    <row r="34" spans="1:27" x14ac:dyDescent="0.2">
      <c r="A34" s="11" t="s">
        <v>33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12">
        <v>348.875</v>
      </c>
      <c r="M34" s="1"/>
      <c r="N34" s="8"/>
      <c r="O34" s="38"/>
      <c r="P34" s="38"/>
      <c r="Q34" s="38"/>
      <c r="R34" s="38"/>
      <c r="S34" s="38"/>
      <c r="T34" s="38"/>
      <c r="U34" s="38"/>
      <c r="V34" s="38"/>
      <c r="W34" s="38"/>
      <c r="X34" s="41">
        <v>348.875</v>
      </c>
      <c r="Y34" s="11" t="s">
        <v>33</v>
      </c>
      <c r="Z34" s="48">
        <v>250</v>
      </c>
      <c r="AA34" s="64">
        <f>L34/Z34*1000</f>
        <v>1395.5</v>
      </c>
    </row>
    <row r="35" spans="1:27" hidden="1" x14ac:dyDescent="0.2">
      <c r="A35" s="11" t="s">
        <v>34</v>
      </c>
      <c r="B35" s="8"/>
      <c r="C35" s="8">
        <v>127585.92033599998</v>
      </c>
      <c r="D35" s="8">
        <v>128514.31243999998</v>
      </c>
      <c r="E35" s="2">
        <v>186483.39017475999</v>
      </c>
      <c r="F35" s="4">
        <v>184967.69713448003</v>
      </c>
      <c r="G35" s="4">
        <v>193947.87019553996</v>
      </c>
      <c r="H35" s="4">
        <v>193945.89303522999</v>
      </c>
      <c r="I35" s="4">
        <v>185602.21883462</v>
      </c>
      <c r="J35" s="4">
        <v>173150.74736657995</v>
      </c>
      <c r="K35" s="4">
        <v>195056.024998176</v>
      </c>
      <c r="L35" s="12">
        <v>217592.23809032596</v>
      </c>
      <c r="M35" s="1"/>
      <c r="N35" s="8"/>
      <c r="O35" s="38" t="e">
        <f t="shared" ref="O35:O55" si="16">(C35/$B35*100)-100</f>
        <v>#DIV/0!</v>
      </c>
      <c r="P35" s="38" t="e">
        <f t="shared" ref="P35:P55" si="17">(D35/$B35*100)-100</f>
        <v>#DIV/0!</v>
      </c>
      <c r="Q35" s="38" t="e">
        <f t="shared" ref="Q35:Q60" si="18">(E35/$B35*100)-100</f>
        <v>#DIV/0!</v>
      </c>
      <c r="R35" s="38" t="e">
        <f t="shared" ref="R35:R60" si="19">(F35/$B35*100)-100</f>
        <v>#DIV/0!</v>
      </c>
      <c r="S35" s="38" t="e">
        <f t="shared" ref="S35:S60" si="20">(G35/$B35*100)-100</f>
        <v>#DIV/0!</v>
      </c>
      <c r="T35" s="38" t="e">
        <f t="shared" ref="T35:T60" si="21">(H35/$B35*100)-100</f>
        <v>#DIV/0!</v>
      </c>
      <c r="U35" s="38" t="e">
        <f t="shared" ref="U35:U60" si="22">(I35/$B35*100)-100</f>
        <v>#DIV/0!</v>
      </c>
      <c r="V35" s="38" t="e">
        <f t="shared" ref="V35:V55" si="23">(J35/$B35*100)-100</f>
        <v>#DIV/0!</v>
      </c>
      <c r="W35" s="38" t="e">
        <f t="shared" ref="W35:W55" si="24">(K35/$B35*100)-100</f>
        <v>#DIV/0!</v>
      </c>
      <c r="X35" s="38" t="e">
        <f t="shared" ref="X35:X55" si="25">(L35/$B35*100)-100</f>
        <v>#DIV/0!</v>
      </c>
      <c r="Y35" s="11" t="s">
        <v>34</v>
      </c>
      <c r="AA35" s="64" t="e">
        <f>L35/Z35*1000</f>
        <v>#DIV/0!</v>
      </c>
    </row>
    <row r="36" spans="1:27" hidden="1" x14ac:dyDescent="0.2">
      <c r="A36" s="11" t="s">
        <v>35</v>
      </c>
      <c r="B36" s="8"/>
      <c r="C36" s="8">
        <v>6531.3724739999989</v>
      </c>
      <c r="D36" s="8">
        <v>3383.6832000000004</v>
      </c>
      <c r="E36" s="2">
        <v>1293.7890239999999</v>
      </c>
      <c r="F36" s="5">
        <v>988.43251199999997</v>
      </c>
      <c r="G36" s="5">
        <v>929.9697000000001</v>
      </c>
      <c r="H36" s="5">
        <v>993.70288799999992</v>
      </c>
      <c r="I36" s="5">
        <v>0</v>
      </c>
      <c r="J36" s="5">
        <v>0</v>
      </c>
      <c r="K36" s="5">
        <v>0</v>
      </c>
      <c r="L36" s="13">
        <v>0</v>
      </c>
      <c r="M36" s="1"/>
      <c r="N36" s="8"/>
      <c r="O36" s="38" t="e">
        <f t="shared" si="16"/>
        <v>#DIV/0!</v>
      </c>
      <c r="P36" s="38" t="e">
        <f t="shared" si="17"/>
        <v>#DIV/0!</v>
      </c>
      <c r="Q36" s="38" t="e">
        <f t="shared" si="18"/>
        <v>#DIV/0!</v>
      </c>
      <c r="R36" s="38" t="e">
        <f t="shared" si="19"/>
        <v>#DIV/0!</v>
      </c>
      <c r="S36" s="38" t="e">
        <f t="shared" si="20"/>
        <v>#DIV/0!</v>
      </c>
      <c r="T36" s="38" t="e">
        <f t="shared" si="21"/>
        <v>#DIV/0!</v>
      </c>
      <c r="U36" s="38" t="e">
        <f t="shared" si="22"/>
        <v>#DIV/0!</v>
      </c>
      <c r="V36" s="38" t="e">
        <f t="shared" si="23"/>
        <v>#DIV/0!</v>
      </c>
      <c r="W36" s="38" t="e">
        <f t="shared" si="24"/>
        <v>#DIV/0!</v>
      </c>
      <c r="X36" s="38" t="e">
        <f t="shared" si="25"/>
        <v>#DIV/0!</v>
      </c>
      <c r="Y36" s="11" t="s">
        <v>35</v>
      </c>
      <c r="AA36" s="64" t="e">
        <f>L36/Z36*1000</f>
        <v>#DIV/0!</v>
      </c>
    </row>
    <row r="37" spans="1:27" x14ac:dyDescent="0.2">
      <c r="A37" s="30" t="s">
        <v>78</v>
      </c>
      <c r="B37" s="10">
        <v>118484.56771799999</v>
      </c>
      <c r="C37" s="8">
        <f>SUM(C35:C36)</f>
        <v>134117.29280999998</v>
      </c>
      <c r="D37" s="8">
        <f t="shared" ref="D37:K37" si="26">SUM(D35:D36)</f>
        <v>131897.99563999998</v>
      </c>
      <c r="E37" s="8">
        <f t="shared" si="26"/>
        <v>187777.17919875999</v>
      </c>
      <c r="F37" s="8">
        <f t="shared" si="26"/>
        <v>185956.12964648003</v>
      </c>
      <c r="G37" s="8">
        <f t="shared" si="26"/>
        <v>194877.83989553995</v>
      </c>
      <c r="H37" s="8">
        <f t="shared" si="26"/>
        <v>194939.59592322999</v>
      </c>
      <c r="I37" s="8">
        <f t="shared" si="26"/>
        <v>185602.21883462</v>
      </c>
      <c r="J37" s="8">
        <f t="shared" si="26"/>
        <v>173150.74736657995</v>
      </c>
      <c r="K37" s="8">
        <f t="shared" si="26"/>
        <v>195056.024998176</v>
      </c>
      <c r="L37" s="8">
        <f>SUM(L35:L36)</f>
        <v>217592.23809032596</v>
      </c>
      <c r="M37" s="1"/>
      <c r="N37" s="40">
        <v>118484.56771799999</v>
      </c>
      <c r="O37" s="38">
        <f t="shared" si="16"/>
        <v>13.193891316890131</v>
      </c>
      <c r="P37" s="38">
        <f t="shared" si="17"/>
        <v>11.320822770712823</v>
      </c>
      <c r="Q37" s="38">
        <f t="shared" si="18"/>
        <v>58.482393796363709</v>
      </c>
      <c r="R37" s="38">
        <f t="shared" si="19"/>
        <v>56.945442961876836</v>
      </c>
      <c r="S37" s="38">
        <f t="shared" si="20"/>
        <v>64.475292984450334</v>
      </c>
      <c r="T37" s="38">
        <f t="shared" si="21"/>
        <v>64.527414563555084</v>
      </c>
      <c r="U37" s="38">
        <f t="shared" si="22"/>
        <v>56.646745149430615</v>
      </c>
      <c r="V37" s="38">
        <f t="shared" si="23"/>
        <v>46.137805708747294</v>
      </c>
      <c r="W37" s="38">
        <f t="shared" si="24"/>
        <v>64.625679744572665</v>
      </c>
      <c r="X37" s="50">
        <f t="shared" si="25"/>
        <v>83.646058116368238</v>
      </c>
      <c r="Y37" s="30" t="s">
        <v>78</v>
      </c>
      <c r="Z37" s="48">
        <v>1080</v>
      </c>
      <c r="AA37" s="64">
        <f>L37/Z37*1000</f>
        <v>201474.29452807957</v>
      </c>
    </row>
    <row r="38" spans="1:27" x14ac:dyDescent="0.2">
      <c r="A38" s="11" t="s">
        <v>36</v>
      </c>
      <c r="B38" s="8"/>
      <c r="C38" s="8"/>
      <c r="D38" s="8"/>
      <c r="E38" s="9"/>
      <c r="F38" s="8"/>
      <c r="G38" s="8"/>
      <c r="H38" s="8"/>
      <c r="I38" s="8"/>
      <c r="J38" s="4">
        <v>1137.6548</v>
      </c>
      <c r="K38" s="4">
        <v>1450.5319999999999</v>
      </c>
      <c r="L38" s="12">
        <v>1489.6763199999998</v>
      </c>
      <c r="M38" s="1"/>
      <c r="N38" s="8"/>
      <c r="O38" s="38"/>
      <c r="P38" s="38"/>
      <c r="Q38" s="38"/>
      <c r="R38" s="38"/>
      <c r="S38" s="38"/>
      <c r="T38" s="38"/>
      <c r="U38" s="38"/>
      <c r="V38" s="43">
        <v>1137.6548</v>
      </c>
      <c r="W38" s="38">
        <f>(K38/$J38*100)-100</f>
        <v>27.501945229783217</v>
      </c>
      <c r="X38" s="38">
        <f>(L38/$J38*100)-100</f>
        <v>30.942735880866479</v>
      </c>
      <c r="Y38" s="11" t="s">
        <v>36</v>
      </c>
      <c r="Z38" s="48">
        <v>500</v>
      </c>
      <c r="AA38" s="64">
        <f>L38/Z38*1000</f>
        <v>2979.3526399999996</v>
      </c>
    </row>
    <row r="39" spans="1:27" x14ac:dyDescent="0.2">
      <c r="A39" s="11" t="s">
        <v>37</v>
      </c>
      <c r="B39" s="8"/>
      <c r="C39" s="8"/>
      <c r="D39" s="8"/>
      <c r="E39" s="9"/>
      <c r="F39" s="8"/>
      <c r="G39" s="8"/>
      <c r="H39" s="8"/>
      <c r="I39" s="8"/>
      <c r="J39" s="8"/>
      <c r="K39" s="8"/>
      <c r="L39" s="12">
        <v>1.22685</v>
      </c>
      <c r="M39" s="1"/>
      <c r="N39" s="8"/>
      <c r="O39" s="38"/>
      <c r="P39" s="38"/>
      <c r="Q39" s="38"/>
      <c r="R39" s="38"/>
      <c r="S39" s="38"/>
      <c r="T39" s="38"/>
      <c r="U39" s="38"/>
      <c r="V39" s="38"/>
      <c r="W39" s="38"/>
      <c r="X39" s="41">
        <v>1.22685</v>
      </c>
      <c r="Y39" s="11" t="s">
        <v>37</v>
      </c>
      <c r="Z39" s="48">
        <v>112</v>
      </c>
      <c r="AA39" s="64">
        <f>L39/Z39*1000</f>
        <v>10.954017857142857</v>
      </c>
    </row>
    <row r="40" spans="1:27" x14ac:dyDescent="0.2">
      <c r="A40" s="11" t="s">
        <v>38</v>
      </c>
      <c r="B40" s="8"/>
      <c r="C40" s="8"/>
      <c r="D40" s="8"/>
      <c r="E40" s="9"/>
      <c r="F40" s="8"/>
      <c r="G40" s="8"/>
      <c r="H40" s="8"/>
      <c r="I40" s="8"/>
      <c r="J40" s="5">
        <v>689.99908649999998</v>
      </c>
      <c r="K40" s="5">
        <v>738.90665265999996</v>
      </c>
      <c r="L40" s="12">
        <v>934.02355806999992</v>
      </c>
      <c r="M40" s="1"/>
      <c r="N40" s="8"/>
      <c r="O40" s="38"/>
      <c r="P40" s="38"/>
      <c r="Q40" s="38"/>
      <c r="R40" s="38"/>
      <c r="S40" s="38"/>
      <c r="T40" s="38"/>
      <c r="U40" s="38"/>
      <c r="V40" s="42">
        <v>689.99908649999998</v>
      </c>
      <c r="W40" s="38">
        <f>(K40/$J40*100)-100</f>
        <v>7.0880624506449976</v>
      </c>
      <c r="X40" s="38">
        <f>(L40/$J40*100)-100</f>
        <v>35.365912266320066</v>
      </c>
      <c r="Y40" s="11" t="s">
        <v>38</v>
      </c>
      <c r="Z40" s="48">
        <v>120</v>
      </c>
      <c r="AA40" s="64">
        <f>L40/Z40*1000</f>
        <v>7783.529650583333</v>
      </c>
    </row>
    <row r="41" spans="1:27" x14ac:dyDescent="0.2">
      <c r="A41" s="11" t="s">
        <v>39</v>
      </c>
      <c r="B41" s="8">
        <v>631.00456869999994</v>
      </c>
      <c r="C41" s="8">
        <v>1155.1642521999997</v>
      </c>
      <c r="D41" s="8">
        <v>1560.7487259999998</v>
      </c>
      <c r="E41" s="2">
        <v>2009.9557776000001</v>
      </c>
      <c r="F41" s="4">
        <v>1253.9972958000001</v>
      </c>
      <c r="G41" s="4">
        <v>1381.4512697</v>
      </c>
      <c r="H41" s="4">
        <v>1290.0638958000002</v>
      </c>
      <c r="I41" s="4">
        <v>1357.2683036999999</v>
      </c>
      <c r="J41" s="4">
        <v>1566.0170519000001</v>
      </c>
      <c r="K41" s="4">
        <v>1284.6520895000001</v>
      </c>
      <c r="L41" s="12">
        <v>1625.03681626</v>
      </c>
      <c r="M41" s="1"/>
      <c r="N41" s="40">
        <v>631.00456869999994</v>
      </c>
      <c r="O41" s="38">
        <f t="shared" si="16"/>
        <v>83.067494198952829</v>
      </c>
      <c r="P41" s="38">
        <f t="shared" si="17"/>
        <v>147.34349058921481</v>
      </c>
      <c r="Q41" s="38">
        <f t="shared" si="18"/>
        <v>218.53268221828017</v>
      </c>
      <c r="R41" s="38">
        <f t="shared" si="19"/>
        <v>98.730303709764598</v>
      </c>
      <c r="S41" s="38">
        <f t="shared" si="20"/>
        <v>118.928885498575</v>
      </c>
      <c r="T41" s="38">
        <f t="shared" si="21"/>
        <v>104.44604679452621</v>
      </c>
      <c r="U41" s="38">
        <f t="shared" si="22"/>
        <v>115.09643052129616</v>
      </c>
      <c r="V41" s="38">
        <f t="shared" si="23"/>
        <v>148.17840148547887</v>
      </c>
      <c r="W41" s="38">
        <f t="shared" si="24"/>
        <v>103.58839748920508</v>
      </c>
      <c r="X41" s="38">
        <f t="shared" si="25"/>
        <v>157.53170370983406</v>
      </c>
      <c r="Y41" s="11" t="s">
        <v>39</v>
      </c>
      <c r="Z41" s="48">
        <v>1500</v>
      </c>
      <c r="AA41" s="64">
        <f>L41/Z41*1000</f>
        <v>1083.3578775066667</v>
      </c>
    </row>
    <row r="42" spans="1:27" x14ac:dyDescent="0.2">
      <c r="A42" s="11" t="s"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12">
        <v>7.4057759999999995</v>
      </c>
      <c r="M42" s="1"/>
      <c r="N42" s="8"/>
      <c r="O42" s="38"/>
      <c r="P42" s="38"/>
      <c r="Q42" s="38"/>
      <c r="R42" s="38"/>
      <c r="S42" s="38"/>
      <c r="T42" s="38"/>
      <c r="U42" s="38"/>
      <c r="V42" s="38"/>
      <c r="W42" s="38"/>
      <c r="X42" s="41">
        <v>7.4057759999999995</v>
      </c>
      <c r="Y42" s="11" t="s">
        <v>40</v>
      </c>
      <c r="Z42" s="48">
        <v>42</v>
      </c>
      <c r="AA42" s="64">
        <f>L42/Z42*1000</f>
        <v>176.32799999999997</v>
      </c>
    </row>
    <row r="43" spans="1:27" x14ac:dyDescent="0.2">
      <c r="A43" s="11" t="s"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12">
        <v>91.520769999999999</v>
      </c>
      <c r="M43" s="1"/>
      <c r="N43" s="8"/>
      <c r="O43" s="38"/>
      <c r="P43" s="38"/>
      <c r="Q43" s="38"/>
      <c r="R43" s="38"/>
      <c r="S43" s="38"/>
      <c r="T43" s="38"/>
      <c r="U43" s="38"/>
      <c r="V43" s="38"/>
      <c r="W43" s="38"/>
      <c r="X43" s="41">
        <v>91.520769999999999</v>
      </c>
      <c r="Y43" s="11" t="s">
        <v>41</v>
      </c>
      <c r="Z43" s="48">
        <v>140</v>
      </c>
      <c r="AA43" s="64">
        <f>L43/Z43*1000</f>
        <v>653.71978571428565</v>
      </c>
    </row>
    <row r="44" spans="1:27" x14ac:dyDescent="0.2">
      <c r="A44" s="11" t="s">
        <v>42</v>
      </c>
      <c r="B44" s="8"/>
      <c r="C44" s="8"/>
      <c r="D44" s="8"/>
      <c r="E44" s="8"/>
      <c r="F44" s="8"/>
      <c r="G44" s="8"/>
      <c r="H44" s="5">
        <v>141.07990570000001</v>
      </c>
      <c r="I44" s="8"/>
      <c r="J44" s="8"/>
      <c r="K44" s="8"/>
      <c r="L44" s="12">
        <v>128.51884706999999</v>
      </c>
      <c r="M44" s="1"/>
      <c r="N44" s="8"/>
      <c r="O44" s="38"/>
      <c r="P44" s="38"/>
      <c r="Q44" s="38"/>
      <c r="R44" s="38"/>
      <c r="S44" s="38"/>
      <c r="T44" s="42">
        <v>141.07990570000001</v>
      </c>
      <c r="U44" s="38">
        <f>(I44/$H44*100)-100</f>
        <v>-100</v>
      </c>
      <c r="V44" s="38"/>
      <c r="W44" s="38"/>
      <c r="X44" s="38">
        <f t="shared" ref="X44" si="27">(L44/$H44*100)-100</f>
        <v>-8.9035065395567585</v>
      </c>
      <c r="Y44" s="11" t="s">
        <v>42</v>
      </c>
      <c r="Z44" s="48">
        <v>250</v>
      </c>
      <c r="AA44" s="64">
        <v>1151.4000000000001</v>
      </c>
    </row>
    <row r="45" spans="1:27" x14ac:dyDescent="0.2">
      <c r="A45" s="11" t="s">
        <v>43</v>
      </c>
      <c r="B45" s="8">
        <v>15.595820799999997</v>
      </c>
      <c r="C45" s="8">
        <v>6.5915150000000002</v>
      </c>
      <c r="D45" s="8">
        <v>2.9978718</v>
      </c>
      <c r="E45" s="3">
        <v>10.186389500000001</v>
      </c>
      <c r="F45" s="5">
        <v>16.639092399999999</v>
      </c>
      <c r="G45" s="5">
        <v>25.063352999999999</v>
      </c>
      <c r="H45" s="5">
        <v>19.466187999999999</v>
      </c>
      <c r="I45" s="5">
        <v>8.1763528000000001</v>
      </c>
      <c r="J45" s="5">
        <v>6.5386929999999994</v>
      </c>
      <c r="K45" s="5">
        <v>2.8801290000000002</v>
      </c>
      <c r="L45" s="12">
        <v>4.2536199999999997</v>
      </c>
      <c r="M45" s="1"/>
      <c r="N45" s="40">
        <v>15.595820799999997</v>
      </c>
      <c r="O45" s="38">
        <f t="shared" si="16"/>
        <v>-57.735376133585724</v>
      </c>
      <c r="P45" s="38">
        <f t="shared" si="17"/>
        <v>-80.777723478330813</v>
      </c>
      <c r="Q45" s="38">
        <f t="shared" si="18"/>
        <v>-34.685133725055351</v>
      </c>
      <c r="R45" s="38">
        <f t="shared" si="19"/>
        <v>6.6894305428285179</v>
      </c>
      <c r="S45" s="38">
        <f t="shared" si="20"/>
        <v>60.705571841400001</v>
      </c>
      <c r="T45" s="38">
        <f t="shared" si="21"/>
        <v>24.816694482665525</v>
      </c>
      <c r="U45" s="38">
        <f t="shared" si="22"/>
        <v>-47.573437109510763</v>
      </c>
      <c r="V45" s="38">
        <f t="shared" si="23"/>
        <v>-58.074069432754698</v>
      </c>
      <c r="W45" s="38">
        <f t="shared" si="24"/>
        <v>-81.532687269656236</v>
      </c>
      <c r="X45" s="38">
        <f t="shared" si="25"/>
        <v>-72.725898466337853</v>
      </c>
      <c r="Y45" s="11" t="s">
        <v>43</v>
      </c>
      <c r="Z45" s="48">
        <v>150</v>
      </c>
      <c r="AA45" s="64">
        <f>L45/Z45*1000</f>
        <v>28.357466666666664</v>
      </c>
    </row>
    <row r="46" spans="1:27" x14ac:dyDescent="0.2">
      <c r="A46" s="11" t="s">
        <v>44</v>
      </c>
      <c r="B46" s="8">
        <v>411.769293</v>
      </c>
      <c r="C46" s="8">
        <v>325.2972886</v>
      </c>
      <c r="D46" s="8">
        <v>329.84264599999995</v>
      </c>
      <c r="E46" s="3">
        <v>324.37401</v>
      </c>
      <c r="F46" s="5">
        <v>360.45337960000006</v>
      </c>
      <c r="G46" s="5">
        <v>381.49710020000003</v>
      </c>
      <c r="H46" s="8"/>
      <c r="I46" s="5">
        <v>377.95513139999997</v>
      </c>
      <c r="J46" s="5">
        <v>588.78729940000005</v>
      </c>
      <c r="K46" s="5">
        <v>698.09622060000004</v>
      </c>
      <c r="L46" s="12">
        <v>803.50101819999998</v>
      </c>
      <c r="M46" s="1"/>
      <c r="N46" s="40">
        <v>411.769293</v>
      </c>
      <c r="O46" s="38">
        <f t="shared" si="16"/>
        <v>-21.000109981489075</v>
      </c>
      <c r="P46" s="38">
        <f t="shared" si="17"/>
        <v>-19.896249767220993</v>
      </c>
      <c r="Q46" s="38">
        <f t="shared" si="18"/>
        <v>-21.224332286477704</v>
      </c>
      <c r="R46" s="38">
        <f t="shared" si="19"/>
        <v>-12.462297279656525</v>
      </c>
      <c r="S46" s="38">
        <f t="shared" si="20"/>
        <v>-7.3517363520353598</v>
      </c>
      <c r="T46" s="38"/>
      <c r="U46" s="38">
        <f t="shared" si="22"/>
        <v>-8.2119191923327861</v>
      </c>
      <c r="V46" s="38">
        <f t="shared" si="23"/>
        <v>42.989608358192953</v>
      </c>
      <c r="W46" s="38">
        <f t="shared" si="24"/>
        <v>69.535764921645097</v>
      </c>
      <c r="X46" s="45">
        <f t="shared" si="25"/>
        <v>95.133787744585419</v>
      </c>
      <c r="Y46" s="11" t="s">
        <v>44</v>
      </c>
      <c r="Z46" s="48">
        <v>100</v>
      </c>
      <c r="AA46" s="64">
        <f>L46/Z46*1000</f>
        <v>8035.0101820000009</v>
      </c>
    </row>
    <row r="47" spans="1:27" x14ac:dyDescent="0.2">
      <c r="A47" s="11" t="s"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12">
        <v>74.169354999999982</v>
      </c>
      <c r="M47" s="1"/>
      <c r="N47" s="8"/>
      <c r="O47" s="38"/>
      <c r="P47" s="38"/>
      <c r="Q47" s="38"/>
      <c r="R47" s="38"/>
      <c r="S47" s="38"/>
      <c r="T47" s="38"/>
      <c r="U47" s="38"/>
      <c r="V47" s="38"/>
      <c r="W47" s="38"/>
      <c r="X47" s="41">
        <v>74.169354999999982</v>
      </c>
      <c r="Y47" s="11" t="s">
        <v>45</v>
      </c>
      <c r="Z47" s="48">
        <v>100</v>
      </c>
      <c r="AA47" s="64">
        <f>L47/Z47*1000</f>
        <v>741.69354999999985</v>
      </c>
    </row>
    <row r="48" spans="1:27" x14ac:dyDescent="0.2">
      <c r="A48" s="11" t="s"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12">
        <v>2.0289999999999999</v>
      </c>
      <c r="M48" s="1"/>
      <c r="N48" s="8"/>
      <c r="O48" s="38"/>
      <c r="P48" s="38"/>
      <c r="Q48" s="38"/>
      <c r="R48" s="38"/>
      <c r="S48" s="38"/>
      <c r="T48" s="38"/>
      <c r="U48" s="38"/>
      <c r="V48" s="38"/>
      <c r="W48" s="38"/>
      <c r="X48" s="41">
        <v>2.0289999999999999</v>
      </c>
      <c r="Y48" s="11" t="s">
        <v>46</v>
      </c>
      <c r="Z48" s="48">
        <v>5</v>
      </c>
      <c r="AA48" s="64">
        <f>L48/Z48*1000</f>
        <v>405.8</v>
      </c>
    </row>
    <row r="49" spans="1:27" x14ac:dyDescent="0.2">
      <c r="A49" s="11" t="s"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12">
        <v>54.7911</v>
      </c>
      <c r="M49" s="1"/>
      <c r="N49" s="8"/>
      <c r="O49" s="38"/>
      <c r="P49" s="38"/>
      <c r="Q49" s="38"/>
      <c r="R49" s="38"/>
      <c r="S49" s="38"/>
      <c r="T49" s="38"/>
      <c r="U49" s="38"/>
      <c r="V49" s="38"/>
      <c r="W49" s="38"/>
      <c r="X49" s="41">
        <v>54.7911</v>
      </c>
      <c r="Y49" s="11" t="s">
        <v>47</v>
      </c>
      <c r="Z49" s="48">
        <v>900</v>
      </c>
      <c r="AA49" s="64">
        <f>L49/Z49*1000</f>
        <v>60.879000000000005</v>
      </c>
    </row>
    <row r="50" spans="1:27" x14ac:dyDescent="0.2">
      <c r="A50" s="11" t="s"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12">
        <v>184.26237792000001</v>
      </c>
      <c r="M50" s="1"/>
      <c r="N50" s="8"/>
      <c r="O50" s="38"/>
      <c r="P50" s="38"/>
      <c r="Q50" s="38"/>
      <c r="R50" s="38"/>
      <c r="S50" s="38"/>
      <c r="T50" s="38"/>
      <c r="U50" s="38"/>
      <c r="V50" s="38"/>
      <c r="W50" s="38"/>
      <c r="X50" s="41">
        <v>184.26237792000001</v>
      </c>
      <c r="Y50" s="11" t="s">
        <v>48</v>
      </c>
      <c r="Z50" s="48">
        <v>585</v>
      </c>
      <c r="AA50" s="64">
        <f>L50/Z50*1000</f>
        <v>314.97842379487179</v>
      </c>
    </row>
    <row r="51" spans="1:27" x14ac:dyDescent="0.2">
      <c r="A51" s="11" t="s">
        <v>49</v>
      </c>
      <c r="B51" s="8"/>
      <c r="C51" s="8"/>
      <c r="D51" s="8"/>
      <c r="E51" s="8"/>
      <c r="F51" s="8"/>
      <c r="G51" s="8"/>
      <c r="H51" s="8"/>
      <c r="I51" s="8"/>
      <c r="J51" s="5">
        <v>297.73569599999996</v>
      </c>
      <c r="K51" s="5">
        <v>319.53431999999998</v>
      </c>
      <c r="L51" s="12">
        <v>465.64881600000001</v>
      </c>
      <c r="M51" s="1"/>
      <c r="N51" s="8"/>
      <c r="O51" s="38"/>
      <c r="P51" s="38"/>
      <c r="Q51" s="38"/>
      <c r="R51" s="38"/>
      <c r="S51" s="38"/>
      <c r="T51" s="38"/>
      <c r="U51" s="38"/>
      <c r="V51" s="42">
        <v>297.73569599999996</v>
      </c>
      <c r="W51" s="38">
        <f>(K51/$J51*100)-100</f>
        <v>7.3214680983364673</v>
      </c>
      <c r="X51" s="38">
        <f>(L51/$J51*100)-100</f>
        <v>56.396704276936958</v>
      </c>
      <c r="Y51" s="11" t="s">
        <v>49</v>
      </c>
      <c r="Z51" s="48">
        <v>168</v>
      </c>
      <c r="AA51" s="64">
        <f>L51/Z51*1000</f>
        <v>2771.7191428571432</v>
      </c>
    </row>
    <row r="52" spans="1:27" x14ac:dyDescent="0.2">
      <c r="A52" s="11" t="s">
        <v>50</v>
      </c>
      <c r="B52" s="8"/>
      <c r="C52" s="8"/>
      <c r="D52" s="8"/>
      <c r="E52" s="8"/>
      <c r="F52" s="4">
        <v>1044.2710240000001</v>
      </c>
      <c r="G52" s="4">
        <v>1034.462264</v>
      </c>
      <c r="H52" s="5">
        <v>923.29373599999985</v>
      </c>
      <c r="I52" s="4">
        <v>3586.0343920000005</v>
      </c>
      <c r="J52" s="4">
        <v>1602.3330799999994</v>
      </c>
      <c r="K52" s="5">
        <v>729.81198400000005</v>
      </c>
      <c r="L52" s="12">
        <v>846.91666399999997</v>
      </c>
      <c r="M52" s="1"/>
      <c r="N52" s="8"/>
      <c r="O52" s="38"/>
      <c r="P52" s="38"/>
      <c r="Q52" s="38"/>
      <c r="R52" s="43">
        <v>1044.2710240000001</v>
      </c>
      <c r="S52" s="38">
        <f>(G52/$F52*100)-100</f>
        <v>-0.93929255668020062</v>
      </c>
      <c r="T52" s="38">
        <f t="shared" ref="T52:U52" si="28">(H52/$F52*100)-100</f>
        <v>-11.584855389035511</v>
      </c>
      <c r="U52" s="38">
        <f t="shared" si="28"/>
        <v>243.40073693359511</v>
      </c>
      <c r="V52" s="38">
        <f>(J52/$F52*100)-100</f>
        <v>53.440346727460195</v>
      </c>
      <c r="W52" s="38">
        <f t="shared" ref="W52" si="29">(K52/$F52*100)-100</f>
        <v>-30.112780377213639</v>
      </c>
      <c r="X52" s="38">
        <f t="shared" ref="X52" si="30">(L52/$F52*100)-100</f>
        <v>-18.898768180318697</v>
      </c>
      <c r="Y52" s="11" t="s">
        <v>50</v>
      </c>
      <c r="Z52" s="48">
        <v>480</v>
      </c>
      <c r="AA52" s="64">
        <f>L52/Z52*1000</f>
        <v>1764.4097166666666</v>
      </c>
    </row>
    <row r="53" spans="1:27" x14ac:dyDescent="0.2">
      <c r="A53" s="11" t="s">
        <v>51</v>
      </c>
      <c r="B53" s="8">
        <v>14.284320000000001</v>
      </c>
      <c r="C53" s="8">
        <v>27.561900000000001</v>
      </c>
      <c r="D53" s="8">
        <v>36.255900000000004</v>
      </c>
      <c r="E53" s="3">
        <v>20.988479999999999</v>
      </c>
      <c r="F53" s="5">
        <v>37.102620000000009</v>
      </c>
      <c r="G53" s="5">
        <v>56.300700000000006</v>
      </c>
      <c r="H53" s="5">
        <v>76.404779999999988</v>
      </c>
      <c r="I53" s="5">
        <v>79.283580000000001</v>
      </c>
      <c r="J53" s="5">
        <v>94.810140000000004</v>
      </c>
      <c r="K53" s="5">
        <v>98.896860000000004</v>
      </c>
      <c r="L53" s="12">
        <v>106.56804</v>
      </c>
      <c r="M53" s="1"/>
      <c r="N53" s="40">
        <v>14.284320000000001</v>
      </c>
      <c r="O53" s="38">
        <f t="shared" si="16"/>
        <v>92.952132128095712</v>
      </c>
      <c r="P53" s="38">
        <f t="shared" si="17"/>
        <v>153.81607244867101</v>
      </c>
      <c r="Q53" s="38">
        <f t="shared" si="18"/>
        <v>46.933700729191173</v>
      </c>
      <c r="R53" s="38">
        <f t="shared" si="19"/>
        <v>159.74369098424012</v>
      </c>
      <c r="S53" s="38">
        <f t="shared" si="20"/>
        <v>294.14336839275512</v>
      </c>
      <c r="T53" s="38">
        <f t="shared" si="21"/>
        <v>434.88566484088835</v>
      </c>
      <c r="U53" s="38">
        <f t="shared" si="22"/>
        <v>455.03923182902645</v>
      </c>
      <c r="V53" s="38">
        <f t="shared" si="23"/>
        <v>563.7357606102355</v>
      </c>
      <c r="W53" s="38">
        <f t="shared" si="24"/>
        <v>592.34559292986989</v>
      </c>
      <c r="X53" s="45">
        <f t="shared" si="25"/>
        <v>646.04909439161258</v>
      </c>
      <c r="Y53" s="11" t="s">
        <v>51</v>
      </c>
      <c r="Z53" s="48">
        <v>3</v>
      </c>
      <c r="AA53" s="64">
        <f>L53/Z53*1000</f>
        <v>35522.68</v>
      </c>
    </row>
    <row r="54" spans="1:27" x14ac:dyDescent="0.2">
      <c r="A54" s="11" t="s">
        <v>52</v>
      </c>
      <c r="B54" s="8">
        <v>1399.8838759999999</v>
      </c>
      <c r="C54" s="8">
        <v>1672.7832620000004</v>
      </c>
      <c r="D54" s="8">
        <v>1515.1125159999997</v>
      </c>
      <c r="E54" s="2">
        <v>1778.7960720000001</v>
      </c>
      <c r="F54" s="4">
        <v>1330.305828</v>
      </c>
      <c r="G54" s="4">
        <v>1015.9947600000002</v>
      </c>
      <c r="H54" s="5">
        <v>425.60923399999996</v>
      </c>
      <c r="I54" s="4">
        <v>1262.6505290000002</v>
      </c>
      <c r="J54" s="4">
        <v>1517.0224499999999</v>
      </c>
      <c r="K54" s="4">
        <v>1585.6788690000001</v>
      </c>
      <c r="L54" s="12">
        <v>1885.105172</v>
      </c>
      <c r="M54" s="1"/>
      <c r="N54" s="40">
        <v>1399.8838759999999</v>
      </c>
      <c r="O54" s="38">
        <f t="shared" si="16"/>
        <v>19.494430265157263</v>
      </c>
      <c r="P54" s="38">
        <f t="shared" si="17"/>
        <v>8.2312998939063391</v>
      </c>
      <c r="Q54" s="38">
        <f t="shared" si="18"/>
        <v>27.067401982134129</v>
      </c>
      <c r="R54" s="38">
        <f t="shared" si="19"/>
        <v>-4.9702728342589921</v>
      </c>
      <c r="S54" s="38">
        <f t="shared" si="20"/>
        <v>-27.422925757021844</v>
      </c>
      <c r="T54" s="38">
        <f t="shared" si="21"/>
        <v>-69.596818614974893</v>
      </c>
      <c r="U54" s="38">
        <f t="shared" si="22"/>
        <v>-9.8031950615880703</v>
      </c>
      <c r="V54" s="38">
        <f t="shared" si="23"/>
        <v>8.3677350677621547</v>
      </c>
      <c r="W54" s="38">
        <f t="shared" si="24"/>
        <v>13.272171798341375</v>
      </c>
      <c r="X54" s="38">
        <f t="shared" si="25"/>
        <v>34.661539026112763</v>
      </c>
      <c r="Y54" s="11" t="s">
        <v>52</v>
      </c>
      <c r="Z54" s="48">
        <v>2880</v>
      </c>
      <c r="AA54" s="64">
        <f>L54/Z54*1000</f>
        <v>654.55040694444449</v>
      </c>
    </row>
    <row r="55" spans="1:27" x14ac:dyDescent="0.2">
      <c r="A55" s="11" t="s">
        <v>53</v>
      </c>
      <c r="B55" s="8">
        <v>54.531720000000007</v>
      </c>
      <c r="C55" s="8">
        <v>75.858759000000006</v>
      </c>
      <c r="D55" s="8">
        <v>82.943698999999995</v>
      </c>
      <c r="E55" s="3">
        <v>88.024797000000007</v>
      </c>
      <c r="F55" s="5">
        <v>67.599176</v>
      </c>
      <c r="G55" s="5">
        <v>69.232923</v>
      </c>
      <c r="H55" s="5">
        <v>65.614557999999988</v>
      </c>
      <c r="I55" s="5">
        <v>79.064771999999991</v>
      </c>
      <c r="J55" s="5">
        <v>69.643878000000015</v>
      </c>
      <c r="K55" s="5">
        <v>80.039394000000001</v>
      </c>
      <c r="L55" s="12">
        <v>65.170515999999992</v>
      </c>
      <c r="M55" s="1"/>
      <c r="N55" s="40">
        <v>54.531720000000007</v>
      </c>
      <c r="O55" s="38">
        <f t="shared" si="16"/>
        <v>39.109419251767576</v>
      </c>
      <c r="P55" s="38">
        <f t="shared" si="17"/>
        <v>52.101747386658616</v>
      </c>
      <c r="Q55" s="38">
        <f t="shared" si="18"/>
        <v>61.419439914970582</v>
      </c>
      <c r="R55" s="38">
        <f t="shared" si="19"/>
        <v>23.963036559272282</v>
      </c>
      <c r="S55" s="38">
        <f t="shared" si="20"/>
        <v>26.958993774632447</v>
      </c>
      <c r="T55" s="38">
        <f t="shared" si="21"/>
        <v>20.323653829367544</v>
      </c>
      <c r="U55" s="38">
        <f t="shared" si="22"/>
        <v>44.988590126993955</v>
      </c>
      <c r="V55" s="38">
        <f t="shared" si="23"/>
        <v>27.712601032940114</v>
      </c>
      <c r="W55" s="38">
        <f t="shared" si="24"/>
        <v>46.775847158314434</v>
      </c>
      <c r="X55" s="38">
        <f t="shared" si="25"/>
        <v>19.509371793150819</v>
      </c>
      <c r="Y55" s="11" t="s">
        <v>53</v>
      </c>
      <c r="Z55" s="48">
        <v>60</v>
      </c>
      <c r="AA55" s="64">
        <f>L55/Z55*1000</f>
        <v>1086.1752666666666</v>
      </c>
    </row>
    <row r="56" spans="1:27" x14ac:dyDescent="0.2">
      <c r="A56" s="11" t="s"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12">
        <v>10.815</v>
      </c>
      <c r="M56" s="1"/>
      <c r="N56" s="8"/>
      <c r="O56" s="38"/>
      <c r="P56" s="38"/>
      <c r="Q56" s="38"/>
      <c r="R56" s="38"/>
      <c r="S56" s="38"/>
      <c r="T56" s="38"/>
      <c r="U56" s="38"/>
      <c r="V56" s="38"/>
      <c r="W56" s="38"/>
      <c r="X56" s="41">
        <v>10.815</v>
      </c>
      <c r="Y56" s="11" t="s">
        <v>54</v>
      </c>
      <c r="Z56" s="48">
        <v>1600</v>
      </c>
      <c r="AA56" s="64">
        <f>L56/Z56*1000</f>
        <v>6.7593749999999995</v>
      </c>
    </row>
    <row r="57" spans="1:27" x14ac:dyDescent="0.2">
      <c r="A57" s="11" t="s"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12">
        <v>139.09824</v>
      </c>
      <c r="M57" s="1"/>
      <c r="N57" s="8"/>
      <c r="O57" s="38"/>
      <c r="P57" s="38"/>
      <c r="Q57" s="38"/>
      <c r="R57" s="38"/>
      <c r="S57" s="38"/>
      <c r="T57" s="38"/>
      <c r="U57" s="38"/>
      <c r="V57" s="38"/>
      <c r="W57" s="38"/>
      <c r="X57" s="41">
        <v>139.09824</v>
      </c>
      <c r="Y57" s="11" t="s">
        <v>55</v>
      </c>
      <c r="Z57" s="48">
        <v>720</v>
      </c>
      <c r="AA57" s="64">
        <f>L57/Z57*1000</f>
        <v>193.19200000000001</v>
      </c>
    </row>
    <row r="58" spans="1:27" x14ac:dyDescent="0.2">
      <c r="A58" s="11" t="s"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12">
        <v>158.83992000000001</v>
      </c>
      <c r="M58" s="1"/>
      <c r="N58" s="8"/>
      <c r="O58" s="38"/>
      <c r="P58" s="38"/>
      <c r="Q58" s="38"/>
      <c r="R58" s="38"/>
      <c r="S58" s="38"/>
      <c r="T58" s="38"/>
      <c r="U58" s="38"/>
      <c r="V58" s="38"/>
      <c r="W58" s="38"/>
      <c r="X58" s="41">
        <v>158.83992000000001</v>
      </c>
      <c r="Y58" s="11" t="s">
        <v>56</v>
      </c>
      <c r="Z58" s="48">
        <v>1000</v>
      </c>
      <c r="AA58" s="64">
        <f>L58/Z58*1000</f>
        <v>158.83992000000001</v>
      </c>
    </row>
    <row r="59" spans="1:27" x14ac:dyDescent="0.2">
      <c r="A59" s="11" t="s"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12">
        <v>12.112104</v>
      </c>
      <c r="M59" s="1"/>
      <c r="N59" s="8"/>
      <c r="O59" s="38"/>
      <c r="P59" s="38"/>
      <c r="Q59" s="38"/>
      <c r="R59" s="38"/>
      <c r="S59" s="38"/>
      <c r="T59" s="38"/>
      <c r="U59" s="38"/>
      <c r="V59" s="38"/>
      <c r="W59" s="38"/>
      <c r="X59" s="41">
        <v>12.112104</v>
      </c>
      <c r="Y59" s="11" t="s">
        <v>57</v>
      </c>
      <c r="Z59" s="48">
        <v>72</v>
      </c>
      <c r="AA59" s="64">
        <f>L59/Z59*1000</f>
        <v>168.22366666666667</v>
      </c>
    </row>
    <row r="60" spans="1:27" x14ac:dyDescent="0.2">
      <c r="A60" s="11" t="s">
        <v>58</v>
      </c>
      <c r="B60" s="8">
        <v>676.21661280000001</v>
      </c>
      <c r="C60" s="8">
        <v>983.97835058399983</v>
      </c>
      <c r="D60" s="8">
        <v>1485.9049998599996</v>
      </c>
      <c r="E60" s="2">
        <v>1625.8604060899993</v>
      </c>
      <c r="F60" s="4">
        <v>2048.9312365010001</v>
      </c>
      <c r="G60" s="4">
        <v>2022.8866968609998</v>
      </c>
      <c r="H60" s="4">
        <v>2123.4152569900002</v>
      </c>
      <c r="I60" s="4">
        <v>2515.7366413400009</v>
      </c>
      <c r="J60" s="4">
        <v>3127.4091763899996</v>
      </c>
      <c r="K60" s="4">
        <v>3566.6949569779999</v>
      </c>
      <c r="L60" s="12">
        <v>3827.4670230640013</v>
      </c>
      <c r="M60" s="1"/>
      <c r="N60" s="40">
        <v>676.21661280000001</v>
      </c>
      <c r="O60" s="38">
        <f t="shared" ref="O60:O79" si="31">(C60/$B60*100)-100</f>
        <v>45.512300638349501</v>
      </c>
      <c r="P60" s="38">
        <f t="shared" ref="P60:P79" si="32">(D60/$B60*100)-100</f>
        <v>119.73802058889609</v>
      </c>
      <c r="Q60" s="38">
        <f t="shared" si="18"/>
        <v>140.43485109864773</v>
      </c>
      <c r="R60" s="38">
        <f t="shared" si="19"/>
        <v>202.99924576194911</v>
      </c>
      <c r="S60" s="38">
        <f t="shared" si="20"/>
        <v>199.14773736256836</v>
      </c>
      <c r="T60" s="38">
        <f t="shared" si="21"/>
        <v>214.01406247586942</v>
      </c>
      <c r="U60" s="38">
        <f t="shared" si="22"/>
        <v>272.03117961316093</v>
      </c>
      <c r="V60" s="38">
        <f t="shared" ref="V60:V79" si="33">(J60/$B60*100)-100</f>
        <v>362.48629761407125</v>
      </c>
      <c r="W60" s="38">
        <f t="shared" ref="W60:W79" si="34">(K60/$B60*100)-100</f>
        <v>427.44858518181616</v>
      </c>
      <c r="X60" s="45">
        <f t="shared" ref="X60:X79" si="35">(L60/$B60*100)-100</f>
        <v>466.01197761404671</v>
      </c>
      <c r="Y60" s="11" t="s">
        <v>58</v>
      </c>
      <c r="Z60" s="48">
        <v>582</v>
      </c>
      <c r="AA60" s="64">
        <f>L60/Z60*1000</f>
        <v>6576.4038196975971</v>
      </c>
    </row>
    <row r="61" spans="1:27" x14ac:dyDescent="0.2">
      <c r="A61" s="11" t="s"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12">
        <v>1.000875</v>
      </c>
      <c r="M61" s="1"/>
      <c r="N61" s="8"/>
      <c r="O61" s="38"/>
      <c r="P61" s="38"/>
      <c r="Q61" s="38"/>
      <c r="R61" s="38"/>
      <c r="S61" s="38"/>
      <c r="T61" s="38"/>
      <c r="U61" s="38"/>
      <c r="V61" s="38"/>
      <c r="W61" s="38"/>
      <c r="X61" s="41">
        <v>1.000875</v>
      </c>
      <c r="Y61" s="11" t="s">
        <v>59</v>
      </c>
      <c r="Z61" s="48">
        <v>20</v>
      </c>
      <c r="AA61" s="64">
        <f>L61/Z61*1000</f>
        <v>50.043749999999996</v>
      </c>
    </row>
    <row r="62" spans="1:27" x14ac:dyDescent="0.2">
      <c r="A62" s="11" t="s"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12">
        <v>20.060711999999999</v>
      </c>
      <c r="M62" s="1"/>
      <c r="N62" s="8"/>
      <c r="O62" s="38"/>
      <c r="P62" s="38"/>
      <c r="Q62" s="38"/>
      <c r="R62" s="38"/>
      <c r="S62" s="38"/>
      <c r="T62" s="38"/>
      <c r="U62" s="38"/>
      <c r="V62" s="38"/>
      <c r="W62" s="38"/>
      <c r="X62" s="41">
        <v>20.060711999999999</v>
      </c>
      <c r="Y62" s="11" t="s">
        <v>60</v>
      </c>
      <c r="Z62" s="48">
        <v>98</v>
      </c>
      <c r="AA62" s="64">
        <f>L62/Z62*1000</f>
        <v>204.70114285714283</v>
      </c>
    </row>
    <row r="63" spans="1:27" x14ac:dyDescent="0.2">
      <c r="A63" s="11" t="s"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12">
        <v>2.6245620000000001</v>
      </c>
      <c r="M63" s="1"/>
      <c r="N63" s="8"/>
      <c r="O63" s="38"/>
      <c r="P63" s="38"/>
      <c r="Q63" s="38"/>
      <c r="R63" s="38"/>
      <c r="S63" s="38"/>
      <c r="T63" s="38"/>
      <c r="U63" s="38"/>
      <c r="V63" s="38"/>
      <c r="W63" s="38"/>
      <c r="X63" s="41">
        <v>2.6245620000000001</v>
      </c>
      <c r="Y63" s="11" t="s">
        <v>61</v>
      </c>
      <c r="Z63" s="48">
        <v>67.5</v>
      </c>
      <c r="AA63" s="64">
        <f>L63/Z63*1000</f>
        <v>38.882399999999997</v>
      </c>
    </row>
    <row r="64" spans="1:27" x14ac:dyDescent="0.2">
      <c r="A64" s="11" t="s"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12">
        <v>8.3460000000000001</v>
      </c>
      <c r="M64" s="1"/>
      <c r="N64" s="8"/>
      <c r="O64" s="38"/>
      <c r="P64" s="38"/>
      <c r="Q64" s="38"/>
      <c r="R64" s="38"/>
      <c r="S64" s="38"/>
      <c r="T64" s="38"/>
      <c r="U64" s="38"/>
      <c r="V64" s="38"/>
      <c r="W64" s="38"/>
      <c r="X64" s="41">
        <v>8.3460000000000001</v>
      </c>
      <c r="Y64" s="11" t="s">
        <v>62</v>
      </c>
      <c r="Z64" s="48">
        <v>100</v>
      </c>
      <c r="AA64" s="64">
        <f>L64/Z64*1000</f>
        <v>83.460000000000008</v>
      </c>
    </row>
    <row r="65" spans="1:27" x14ac:dyDescent="0.2">
      <c r="A65" s="11" t="s">
        <v>63</v>
      </c>
      <c r="B65" s="8">
        <v>136.64275223560003</v>
      </c>
      <c r="C65" s="8">
        <v>130.32681296000001</v>
      </c>
      <c r="D65" s="8">
        <v>143.43724122080002</v>
      </c>
      <c r="E65" s="3">
        <v>71.670736325199996</v>
      </c>
      <c r="F65" s="5">
        <v>168.21632399999999</v>
      </c>
      <c r="G65" s="5">
        <v>68.49776</v>
      </c>
      <c r="H65" s="5">
        <v>122.41760000000001</v>
      </c>
      <c r="I65" s="5">
        <v>190.23486400000002</v>
      </c>
      <c r="J65" s="5">
        <v>345.95794799999999</v>
      </c>
      <c r="K65" s="5">
        <v>241.29501999999999</v>
      </c>
      <c r="L65" s="12">
        <v>172.99586400000001</v>
      </c>
      <c r="M65" s="1"/>
      <c r="N65" s="40">
        <v>136.64275223560003</v>
      </c>
      <c r="O65" s="38">
        <f t="shared" si="31"/>
        <v>-4.6222277964000966</v>
      </c>
      <c r="P65" s="38">
        <f t="shared" si="32"/>
        <v>4.972447403199908</v>
      </c>
      <c r="Q65" s="38">
        <f t="shared" ref="Q65:Q79" si="36">(E65/$B65*100)-100</f>
        <v>-47.548819712277904</v>
      </c>
      <c r="R65" s="38">
        <f t="shared" ref="R65:R79" si="37">(F65/$B65*100)-100</f>
        <v>23.106656773101776</v>
      </c>
      <c r="S65" s="38">
        <f t="shared" ref="S65:S79" si="38">(G65/$B65*100)-100</f>
        <v>-49.870916035198221</v>
      </c>
      <c r="T65" s="38">
        <f t="shared" ref="T65:T79" si="39">(H65/$B65*100)-100</f>
        <v>-10.410469639160198</v>
      </c>
      <c r="U65" s="38">
        <f t="shared" ref="U65:U79" si="40">(I65/$B65*100)-100</f>
        <v>39.220603279415968</v>
      </c>
      <c r="V65" s="38">
        <f t="shared" si="33"/>
        <v>153.18426505600371</v>
      </c>
      <c r="W65" s="38">
        <f t="shared" si="34"/>
        <v>76.588231759235981</v>
      </c>
      <c r="X65" s="38">
        <f t="shared" si="35"/>
        <v>26.604493227507447</v>
      </c>
      <c r="Y65" s="11" t="s">
        <v>63</v>
      </c>
      <c r="Z65" s="48">
        <v>2880</v>
      </c>
      <c r="AA65" s="64">
        <f>L65/Z65*1000</f>
        <v>60.068008333333339</v>
      </c>
    </row>
    <row r="66" spans="1:27" x14ac:dyDescent="0.2">
      <c r="A66" s="11" t="s"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12">
        <v>4.6300000000000004E-3</v>
      </c>
      <c r="M66" s="1"/>
      <c r="N66" s="8"/>
      <c r="O66" s="38"/>
      <c r="P66" s="38"/>
      <c r="Q66" s="38"/>
      <c r="R66" s="38"/>
      <c r="S66" s="38"/>
      <c r="T66" s="38"/>
      <c r="U66" s="38"/>
      <c r="V66" s="38"/>
      <c r="W66" s="38"/>
      <c r="X66" s="41">
        <v>4.6300000000000004E-3</v>
      </c>
      <c r="Y66" s="11" t="s">
        <v>64</v>
      </c>
      <c r="Z66" s="48">
        <v>125</v>
      </c>
      <c r="AA66" s="64">
        <f>L66/Z66*1000</f>
        <v>3.7040000000000003E-2</v>
      </c>
    </row>
    <row r="67" spans="1:27" x14ac:dyDescent="0.2">
      <c r="A67" s="11" t="s"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12">
        <v>82.993250000000003</v>
      </c>
      <c r="M67" s="1"/>
      <c r="N67" s="8"/>
      <c r="O67" s="38"/>
      <c r="P67" s="38"/>
      <c r="Q67" s="38"/>
      <c r="R67" s="38"/>
      <c r="S67" s="38"/>
      <c r="T67" s="38"/>
      <c r="U67" s="38"/>
      <c r="V67" s="38"/>
      <c r="W67" s="38"/>
      <c r="X67" s="41">
        <v>82.993250000000003</v>
      </c>
      <c r="Y67" s="11" t="s">
        <v>65</v>
      </c>
      <c r="Z67" s="48">
        <v>750</v>
      </c>
      <c r="AA67" s="64">
        <f>L67/Z67*1000</f>
        <v>110.65766666666667</v>
      </c>
    </row>
    <row r="68" spans="1:27" x14ac:dyDescent="0.2">
      <c r="A68" s="11" t="s">
        <v>66</v>
      </c>
      <c r="B68" s="8"/>
      <c r="C68" s="8"/>
      <c r="D68" s="8"/>
      <c r="E68" s="8"/>
      <c r="F68" s="8"/>
      <c r="G68" s="8"/>
      <c r="H68" s="8"/>
      <c r="I68" s="8"/>
      <c r="J68" s="8"/>
      <c r="K68" s="5">
        <v>45.039270000000002</v>
      </c>
      <c r="L68" s="12">
        <v>122.10935000000001</v>
      </c>
      <c r="M68" s="1"/>
      <c r="N68" s="8"/>
      <c r="O68" s="38"/>
      <c r="P68" s="38"/>
      <c r="Q68" s="38"/>
      <c r="R68" s="38"/>
      <c r="S68" s="38"/>
      <c r="T68" s="38"/>
      <c r="U68" s="38"/>
      <c r="V68" s="38"/>
      <c r="W68" s="47"/>
      <c r="X68" s="46">
        <v>122.10935000000001</v>
      </c>
      <c r="Y68" s="11" t="s">
        <v>66</v>
      </c>
      <c r="Z68" s="48">
        <v>100</v>
      </c>
      <c r="AA68" s="64">
        <f>L68/Z68*1000</f>
        <v>1221.0934999999999</v>
      </c>
    </row>
    <row r="69" spans="1:27" x14ac:dyDescent="0.2">
      <c r="A69" s="11" t="s"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12">
        <v>42.039804000000004</v>
      </c>
      <c r="M69" s="1"/>
      <c r="N69" s="8"/>
      <c r="O69" s="38"/>
      <c r="P69" s="38"/>
      <c r="Q69" s="38"/>
      <c r="R69" s="38"/>
      <c r="S69" s="38"/>
      <c r="T69" s="38"/>
      <c r="U69" s="38"/>
      <c r="V69" s="38"/>
      <c r="W69" s="38"/>
      <c r="X69" s="41">
        <v>42.039804000000004</v>
      </c>
      <c r="Y69" s="11" t="s">
        <v>67</v>
      </c>
      <c r="Z69" s="48">
        <v>100</v>
      </c>
      <c r="AA69" s="64">
        <f>L69/Z69*1000</f>
        <v>420.39804000000004</v>
      </c>
    </row>
    <row r="70" spans="1:27" x14ac:dyDescent="0.2">
      <c r="A70" s="11" t="s"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12">
        <v>6061.3163420000001</v>
      </c>
      <c r="M70" s="1"/>
      <c r="N70" s="8"/>
      <c r="O70" s="38"/>
      <c r="P70" s="38"/>
      <c r="Q70" s="38"/>
      <c r="R70" s="38"/>
      <c r="S70" s="38"/>
      <c r="T70" s="38"/>
      <c r="U70" s="38"/>
      <c r="V70" s="38"/>
      <c r="W70" s="38"/>
      <c r="X70" s="41">
        <v>6061.3163420000001</v>
      </c>
      <c r="Y70" s="11" t="s">
        <v>68</v>
      </c>
      <c r="Z70" s="48">
        <v>1440</v>
      </c>
      <c r="AA70" s="64">
        <f>L70/Z70*1000</f>
        <v>4209.2474597222226</v>
      </c>
    </row>
    <row r="71" spans="1:27" x14ac:dyDescent="0.2">
      <c r="A71" s="11" t="s"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12">
        <v>193.66389000000001</v>
      </c>
      <c r="M71" s="1"/>
      <c r="N71" s="8"/>
      <c r="O71" s="38"/>
      <c r="P71" s="38"/>
      <c r="Q71" s="38"/>
      <c r="R71" s="38"/>
      <c r="S71" s="38"/>
      <c r="T71" s="38"/>
      <c r="U71" s="38"/>
      <c r="V71" s="38"/>
      <c r="W71" s="38"/>
      <c r="X71" s="41">
        <v>193.66389000000001</v>
      </c>
      <c r="Y71" s="11" t="s">
        <v>69</v>
      </c>
      <c r="Z71" s="48">
        <v>35</v>
      </c>
      <c r="AA71" s="64">
        <f>L71/Z71*1000</f>
        <v>5533.2539999999999</v>
      </c>
    </row>
    <row r="72" spans="1:27" x14ac:dyDescent="0.2">
      <c r="A72" s="11" t="s"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12">
        <v>6.5544112000000005</v>
      </c>
      <c r="M72" s="1"/>
      <c r="N72" s="8"/>
      <c r="O72" s="38"/>
      <c r="P72" s="38"/>
      <c r="Q72" s="38"/>
      <c r="R72" s="38"/>
      <c r="S72" s="38"/>
      <c r="T72" s="38"/>
      <c r="U72" s="38"/>
      <c r="V72" s="38"/>
      <c r="W72" s="38"/>
      <c r="X72" s="41">
        <v>6.5544112000000005</v>
      </c>
      <c r="Y72" s="11" t="s">
        <v>70</v>
      </c>
      <c r="Z72" s="48">
        <v>230</v>
      </c>
      <c r="AA72" s="64">
        <f>L72/Z72*1000</f>
        <v>28.497440000000001</v>
      </c>
    </row>
    <row r="73" spans="1:27" x14ac:dyDescent="0.2">
      <c r="A73" s="11" t="s">
        <v>71</v>
      </c>
      <c r="B73" s="8">
        <v>239.584532</v>
      </c>
      <c r="C73" s="8">
        <v>222.26249999999999</v>
      </c>
      <c r="D73" s="8">
        <v>1025.8178999999998</v>
      </c>
      <c r="E73" s="2">
        <v>1232.2055499999999</v>
      </c>
      <c r="F73" s="4">
        <v>1038.886925</v>
      </c>
      <c r="G73" s="5">
        <v>491.77710000000002</v>
      </c>
      <c r="H73" s="5">
        <v>455.42530000000005</v>
      </c>
      <c r="I73" s="5">
        <v>555.48892499999999</v>
      </c>
      <c r="J73" s="5">
        <v>307.966725</v>
      </c>
      <c r="K73" s="5">
        <v>351.45350000000002</v>
      </c>
      <c r="L73" s="12">
        <v>394.24625000000003</v>
      </c>
      <c r="M73" s="1"/>
      <c r="N73" s="40">
        <v>239.584532</v>
      </c>
      <c r="O73" s="38">
        <f t="shared" si="31"/>
        <v>-7.2300293576548711</v>
      </c>
      <c r="P73" s="38">
        <f t="shared" si="32"/>
        <v>328.16532913735841</v>
      </c>
      <c r="Q73" s="38">
        <f t="shared" si="36"/>
        <v>414.3093085825758</v>
      </c>
      <c r="R73" s="38">
        <f t="shared" si="37"/>
        <v>333.62019923723631</v>
      </c>
      <c r="S73" s="38">
        <f t="shared" si="38"/>
        <v>105.26245826253927</v>
      </c>
      <c r="T73" s="38">
        <f t="shared" si="39"/>
        <v>90.089608956892107</v>
      </c>
      <c r="U73" s="38">
        <f t="shared" si="40"/>
        <v>131.85508695527975</v>
      </c>
      <c r="V73" s="38">
        <f t="shared" si="33"/>
        <v>28.541989931136271</v>
      </c>
      <c r="W73" s="38">
        <f t="shared" si="34"/>
        <v>46.692900858891875</v>
      </c>
      <c r="X73" s="38">
        <f t="shared" si="35"/>
        <v>64.554133235946978</v>
      </c>
      <c r="Y73" s="11" t="s">
        <v>71</v>
      </c>
      <c r="Z73" s="48">
        <v>2500</v>
      </c>
      <c r="AA73" s="64">
        <f>L73/Z73*1000</f>
        <v>157.69850000000002</v>
      </c>
    </row>
    <row r="74" spans="1:27" x14ac:dyDescent="0.2">
      <c r="A74" s="11" t="s">
        <v>72</v>
      </c>
      <c r="B74" s="8"/>
      <c r="C74" s="8"/>
      <c r="D74" s="8"/>
      <c r="E74" s="8"/>
      <c r="F74" s="8"/>
      <c r="G74" s="8"/>
      <c r="H74" s="8"/>
      <c r="I74" s="8"/>
      <c r="J74" s="4">
        <v>1185.9537499999999</v>
      </c>
      <c r="K74" s="4">
        <v>1564.475625</v>
      </c>
      <c r="L74" s="12">
        <v>1991.0080749999997</v>
      </c>
      <c r="M74" s="1"/>
      <c r="N74" s="8"/>
      <c r="O74" s="38"/>
      <c r="P74" s="38"/>
      <c r="Q74" s="38"/>
      <c r="R74" s="38"/>
      <c r="S74" s="38"/>
      <c r="T74" s="38"/>
      <c r="U74" s="38"/>
      <c r="V74" s="43">
        <v>1185.9537499999999</v>
      </c>
      <c r="W74" s="38">
        <f>(K74/$J74*100)-100</f>
        <v>31.917085721091581</v>
      </c>
      <c r="X74" s="45">
        <f>(L74/$J74*100)-100</f>
        <v>67.882438501501412</v>
      </c>
      <c r="Y74" s="11" t="s">
        <v>72</v>
      </c>
      <c r="Z74" s="48">
        <v>600</v>
      </c>
      <c r="AA74" s="64">
        <f>L74/Z74*1000</f>
        <v>3318.3467916666659</v>
      </c>
    </row>
    <row r="75" spans="1:27" x14ac:dyDescent="0.2">
      <c r="A75" s="11" t="s"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12">
        <v>188.4246</v>
      </c>
      <c r="M75" s="1"/>
      <c r="N75" s="8"/>
      <c r="O75" s="38"/>
      <c r="P75" s="38"/>
      <c r="Q75" s="38"/>
      <c r="R75" s="38"/>
      <c r="S75" s="38"/>
      <c r="T75" s="38"/>
      <c r="U75" s="38"/>
      <c r="V75" s="38"/>
      <c r="W75" s="38"/>
      <c r="X75" s="41">
        <v>188.4246</v>
      </c>
      <c r="Y75" s="11" t="s">
        <v>73</v>
      </c>
      <c r="Z75" s="48">
        <v>100</v>
      </c>
      <c r="AA75" s="64">
        <f>L75/Z75*1000</f>
        <v>1884.2460000000001</v>
      </c>
    </row>
    <row r="76" spans="1:27" x14ac:dyDescent="0.2">
      <c r="A76" s="11" t="s">
        <v>79</v>
      </c>
      <c r="B76" s="8"/>
      <c r="C76" s="8">
        <v>489.7863006</v>
      </c>
      <c r="D76" s="8">
        <v>710.23476976999996</v>
      </c>
      <c r="E76" s="3">
        <v>951.88435012000014</v>
      </c>
      <c r="F76" s="4">
        <v>1332.010483047</v>
      </c>
      <c r="G76" s="4">
        <v>1513.3215278319999</v>
      </c>
      <c r="H76" s="5">
        <v>901.22307251999996</v>
      </c>
      <c r="I76" s="5">
        <v>798.21767797999996</v>
      </c>
      <c r="J76" s="4">
        <v>1041.9151396299999</v>
      </c>
      <c r="K76" s="4">
        <v>1647.676025856</v>
      </c>
      <c r="L76" s="12">
        <v>1926.886373867</v>
      </c>
      <c r="M76" s="1"/>
      <c r="N76" s="8"/>
      <c r="O76" s="40">
        <v>489.7863006</v>
      </c>
      <c r="P76" s="38">
        <f>(D76/$C76*100)-100</f>
        <v>45.009112933527376</v>
      </c>
      <c r="Q76" s="38">
        <f t="shared" ref="Q76:X76" si="41">(E76/$C76*100)-100</f>
        <v>94.346871064772301</v>
      </c>
      <c r="R76" s="38">
        <f t="shared" si="41"/>
        <v>171.95748052063828</v>
      </c>
      <c r="S76" s="38">
        <f t="shared" si="41"/>
        <v>208.97587906769638</v>
      </c>
      <c r="T76" s="38">
        <f t="shared" si="41"/>
        <v>84.003323779366639</v>
      </c>
      <c r="U76" s="38">
        <f t="shared" si="41"/>
        <v>62.972642763214111</v>
      </c>
      <c r="V76" s="38">
        <f t="shared" si="41"/>
        <v>112.72851820347546</v>
      </c>
      <c r="W76" s="38">
        <f t="shared" si="41"/>
        <v>236.40712772847206</v>
      </c>
      <c r="X76" s="45">
        <f t="shared" si="41"/>
        <v>293.4136931773138</v>
      </c>
      <c r="Y76" s="11" t="s">
        <v>74</v>
      </c>
      <c r="Z76" s="48">
        <v>480</v>
      </c>
      <c r="AA76" s="64">
        <f>L76/Z76*1000</f>
        <v>4014.3466122229165</v>
      </c>
    </row>
    <row r="77" spans="1:27" x14ac:dyDescent="0.2">
      <c r="A77" s="11" t="s"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12">
        <v>1.335</v>
      </c>
      <c r="M77" s="1"/>
      <c r="N77" s="8"/>
      <c r="O77" s="38"/>
      <c r="P77" s="38"/>
      <c r="Q77" s="38"/>
      <c r="R77" s="38"/>
      <c r="S77" s="38"/>
      <c r="T77" s="38"/>
      <c r="U77" s="38"/>
      <c r="V77" s="38"/>
      <c r="W77" s="38"/>
      <c r="X77" s="41">
        <v>1.335</v>
      </c>
      <c r="Y77" s="11" t="s">
        <v>75</v>
      </c>
      <c r="Z77" s="48">
        <v>15</v>
      </c>
      <c r="AA77" s="64">
        <f>L77/Z77*1000</f>
        <v>89</v>
      </c>
    </row>
    <row r="78" spans="1:27" ht="16" thickBot="1" x14ac:dyDescent="0.25">
      <c r="A78" s="14" t="s">
        <v>76</v>
      </c>
      <c r="B78" s="15">
        <v>332.92391849999996</v>
      </c>
      <c r="C78" s="15">
        <v>1380.6818890704999</v>
      </c>
      <c r="D78" s="15">
        <v>1824.0364595000001</v>
      </c>
      <c r="E78" s="16">
        <v>1467.414221</v>
      </c>
      <c r="F78" s="17">
        <v>1453.444892</v>
      </c>
      <c r="G78" s="17">
        <v>1594.003776</v>
      </c>
      <c r="H78" s="17">
        <v>1219.1992200000002</v>
      </c>
      <c r="I78" s="17">
        <v>1375.2184500000001</v>
      </c>
      <c r="J78" s="17">
        <v>1940.4060999999999</v>
      </c>
      <c r="K78" s="17">
        <v>2329.6103699999999</v>
      </c>
      <c r="L78" s="18">
        <v>1887.40671</v>
      </c>
      <c r="M78" s="1"/>
      <c r="N78" s="44">
        <v>332.92391849999996</v>
      </c>
      <c r="O78" s="38">
        <f t="shared" si="31"/>
        <v>314.71393683313869</v>
      </c>
      <c r="P78" s="38">
        <f t="shared" si="32"/>
        <v>447.88387320390143</v>
      </c>
      <c r="Q78" s="38">
        <f t="shared" si="36"/>
        <v>340.7656342660764</v>
      </c>
      <c r="R78" s="38">
        <f t="shared" si="37"/>
        <v>336.56968191067358</v>
      </c>
      <c r="S78" s="38">
        <f t="shared" si="38"/>
        <v>378.78920300525067</v>
      </c>
      <c r="T78" s="38">
        <f t="shared" si="39"/>
        <v>266.20956087899714</v>
      </c>
      <c r="U78" s="38">
        <f t="shared" si="40"/>
        <v>313.07288950463328</v>
      </c>
      <c r="V78" s="38">
        <f t="shared" si="33"/>
        <v>482.83769719597376</v>
      </c>
      <c r="W78" s="38">
        <f t="shared" si="34"/>
        <v>599.74256595805389</v>
      </c>
      <c r="X78" s="38">
        <f t="shared" si="35"/>
        <v>466.91832731747695</v>
      </c>
      <c r="Y78" s="14" t="s">
        <v>76</v>
      </c>
      <c r="Z78" s="48">
        <v>900</v>
      </c>
      <c r="AA78" s="64">
        <f>L78/Z78*1000</f>
        <v>2097.1185666666665</v>
      </c>
    </row>
    <row r="79" spans="1:27" s="78" customFormat="1" ht="25" customHeight="1" x14ac:dyDescent="0.2">
      <c r="A79" s="71" t="s">
        <v>100</v>
      </c>
      <c r="B79" s="72">
        <f>SUM(B5:B78)</f>
        <v>154232.04105358059</v>
      </c>
      <c r="C79" s="72">
        <f t="shared" ref="C79:L79" si="42">SUM(C5:C78)</f>
        <v>325891.73271030193</v>
      </c>
      <c r="D79" s="72">
        <f t="shared" si="42"/>
        <v>336569.82251342322</v>
      </c>
      <c r="E79" s="72">
        <f t="shared" si="42"/>
        <v>469238.53396396112</v>
      </c>
      <c r="F79" s="72">
        <f t="shared" si="42"/>
        <v>472166.89686368476</v>
      </c>
      <c r="G79" s="72">
        <f t="shared" si="42"/>
        <v>476239.81753136206</v>
      </c>
      <c r="H79" s="72">
        <f t="shared" si="42"/>
        <v>491709.2516349419</v>
      </c>
      <c r="I79" s="72">
        <f t="shared" si="42"/>
        <v>486621.22681036004</v>
      </c>
      <c r="J79" s="72">
        <f t="shared" si="42"/>
        <v>473987.96962280991</v>
      </c>
      <c r="K79" s="72">
        <f t="shared" si="42"/>
        <v>518173.29532004404</v>
      </c>
      <c r="L79" s="72">
        <f t="shared" si="42"/>
        <v>584951.827730385</v>
      </c>
      <c r="M79" s="73"/>
      <c r="N79" s="82">
        <f>SUM(N5:N78)</f>
        <v>154232.04105358059</v>
      </c>
      <c r="O79" s="74">
        <f t="shared" si="31"/>
        <v>111.29963040370211</v>
      </c>
      <c r="P79" s="74">
        <f t="shared" si="32"/>
        <v>118.22302305945499</v>
      </c>
      <c r="Q79" s="74">
        <f t="shared" si="36"/>
        <v>204.24192713688234</v>
      </c>
      <c r="R79" s="74">
        <f t="shared" si="37"/>
        <v>206.14060064189437</v>
      </c>
      <c r="S79" s="74">
        <f t="shared" si="38"/>
        <v>208.78137530833504</v>
      </c>
      <c r="T79" s="74">
        <f t="shared" si="39"/>
        <v>218.81134962359795</v>
      </c>
      <c r="U79" s="74">
        <f t="shared" si="40"/>
        <v>215.51240811324453</v>
      </c>
      <c r="V79" s="74">
        <f t="shared" si="33"/>
        <v>207.32133633512984</v>
      </c>
      <c r="W79" s="74">
        <f t="shared" si="34"/>
        <v>235.96993969627192</v>
      </c>
      <c r="X79" s="75">
        <f t="shared" si="35"/>
        <v>279.26738421828401</v>
      </c>
      <c r="Y79" s="71" t="s">
        <v>100</v>
      </c>
      <c r="Z79" s="76"/>
      <c r="AA79" s="77"/>
    </row>
    <row r="80" spans="1:27" x14ac:dyDescent="0.2">
      <c r="A80" s="65"/>
      <c r="B80" s="62"/>
      <c r="C80" s="62"/>
      <c r="D80" s="62"/>
      <c r="E80" s="66"/>
      <c r="F80" s="67"/>
      <c r="G80" s="67"/>
      <c r="H80" s="67"/>
      <c r="I80" s="67"/>
      <c r="J80" s="67"/>
      <c r="K80" s="67"/>
      <c r="L80" s="62"/>
      <c r="M80" s="1"/>
      <c r="N80" s="69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65"/>
      <c r="AA80" s="64"/>
    </row>
    <row r="81" spans="1:27" ht="28" x14ac:dyDescent="0.3">
      <c r="A81" s="65"/>
      <c r="B81" s="62"/>
      <c r="C81" s="62"/>
      <c r="E81" s="66"/>
      <c r="F81" s="68" t="s">
        <v>97</v>
      </c>
      <c r="G81" s="67"/>
      <c r="H81" s="67"/>
      <c r="I81" s="67"/>
      <c r="J81" s="67"/>
      <c r="K81" s="67"/>
      <c r="L81" s="62"/>
      <c r="M81" s="1"/>
      <c r="N81" s="69"/>
      <c r="P81" s="38"/>
      <c r="Q81" s="49" t="s">
        <v>98</v>
      </c>
      <c r="R81" s="38"/>
      <c r="S81" s="38"/>
      <c r="T81" s="38"/>
      <c r="U81" s="38"/>
      <c r="V81" s="38"/>
      <c r="W81" s="38"/>
      <c r="X81" s="38"/>
      <c r="Y81" s="65"/>
      <c r="AA81" s="64"/>
    </row>
    <row r="82" spans="1:27" ht="16" thickBot="1" x14ac:dyDescent="0.25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1"/>
      <c r="N82" s="6"/>
      <c r="O82" s="1"/>
      <c r="P82" s="1"/>
      <c r="Q82" s="1"/>
      <c r="R82" s="1"/>
      <c r="S82" s="1"/>
      <c r="T82" s="1"/>
      <c r="U82" s="1"/>
      <c r="V82" s="1"/>
      <c r="W82" s="1"/>
      <c r="X82" s="1"/>
      <c r="Y82" s="7"/>
    </row>
    <row r="83" spans="1:27" x14ac:dyDescent="0.2">
      <c r="A83" s="24" t="s">
        <v>92</v>
      </c>
      <c r="B83" s="19">
        <v>2009</v>
      </c>
      <c r="C83" s="19">
        <v>2010</v>
      </c>
      <c r="D83" s="19">
        <v>2011</v>
      </c>
      <c r="E83" s="19">
        <v>2012</v>
      </c>
      <c r="F83" s="19">
        <v>2013</v>
      </c>
      <c r="G83" s="19">
        <v>2014</v>
      </c>
      <c r="H83" s="19">
        <v>2015</v>
      </c>
      <c r="I83" s="19">
        <v>2016</v>
      </c>
      <c r="J83" s="19">
        <v>2017</v>
      </c>
      <c r="K83" s="19">
        <v>2018</v>
      </c>
      <c r="L83" s="20">
        <v>2019</v>
      </c>
      <c r="M83" s="1"/>
      <c r="N83" s="19" t="s">
        <v>99</v>
      </c>
      <c r="O83" s="19">
        <v>2010</v>
      </c>
      <c r="P83" s="19">
        <v>2011</v>
      </c>
      <c r="Q83" s="19">
        <v>2012</v>
      </c>
      <c r="R83" s="19">
        <v>2013</v>
      </c>
      <c r="S83" s="19">
        <v>2014</v>
      </c>
      <c r="T83" s="19">
        <v>2015</v>
      </c>
      <c r="U83" s="19">
        <v>2016</v>
      </c>
      <c r="V83" s="19">
        <v>2017</v>
      </c>
      <c r="W83" s="19">
        <v>2018</v>
      </c>
      <c r="X83" s="20">
        <v>2019</v>
      </c>
      <c r="Y83" s="24" t="s">
        <v>92</v>
      </c>
    </row>
    <row r="84" spans="1:27" x14ac:dyDescent="0.2">
      <c r="A84" s="51" t="s">
        <v>83</v>
      </c>
      <c r="B84" s="56">
        <v>47415.7</v>
      </c>
      <c r="C84" s="56">
        <v>49872.604999999996</v>
      </c>
      <c r="D84" s="56">
        <v>50885.15</v>
      </c>
      <c r="E84" s="56">
        <v>53563</v>
      </c>
      <c r="F84" s="56">
        <v>57059.9</v>
      </c>
      <c r="G84" s="57">
        <v>57914.7</v>
      </c>
      <c r="H84" s="56">
        <v>58335.99</v>
      </c>
      <c r="I84" s="56">
        <v>60889.3</v>
      </c>
      <c r="J84" s="56">
        <v>61721.8</v>
      </c>
      <c r="K84" s="58">
        <v>63262.200000000004</v>
      </c>
      <c r="L84" s="58">
        <v>65924.800000000003</v>
      </c>
      <c r="N84" s="79">
        <v>47415.7</v>
      </c>
      <c r="O84" s="38">
        <f t="shared" ref="O84" si="43">(C84/$B84*100)-100</f>
        <v>5.1816276043588942</v>
      </c>
      <c r="P84" s="38">
        <f t="shared" ref="P84" si="44">(D84/$B84*100)-100</f>
        <v>7.3170911744422398</v>
      </c>
      <c r="Q84" s="38">
        <f t="shared" ref="Q84" si="45">(E84/$B84*100)-100</f>
        <v>12.964693129069076</v>
      </c>
      <c r="R84" s="38">
        <f t="shared" ref="R84" si="46">(F84/$B84*100)-100</f>
        <v>20.339676520646123</v>
      </c>
      <c r="S84" s="38">
        <f t="shared" ref="S84" si="47">(G84/$B84*100)-100</f>
        <v>22.142454925267359</v>
      </c>
      <c r="T84" s="38">
        <f t="shared" ref="T84" si="48">(H84/$B84*100)-100</f>
        <v>23.030958100376026</v>
      </c>
      <c r="U84" s="38">
        <f t="shared" ref="U84" si="49">(I84/$B84*100)-100</f>
        <v>28.415904436716119</v>
      </c>
      <c r="V84" s="38">
        <f t="shared" ref="V84" si="50">(J84/$B84*100)-100</f>
        <v>30.171652005559366</v>
      </c>
      <c r="W84" s="38">
        <f t="shared" ref="W84" si="51">(K84/$B84*100)-100</f>
        <v>33.420364984593732</v>
      </c>
      <c r="X84" s="38">
        <f t="shared" ref="X84" si="52">(L84/$B84*100)-100</f>
        <v>39.035804596367882</v>
      </c>
      <c r="Y84" s="51" t="s">
        <v>83</v>
      </c>
    </row>
    <row r="85" spans="1:27" x14ac:dyDescent="0.2">
      <c r="A85" s="1" t="s">
        <v>82</v>
      </c>
      <c r="B85" s="58">
        <v>23467.9</v>
      </c>
      <c r="C85" s="58">
        <v>24181</v>
      </c>
      <c r="D85" s="58">
        <v>25042.2</v>
      </c>
      <c r="E85" s="58">
        <v>27736.1</v>
      </c>
      <c r="F85" s="58">
        <v>30173.1</v>
      </c>
      <c r="G85" s="58">
        <v>32092.9</v>
      </c>
      <c r="H85" s="58">
        <v>33251.9</v>
      </c>
      <c r="I85" s="58">
        <v>33909.4</v>
      </c>
      <c r="J85" s="58">
        <v>35149.199999999997</v>
      </c>
      <c r="K85" s="58">
        <v>35874</v>
      </c>
      <c r="L85" s="58">
        <v>36949.699999999997</v>
      </c>
      <c r="M85" s="1"/>
      <c r="N85" s="80">
        <v>23467.9</v>
      </c>
      <c r="O85" s="38">
        <f t="shared" ref="O85:O93" si="53">(C85/$B85*100)-100</f>
        <v>3.0386187089598877</v>
      </c>
      <c r="P85" s="38">
        <f t="shared" ref="P85:P93" si="54">(D85/$B85*100)-100</f>
        <v>6.7083122051823949</v>
      </c>
      <c r="Q85" s="38">
        <f t="shared" ref="Q85:Q93" si="55">(E85/$B85*100)-100</f>
        <v>18.187396401041411</v>
      </c>
      <c r="R85" s="38">
        <f t="shared" ref="R85:R93" si="56">(F85/$B85*100)-100</f>
        <v>28.571793811972952</v>
      </c>
      <c r="S85" s="38">
        <f t="shared" ref="S85:S93" si="57">(G85/$B85*100)-100</f>
        <v>36.752329778122458</v>
      </c>
      <c r="T85" s="38">
        <f t="shared" ref="T85:T93" si="58">(H85/$B85*100)-100</f>
        <v>41.690990672365245</v>
      </c>
      <c r="U85" s="38">
        <f t="shared" ref="U85:U93" si="59">(I85/$B85*100)-100</f>
        <v>44.492690014871386</v>
      </c>
      <c r="V85" s="38">
        <f t="shared" ref="V85:V93" si="60">(J85/$B85*100)-100</f>
        <v>49.77565099561528</v>
      </c>
      <c r="W85" s="38">
        <f t="shared" ref="W85:W93" si="61">(K85/$B85*100)-100</f>
        <v>52.864125038882889</v>
      </c>
      <c r="X85" s="38">
        <f t="shared" ref="X85:X93" si="62">(L85/$B85*100)-100</f>
        <v>57.447832997413485</v>
      </c>
      <c r="Y85" s="1" t="s">
        <v>82</v>
      </c>
    </row>
    <row r="86" spans="1:27" x14ac:dyDescent="0.2">
      <c r="A86" s="7" t="s">
        <v>84</v>
      </c>
      <c r="B86" s="58">
        <v>12993.9</v>
      </c>
      <c r="C86" s="58">
        <v>13806.1</v>
      </c>
      <c r="D86" s="58">
        <v>15178.1</v>
      </c>
      <c r="E86" s="58">
        <v>15829.3</v>
      </c>
      <c r="F86" s="58">
        <v>15828.9</v>
      </c>
      <c r="G86" s="59">
        <v>15692.9</v>
      </c>
      <c r="H86" s="58">
        <v>15922.5</v>
      </c>
      <c r="I86" s="58">
        <v>17591.7</v>
      </c>
      <c r="J86" s="58">
        <v>16616.400000000001</v>
      </c>
      <c r="K86" s="58">
        <v>17492.900000000001</v>
      </c>
      <c r="L86" s="58">
        <v>18527.300000000003</v>
      </c>
      <c r="M86" s="1"/>
      <c r="N86" s="80">
        <v>12993.9</v>
      </c>
      <c r="O86" s="38">
        <f t="shared" si="53"/>
        <v>6.2506252934069266</v>
      </c>
      <c r="P86" s="38">
        <f t="shared" si="54"/>
        <v>16.809425961412657</v>
      </c>
      <c r="Q86" s="38">
        <f t="shared" si="55"/>
        <v>21.821008319288282</v>
      </c>
      <c r="R86" s="38">
        <f t="shared" si="56"/>
        <v>21.817929951746578</v>
      </c>
      <c r="S86" s="38">
        <f t="shared" si="57"/>
        <v>20.771284987571079</v>
      </c>
      <c r="T86" s="38">
        <f t="shared" si="58"/>
        <v>22.538267956502665</v>
      </c>
      <c r="U86" s="38">
        <f t="shared" si="59"/>
        <v>35.38429570798607</v>
      </c>
      <c r="V86" s="38">
        <f t="shared" si="60"/>
        <v>27.878466049453991</v>
      </c>
      <c r="W86" s="38">
        <f t="shared" si="61"/>
        <v>34.623938925187986</v>
      </c>
      <c r="X86" s="38">
        <f t="shared" si="62"/>
        <v>42.584597388005164</v>
      </c>
      <c r="Y86" s="7" t="s">
        <v>84</v>
      </c>
    </row>
    <row r="87" spans="1:27" x14ac:dyDescent="0.2">
      <c r="A87" s="7" t="s">
        <v>91</v>
      </c>
      <c r="B87" s="58">
        <v>3608.8</v>
      </c>
      <c r="C87" s="58">
        <v>3990</v>
      </c>
      <c r="D87" s="58">
        <v>3262.05</v>
      </c>
      <c r="E87" s="58">
        <v>3075.3</v>
      </c>
      <c r="F87" s="58">
        <v>3365.6</v>
      </c>
      <c r="G87" s="59">
        <v>3024.2</v>
      </c>
      <c r="H87" s="58">
        <v>2837.49</v>
      </c>
      <c r="I87" s="58">
        <v>3180.3</v>
      </c>
      <c r="J87" s="58">
        <v>3171.7</v>
      </c>
      <c r="K87" s="58">
        <v>2922.2000000000003</v>
      </c>
      <c r="L87" s="58">
        <v>2926.7</v>
      </c>
      <c r="M87" s="1"/>
      <c r="N87" s="80">
        <v>3608.8</v>
      </c>
      <c r="O87" s="38">
        <f t="shared" si="53"/>
        <v>10.56306805586344</v>
      </c>
      <c r="P87" s="38">
        <f t="shared" si="54"/>
        <v>-9.6084571048547929</v>
      </c>
      <c r="Q87" s="38">
        <f t="shared" si="55"/>
        <v>-14.783307470627349</v>
      </c>
      <c r="R87" s="38">
        <f t="shared" si="56"/>
        <v>-6.7390822434050079</v>
      </c>
      <c r="S87" s="38">
        <f t="shared" si="57"/>
        <v>-16.199290622921751</v>
      </c>
      <c r="T87" s="38">
        <f t="shared" si="58"/>
        <v>-21.373032587009547</v>
      </c>
      <c r="U87" s="38">
        <f t="shared" si="59"/>
        <v>-11.873753048104632</v>
      </c>
      <c r="V87" s="38">
        <f t="shared" si="60"/>
        <v>-12.112059410330318</v>
      </c>
      <c r="W87" s="38">
        <f t="shared" si="61"/>
        <v>-19.025714919086681</v>
      </c>
      <c r="X87" s="38">
        <f t="shared" si="62"/>
        <v>-18.901019729550001</v>
      </c>
      <c r="Y87" s="7" t="s">
        <v>91</v>
      </c>
    </row>
    <row r="88" spans="1:27" x14ac:dyDescent="0.2">
      <c r="A88" s="7" t="s">
        <v>90</v>
      </c>
      <c r="B88" s="58">
        <v>2149.8000000000002</v>
      </c>
      <c r="C88" s="58">
        <v>2166.1999999999998</v>
      </c>
      <c r="D88" s="58">
        <v>1895.4</v>
      </c>
      <c r="E88" s="58">
        <v>2209.8000000000002</v>
      </c>
      <c r="F88" s="58">
        <v>2758</v>
      </c>
      <c r="G88" s="59">
        <v>2448.8000000000002</v>
      </c>
      <c r="H88" s="58">
        <v>2118.4</v>
      </c>
      <c r="I88" s="58">
        <v>1916</v>
      </c>
      <c r="J88" s="58">
        <v>2042.4</v>
      </c>
      <c r="K88" s="58">
        <v>2040.5</v>
      </c>
      <c r="L88" s="58">
        <v>2341.5</v>
      </c>
      <c r="M88" s="1"/>
      <c r="N88" s="80">
        <v>2149.8000000000002</v>
      </c>
      <c r="O88" s="38">
        <f t="shared" si="53"/>
        <v>0.76286166154989132</v>
      </c>
      <c r="P88" s="38">
        <f t="shared" si="54"/>
        <v>-11.833658945018144</v>
      </c>
      <c r="Q88" s="38">
        <f t="shared" si="55"/>
        <v>2.7909572983533195</v>
      </c>
      <c r="R88" s="38">
        <f t="shared" si="56"/>
        <v>28.291003814308283</v>
      </c>
      <c r="S88" s="38">
        <f t="shared" si="57"/>
        <v>13.908270536794106</v>
      </c>
      <c r="T88" s="38">
        <f t="shared" si="58"/>
        <v>-1.4606009861382461</v>
      </c>
      <c r="U88" s="38">
        <f t="shared" si="59"/>
        <v>-10.875430272583515</v>
      </c>
      <c r="V88" s="38">
        <f t="shared" si="60"/>
        <v>-4.9958135640524688</v>
      </c>
      <c r="W88" s="38">
        <f t="shared" si="61"/>
        <v>-5.0841938785003293</v>
      </c>
      <c r="X88" s="38">
        <f t="shared" si="62"/>
        <v>8.917108568238902</v>
      </c>
      <c r="Y88" s="7" t="s">
        <v>90</v>
      </c>
    </row>
    <row r="89" spans="1:27" x14ac:dyDescent="0.2">
      <c r="A89" s="7" t="s">
        <v>85</v>
      </c>
      <c r="B89" s="58">
        <v>835.7</v>
      </c>
      <c r="C89" s="58">
        <v>1400.3</v>
      </c>
      <c r="D89" s="58">
        <v>1393.4</v>
      </c>
      <c r="E89" s="58">
        <v>894.3</v>
      </c>
      <c r="F89" s="58">
        <v>1121.5999999999999</v>
      </c>
      <c r="G89" s="58">
        <v>976.2</v>
      </c>
      <c r="H89" s="58">
        <v>955.2</v>
      </c>
      <c r="I89" s="58">
        <v>939.1</v>
      </c>
      <c r="J89" s="58">
        <v>1174.7</v>
      </c>
      <c r="K89" s="58">
        <v>1618.2</v>
      </c>
      <c r="L89" s="58">
        <v>1665.6</v>
      </c>
      <c r="M89" s="1"/>
      <c r="N89" s="80">
        <v>835.7</v>
      </c>
      <c r="O89" s="38">
        <f t="shared" si="53"/>
        <v>67.560129232978312</v>
      </c>
      <c r="P89" s="38">
        <f t="shared" si="54"/>
        <v>66.734474093574249</v>
      </c>
      <c r="Q89" s="38">
        <f t="shared" si="55"/>
        <v>7.0120856766782111</v>
      </c>
      <c r="R89" s="38">
        <f t="shared" si="56"/>
        <v>34.210841210960865</v>
      </c>
      <c r="S89" s="38">
        <f t="shared" si="57"/>
        <v>16.812253200909424</v>
      </c>
      <c r="T89" s="38">
        <f t="shared" si="58"/>
        <v>14.299389733157824</v>
      </c>
      <c r="U89" s="38">
        <f t="shared" si="59"/>
        <v>12.372861074548268</v>
      </c>
      <c r="V89" s="38">
        <f t="shared" si="60"/>
        <v>40.564795979418449</v>
      </c>
      <c r="W89" s="38">
        <f t="shared" si="61"/>
        <v>93.634079215029317</v>
      </c>
      <c r="X89" s="38">
        <f t="shared" si="62"/>
        <v>99.305971042240003</v>
      </c>
      <c r="Y89" s="7" t="s">
        <v>85</v>
      </c>
    </row>
    <row r="90" spans="1:27" x14ac:dyDescent="0.2">
      <c r="A90" s="7" t="s">
        <v>86</v>
      </c>
      <c r="B90" s="58">
        <v>2764.8</v>
      </c>
      <c r="C90" s="58">
        <v>2820.3</v>
      </c>
      <c r="D90" s="58">
        <v>2426.6999999999998</v>
      </c>
      <c r="E90" s="58">
        <v>2399.6</v>
      </c>
      <c r="F90" s="58">
        <v>2372.9</v>
      </c>
      <c r="G90" s="59">
        <v>2295.1</v>
      </c>
      <c r="H90" s="58">
        <v>2008</v>
      </c>
      <c r="I90" s="58">
        <v>1980.9</v>
      </c>
      <c r="J90" s="58">
        <v>1972.1</v>
      </c>
      <c r="K90" s="58">
        <v>1702.5</v>
      </c>
      <c r="L90" s="58">
        <v>1665.8000000000002</v>
      </c>
      <c r="M90" s="1"/>
      <c r="N90" s="80">
        <v>2764.8</v>
      </c>
      <c r="O90" s="38">
        <f t="shared" si="53"/>
        <v>2.0073784722222285</v>
      </c>
      <c r="P90" s="38">
        <f t="shared" si="54"/>
        <v>-12.2287326388889</v>
      </c>
      <c r="Q90" s="38">
        <f t="shared" si="55"/>
        <v>-13.208912037037052</v>
      </c>
      <c r="R90" s="38">
        <f t="shared" si="56"/>
        <v>-14.174623842592595</v>
      </c>
      <c r="S90" s="38">
        <f t="shared" si="57"/>
        <v>-16.988570601851862</v>
      </c>
      <c r="T90" s="38">
        <f t="shared" si="58"/>
        <v>-27.37268518518519</v>
      </c>
      <c r="U90" s="38">
        <f t="shared" si="59"/>
        <v>-28.352864583333343</v>
      </c>
      <c r="V90" s="38">
        <f t="shared" si="60"/>
        <v>-28.671151620370381</v>
      </c>
      <c r="W90" s="38">
        <f t="shared" si="61"/>
        <v>-38.422309027777779</v>
      </c>
      <c r="X90" s="38">
        <f t="shared" si="62"/>
        <v>-39.749710648148152</v>
      </c>
      <c r="Y90" s="7" t="s">
        <v>86</v>
      </c>
    </row>
    <row r="91" spans="1:27" x14ac:dyDescent="0.2">
      <c r="A91" s="52" t="s">
        <v>89</v>
      </c>
      <c r="B91" s="54">
        <v>1432</v>
      </c>
      <c r="C91" s="54">
        <v>1378</v>
      </c>
      <c r="D91" s="54">
        <v>1476</v>
      </c>
      <c r="E91" s="54">
        <v>1325</v>
      </c>
      <c r="F91" s="54">
        <v>1367</v>
      </c>
      <c r="G91" s="54">
        <v>1395</v>
      </c>
      <c r="H91" s="58">
        <v>1400.3</v>
      </c>
      <c r="I91" s="58">
        <v>1456.5</v>
      </c>
      <c r="J91" s="58">
        <v>1433.8</v>
      </c>
      <c r="K91" s="58">
        <v>1355.9</v>
      </c>
      <c r="L91" s="58">
        <v>1298.9000000000001</v>
      </c>
      <c r="M91" s="1"/>
      <c r="N91" s="81">
        <v>1432</v>
      </c>
      <c r="O91" s="38">
        <f t="shared" si="53"/>
        <v>-3.7709497206703873</v>
      </c>
      <c r="P91" s="38">
        <f t="shared" si="54"/>
        <v>3.0726256983240319</v>
      </c>
      <c r="Q91" s="38">
        <f t="shared" si="55"/>
        <v>-7.4720670391061503</v>
      </c>
      <c r="R91" s="38">
        <f t="shared" si="56"/>
        <v>-4.5391061452513952</v>
      </c>
      <c r="S91" s="38">
        <f t="shared" si="57"/>
        <v>-2.5837988826815632</v>
      </c>
      <c r="T91" s="38">
        <f t="shared" si="58"/>
        <v>-2.2136871508379983</v>
      </c>
      <c r="U91" s="38">
        <f t="shared" si="59"/>
        <v>1.7108938547486048</v>
      </c>
      <c r="V91" s="38">
        <f t="shared" si="60"/>
        <v>0.12569832402233772</v>
      </c>
      <c r="W91" s="38">
        <f t="shared" si="61"/>
        <v>-5.3142458100558656</v>
      </c>
      <c r="X91" s="38">
        <f t="shared" si="62"/>
        <v>-9.294692737430168</v>
      </c>
      <c r="Y91" s="52" t="s">
        <v>89</v>
      </c>
    </row>
    <row r="92" spans="1:27" x14ac:dyDescent="0.2">
      <c r="A92" s="7" t="s">
        <v>87</v>
      </c>
      <c r="B92" s="54">
        <v>7224</v>
      </c>
      <c r="C92" s="54">
        <v>7948</v>
      </c>
      <c r="D92" s="54">
        <v>8335</v>
      </c>
      <c r="E92" s="54">
        <v>8642</v>
      </c>
      <c r="F92" s="54">
        <v>8998</v>
      </c>
      <c r="G92" s="54">
        <v>9009</v>
      </c>
      <c r="H92" s="54">
        <v>8811</v>
      </c>
      <c r="I92" s="54">
        <v>9051</v>
      </c>
      <c r="J92" s="54">
        <v>8943</v>
      </c>
      <c r="K92" s="58">
        <v>8832</v>
      </c>
      <c r="L92" s="54">
        <v>8442</v>
      </c>
      <c r="M92" s="1"/>
      <c r="N92" s="81">
        <v>7224</v>
      </c>
      <c r="O92" s="38">
        <f t="shared" si="53"/>
        <v>10.022148394241427</v>
      </c>
      <c r="P92" s="38">
        <f t="shared" si="54"/>
        <v>15.379291251384259</v>
      </c>
      <c r="Q92" s="38">
        <f t="shared" si="55"/>
        <v>19.629014396456256</v>
      </c>
      <c r="R92" s="38">
        <f t="shared" si="56"/>
        <v>24.557032115171637</v>
      </c>
      <c r="S92" s="38">
        <f t="shared" si="57"/>
        <v>24.70930232558139</v>
      </c>
      <c r="T92" s="38">
        <f t="shared" si="58"/>
        <v>21.968438538205987</v>
      </c>
      <c r="U92" s="38">
        <f t="shared" si="59"/>
        <v>25.29069767441861</v>
      </c>
      <c r="V92" s="38">
        <f t="shared" si="60"/>
        <v>23.795681063122927</v>
      </c>
      <c r="W92" s="38">
        <f t="shared" si="61"/>
        <v>22.259136212624583</v>
      </c>
      <c r="X92" s="38">
        <f t="shared" si="62"/>
        <v>16.860465116279073</v>
      </c>
      <c r="Y92" s="7" t="s">
        <v>87</v>
      </c>
    </row>
    <row r="93" spans="1:27" x14ac:dyDescent="0.2">
      <c r="A93" s="7" t="s">
        <v>88</v>
      </c>
      <c r="B93" s="54">
        <v>182</v>
      </c>
      <c r="C93" s="54">
        <v>179</v>
      </c>
      <c r="D93" s="54">
        <v>177</v>
      </c>
      <c r="E93" s="54">
        <v>175</v>
      </c>
      <c r="F93" s="54">
        <v>170</v>
      </c>
      <c r="G93" s="54">
        <v>168</v>
      </c>
      <c r="H93" s="54">
        <v>167</v>
      </c>
      <c r="I93" s="54">
        <v>165</v>
      </c>
      <c r="J93" s="54">
        <v>165</v>
      </c>
      <c r="K93" s="58">
        <v>163</v>
      </c>
      <c r="L93" s="55">
        <v>162</v>
      </c>
      <c r="M93" s="53"/>
      <c r="N93" s="81">
        <v>182</v>
      </c>
      <c r="O93" s="38">
        <f t="shared" si="53"/>
        <v>-1.6483516483516496</v>
      </c>
      <c r="P93" s="38">
        <f t="shared" si="54"/>
        <v>-2.7472527472527446</v>
      </c>
      <c r="Q93" s="38">
        <f t="shared" si="55"/>
        <v>-3.8461538461538396</v>
      </c>
      <c r="R93" s="38">
        <f t="shared" si="56"/>
        <v>-6.5934065934065984</v>
      </c>
      <c r="S93" s="38">
        <f t="shared" si="57"/>
        <v>-7.6923076923076934</v>
      </c>
      <c r="T93" s="38">
        <f t="shared" si="58"/>
        <v>-8.241758241758248</v>
      </c>
      <c r="U93" s="38">
        <f t="shared" si="59"/>
        <v>-9.340659340659343</v>
      </c>
      <c r="V93" s="38">
        <f t="shared" si="60"/>
        <v>-9.340659340659343</v>
      </c>
      <c r="W93" s="38">
        <f t="shared" si="61"/>
        <v>-10.439560439560438</v>
      </c>
      <c r="X93" s="38">
        <f t="shared" si="62"/>
        <v>-10.989010989010993</v>
      </c>
      <c r="Y93" s="7" t="s">
        <v>88</v>
      </c>
    </row>
    <row r="94" spans="1:27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1"/>
      <c r="N94" s="70"/>
      <c r="O94" s="1"/>
      <c r="Y94" s="7"/>
    </row>
    <row r="95" spans="1:27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1"/>
      <c r="N95" s="7"/>
      <c r="O95" s="1"/>
      <c r="Y95" s="7"/>
    </row>
    <row r="96" spans="1:27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1"/>
      <c r="N96" s="7"/>
      <c r="O96" s="1"/>
      <c r="Y96" s="7"/>
    </row>
    <row r="97" spans="1:2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1"/>
      <c r="N97" s="7"/>
      <c r="O97" s="1"/>
      <c r="Y97" s="7"/>
    </row>
    <row r="98" spans="1:2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1"/>
      <c r="N98" s="7"/>
      <c r="O98" s="1"/>
      <c r="Y98" s="7"/>
    </row>
    <row r="99" spans="1:2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1"/>
      <c r="N99" s="7"/>
      <c r="O99" s="1"/>
      <c r="Y99" s="7"/>
    </row>
    <row r="100" spans="1: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1"/>
      <c r="N100" s="7"/>
      <c r="O100" s="1"/>
      <c r="Y100" s="7"/>
    </row>
    <row r="101" spans="1: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1"/>
      <c r="N101" s="7"/>
      <c r="O101" s="1"/>
      <c r="Y101" s="7"/>
    </row>
    <row r="102" spans="1: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1"/>
      <c r="N102" s="7"/>
      <c r="O102" s="1"/>
      <c r="Y102" s="7"/>
    </row>
    <row r="103" spans="1: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1"/>
      <c r="N103" s="7"/>
      <c r="O103" s="1"/>
      <c r="Y103" s="7"/>
    </row>
    <row r="104" spans="1: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1"/>
      <c r="N104" s="7"/>
      <c r="O104" s="1"/>
      <c r="Y104" s="7"/>
    </row>
    <row r="105" spans="1:2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1"/>
      <c r="N105" s="7"/>
      <c r="O105" s="1"/>
      <c r="Y105" s="7"/>
    </row>
    <row r="106" spans="1:2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1"/>
      <c r="N106" s="7"/>
      <c r="O106" s="1"/>
      <c r="Y106" s="7"/>
    </row>
    <row r="107" spans="1:2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1"/>
      <c r="N107" s="7"/>
      <c r="O107" s="1"/>
      <c r="Y107" s="7"/>
    </row>
    <row r="108" spans="1:2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1"/>
      <c r="N108" s="7"/>
      <c r="O108" s="1"/>
      <c r="Y108" s="7"/>
    </row>
    <row r="109" spans="1:2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1"/>
      <c r="N109" s="7"/>
      <c r="O109" s="1"/>
      <c r="Y109" s="7"/>
    </row>
    <row r="110" spans="1:2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1"/>
      <c r="N110" s="7"/>
      <c r="O110" s="1"/>
      <c r="Y110" s="7"/>
    </row>
    <row r="111" spans="1:2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1"/>
      <c r="N111" s="7"/>
      <c r="O111" s="1"/>
      <c r="Y111" s="7"/>
    </row>
    <row r="112" spans="1:2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1"/>
      <c r="N112" s="7"/>
      <c r="O112" s="1"/>
      <c r="Y112" s="7"/>
    </row>
    <row r="113" spans="1:2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1"/>
      <c r="N113" s="7"/>
      <c r="O113" s="1"/>
      <c r="Y113" s="7"/>
    </row>
    <row r="114" spans="1:2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1"/>
      <c r="N114" s="7"/>
      <c r="O114" s="1"/>
      <c r="Y114" s="7"/>
    </row>
    <row r="115" spans="1:2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1"/>
      <c r="N115" s="7"/>
      <c r="O115" s="1"/>
      <c r="Y115" s="7"/>
    </row>
    <row r="116" spans="1:2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1"/>
      <c r="N116" s="7"/>
      <c r="O116" s="1"/>
      <c r="Y116" s="7"/>
    </row>
    <row r="117" spans="1:2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1"/>
      <c r="N117" s="7"/>
      <c r="O117" s="1"/>
      <c r="Y117" s="7"/>
    </row>
    <row r="118" spans="1:2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1"/>
      <c r="N118" s="7"/>
      <c r="O118" s="1"/>
      <c r="Y118" s="7"/>
    </row>
  </sheetData>
  <mergeCells count="2">
    <mergeCell ref="A2:L2"/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Mesquita Machado</dc:creator>
  <cp:lastModifiedBy>Aldo</cp:lastModifiedBy>
  <dcterms:created xsi:type="dcterms:W3CDTF">2021-06-28T15:46:57Z</dcterms:created>
  <dcterms:modified xsi:type="dcterms:W3CDTF">2021-06-30T22:36:30Z</dcterms:modified>
</cp:coreProperties>
</file>