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domerotto/Library/Mobile Documents/com~apple~CloudDocs/DOCUMENTOS/Projetos/2021/Artigo AWS Hist Uso Hs/Ibama/Ibama Uso relativo a 2019/"/>
    </mc:Choice>
  </mc:AlternateContent>
  <xr:revisionPtr revIDLastSave="0" documentId="13_ncr:1_{B0400A57-AD20-B74D-BA36-408121D3743D}" xr6:coauthVersionLast="47" xr6:coauthVersionMax="47" xr10:uidLastSave="{00000000-0000-0000-0000-000000000000}"/>
  <bookViews>
    <workbookView xWindow="-340" yWindow="-18500" windowWidth="25600" windowHeight="14340" activeTab="2" xr2:uid="{00000000-000D-0000-FFFF-FFFF00000000}"/>
  </bookViews>
  <sheets>
    <sheet name="Geral" sheetId="1" r:id="rId1"/>
    <sheet name="Área Trat 2019" sheetId="4" r:id="rId2"/>
    <sheet name="Var 2009-19 Hs e Cultu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G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78" i="1"/>
  <c r="E78" i="1"/>
  <c r="F78" i="1"/>
  <c r="G78" i="1"/>
  <c r="H78" i="1"/>
  <c r="I78" i="1"/>
  <c r="J78" i="1"/>
  <c r="K78" i="1"/>
  <c r="L78" i="1"/>
  <c r="C78" i="1"/>
  <c r="P88" i="1" l="1"/>
  <c r="Q88" i="1"/>
  <c r="R88" i="1"/>
  <c r="S88" i="1"/>
  <c r="T88" i="1"/>
  <c r="U88" i="1"/>
  <c r="V88" i="1"/>
  <c r="W88" i="1"/>
  <c r="X88" i="1"/>
  <c r="P89" i="1"/>
  <c r="Q89" i="1"/>
  <c r="R89" i="1"/>
  <c r="S89" i="1"/>
  <c r="T89" i="1"/>
  <c r="U89" i="1"/>
  <c r="V89" i="1"/>
  <c r="W89" i="1"/>
  <c r="X89" i="1"/>
  <c r="P90" i="1"/>
  <c r="Q90" i="1"/>
  <c r="R90" i="1"/>
  <c r="S90" i="1"/>
  <c r="T90" i="1"/>
  <c r="U90" i="1"/>
  <c r="V90" i="1"/>
  <c r="W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U92" i="1"/>
  <c r="V92" i="1"/>
  <c r="W92" i="1"/>
  <c r="X92" i="1"/>
  <c r="P93" i="1"/>
  <c r="Q93" i="1"/>
  <c r="R93" i="1"/>
  <c r="S93" i="1"/>
  <c r="T93" i="1"/>
  <c r="U93" i="1"/>
  <c r="V93" i="1"/>
  <c r="W93" i="1"/>
  <c r="X93" i="1"/>
  <c r="P94" i="1"/>
  <c r="Q94" i="1"/>
  <c r="R94" i="1"/>
  <c r="S94" i="1"/>
  <c r="T94" i="1"/>
  <c r="U94" i="1"/>
  <c r="V94" i="1"/>
  <c r="W94" i="1"/>
  <c r="X94" i="1"/>
  <c r="P95" i="1"/>
  <c r="Q95" i="1"/>
  <c r="R95" i="1"/>
  <c r="S95" i="1"/>
  <c r="T95" i="1"/>
  <c r="U95" i="1"/>
  <c r="V95" i="1"/>
  <c r="W95" i="1"/>
  <c r="X95" i="1"/>
  <c r="P96" i="1"/>
  <c r="Q96" i="1"/>
  <c r="R96" i="1"/>
  <c r="S96" i="1"/>
  <c r="T96" i="1"/>
  <c r="U96" i="1"/>
  <c r="V96" i="1"/>
  <c r="W96" i="1"/>
  <c r="X96" i="1"/>
  <c r="P97" i="1"/>
  <c r="Q97" i="1"/>
  <c r="R97" i="1"/>
  <c r="S97" i="1"/>
  <c r="T97" i="1"/>
  <c r="U97" i="1"/>
  <c r="V97" i="1"/>
  <c r="W97" i="1"/>
  <c r="X97" i="1"/>
  <c r="P98" i="1"/>
  <c r="Q98" i="1"/>
  <c r="R98" i="1"/>
  <c r="S98" i="1"/>
  <c r="T98" i="1"/>
  <c r="U98" i="1"/>
  <c r="V98" i="1"/>
  <c r="W98" i="1"/>
  <c r="X98" i="1"/>
  <c r="P99" i="1"/>
  <c r="Q99" i="1"/>
  <c r="R99" i="1"/>
  <c r="S99" i="1"/>
  <c r="T99" i="1"/>
  <c r="U99" i="1"/>
  <c r="V99" i="1"/>
  <c r="W99" i="1"/>
  <c r="X99" i="1"/>
  <c r="O89" i="1"/>
  <c r="O90" i="1"/>
  <c r="O91" i="1"/>
  <c r="O92" i="1"/>
  <c r="O93" i="1"/>
  <c r="O94" i="1"/>
  <c r="O95" i="1"/>
  <c r="O96" i="1"/>
  <c r="O97" i="1"/>
  <c r="O98" i="1"/>
  <c r="O99" i="1"/>
  <c r="O88" i="1"/>
  <c r="AC76" i="1" l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6" i="1"/>
  <c r="AC5" i="1"/>
  <c r="AA77" i="1"/>
  <c r="O76" i="1"/>
  <c r="Q14" i="1"/>
  <c r="T14" i="1"/>
  <c r="V14" i="1"/>
  <c r="W14" i="1"/>
  <c r="X14" i="1"/>
  <c r="P14" i="1"/>
  <c r="N77" i="1"/>
  <c r="X76" i="1"/>
  <c r="W76" i="1"/>
  <c r="V76" i="1"/>
  <c r="U76" i="1"/>
  <c r="T76" i="1"/>
  <c r="S76" i="1"/>
  <c r="R76" i="1"/>
  <c r="Q76" i="1"/>
  <c r="P76" i="1"/>
  <c r="P74" i="1"/>
  <c r="Q74" i="1"/>
  <c r="R74" i="1"/>
  <c r="S74" i="1"/>
  <c r="T74" i="1"/>
  <c r="U74" i="1"/>
  <c r="V74" i="1"/>
  <c r="W74" i="1"/>
  <c r="X74" i="1"/>
  <c r="X71" i="1"/>
  <c r="W71" i="1"/>
  <c r="V71" i="1"/>
  <c r="U71" i="1"/>
  <c r="T71" i="1"/>
  <c r="S71" i="1"/>
  <c r="R71" i="1"/>
  <c r="Q71" i="1"/>
  <c r="P71" i="1"/>
  <c r="O71" i="1"/>
  <c r="X63" i="1"/>
  <c r="W63" i="1"/>
  <c r="V63" i="1"/>
  <c r="U63" i="1"/>
  <c r="T63" i="1"/>
  <c r="S63" i="1"/>
  <c r="R63" i="1"/>
  <c r="Q63" i="1"/>
  <c r="P63" i="1"/>
  <c r="O63" i="1"/>
  <c r="X58" i="1"/>
  <c r="W58" i="1"/>
  <c r="V58" i="1"/>
  <c r="U58" i="1"/>
  <c r="T58" i="1"/>
  <c r="S58" i="1"/>
  <c r="R58" i="1"/>
  <c r="Q58" i="1"/>
  <c r="P58" i="1"/>
  <c r="O58" i="1"/>
  <c r="X53" i="1"/>
  <c r="W53" i="1"/>
  <c r="V53" i="1"/>
  <c r="U53" i="1"/>
  <c r="T53" i="1"/>
  <c r="S53" i="1"/>
  <c r="R53" i="1"/>
  <c r="Q53" i="1"/>
  <c r="P53" i="1"/>
  <c r="O53" i="1"/>
  <c r="X52" i="1"/>
  <c r="W52" i="1"/>
  <c r="V52" i="1"/>
  <c r="U52" i="1"/>
  <c r="T52" i="1"/>
  <c r="S52" i="1"/>
  <c r="R52" i="1"/>
  <c r="Q52" i="1"/>
  <c r="P52" i="1"/>
  <c r="O52" i="1"/>
  <c r="X51" i="1"/>
  <c r="W51" i="1"/>
  <c r="V51" i="1"/>
  <c r="U51" i="1"/>
  <c r="T51" i="1"/>
  <c r="S51" i="1"/>
  <c r="R51" i="1"/>
  <c r="Q51" i="1"/>
  <c r="P51" i="1"/>
  <c r="O51" i="1"/>
  <c r="X44" i="1"/>
  <c r="W44" i="1"/>
  <c r="V44" i="1"/>
  <c r="U44" i="1"/>
  <c r="S44" i="1"/>
  <c r="R44" i="1"/>
  <c r="Q44" i="1"/>
  <c r="P44" i="1"/>
  <c r="O44" i="1"/>
  <c r="X43" i="1"/>
  <c r="W43" i="1"/>
  <c r="V43" i="1"/>
  <c r="U43" i="1"/>
  <c r="T43" i="1"/>
  <c r="S43" i="1"/>
  <c r="R43" i="1"/>
  <c r="Q43" i="1"/>
  <c r="P43" i="1"/>
  <c r="O43" i="1"/>
  <c r="X39" i="1"/>
  <c r="W39" i="1"/>
  <c r="V39" i="1"/>
  <c r="U39" i="1"/>
  <c r="T39" i="1"/>
  <c r="S39" i="1"/>
  <c r="R39" i="1"/>
  <c r="Q39" i="1"/>
  <c r="P39" i="1"/>
  <c r="O39" i="1"/>
  <c r="X35" i="1"/>
  <c r="W35" i="1"/>
  <c r="V35" i="1"/>
  <c r="U35" i="1"/>
  <c r="T35" i="1"/>
  <c r="S35" i="1"/>
  <c r="R35" i="1"/>
  <c r="Q35" i="1"/>
  <c r="P35" i="1"/>
  <c r="O35" i="1"/>
  <c r="X23" i="1"/>
  <c r="W23" i="1"/>
  <c r="V23" i="1"/>
  <c r="U23" i="1"/>
  <c r="T23" i="1"/>
  <c r="S23" i="1"/>
  <c r="R23" i="1"/>
  <c r="Q23" i="1"/>
  <c r="P23" i="1"/>
  <c r="O23" i="1"/>
  <c r="X21" i="1"/>
  <c r="W21" i="1"/>
  <c r="V21" i="1"/>
  <c r="U21" i="1"/>
  <c r="T21" i="1"/>
  <c r="S21" i="1"/>
  <c r="R21" i="1"/>
  <c r="Q21" i="1"/>
  <c r="P21" i="1"/>
  <c r="O21" i="1"/>
  <c r="X18" i="1"/>
  <c r="W18" i="1"/>
  <c r="V18" i="1"/>
  <c r="U18" i="1"/>
  <c r="T18" i="1"/>
  <c r="S18" i="1"/>
  <c r="R18" i="1"/>
  <c r="Q18" i="1"/>
  <c r="P18" i="1"/>
  <c r="O18" i="1"/>
  <c r="X16" i="1"/>
  <c r="W16" i="1"/>
  <c r="V16" i="1"/>
  <c r="U16" i="1"/>
  <c r="T16" i="1"/>
  <c r="S16" i="1"/>
  <c r="R16" i="1"/>
  <c r="Q16" i="1"/>
  <c r="P16" i="1"/>
  <c r="O16" i="1"/>
  <c r="X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P6" i="1"/>
  <c r="Q6" i="1"/>
  <c r="R6" i="1"/>
  <c r="S6" i="1"/>
  <c r="T6" i="1"/>
  <c r="U6" i="1"/>
  <c r="V6" i="1"/>
  <c r="W6" i="1"/>
  <c r="X6" i="1"/>
  <c r="O6" i="1"/>
  <c r="P5" i="1"/>
  <c r="Q5" i="1"/>
  <c r="R5" i="1"/>
  <c r="S5" i="1"/>
  <c r="T5" i="1"/>
  <c r="U5" i="1"/>
  <c r="V5" i="1"/>
  <c r="W5" i="1"/>
  <c r="X5" i="1"/>
  <c r="O5" i="1"/>
  <c r="D82" i="1" l="1"/>
  <c r="E82" i="1"/>
  <c r="C82" i="1"/>
  <c r="B77" i="1" l="1"/>
  <c r="X72" i="1"/>
  <c r="W72" i="1"/>
  <c r="X38" i="1"/>
  <c r="W38" i="1"/>
  <c r="X36" i="1"/>
  <c r="W36" i="1"/>
  <c r="Q26" i="1"/>
  <c r="R26" i="1"/>
  <c r="S26" i="1"/>
  <c r="T26" i="1"/>
  <c r="U26" i="1"/>
  <c r="V26" i="1"/>
  <c r="W26" i="1"/>
  <c r="X26" i="1"/>
  <c r="P26" i="1"/>
  <c r="W19" i="1"/>
  <c r="L77" i="1"/>
  <c r="D77" i="1"/>
  <c r="G77" i="1"/>
  <c r="K77" i="1"/>
  <c r="C77" i="1"/>
  <c r="X77" i="1" l="1"/>
  <c r="P77" i="1"/>
  <c r="W77" i="1"/>
  <c r="S77" i="1"/>
  <c r="O77" i="1"/>
  <c r="E77" i="1"/>
  <c r="Q77" i="1" s="1"/>
  <c r="I77" i="1"/>
  <c r="U77" i="1" s="1"/>
  <c r="F77" i="1"/>
  <c r="R77" i="1" s="1"/>
  <c r="J77" i="1"/>
  <c r="V77" i="1" s="1"/>
  <c r="H77" i="1"/>
  <c r="T77" i="1" s="1"/>
</calcChain>
</file>

<file path=xl/sharedStrings.xml><?xml version="1.0" encoding="utf-8"?>
<sst xmlns="http://schemas.openxmlformats.org/spreadsheetml/2006/main" count="396" uniqueCount="129">
  <si>
    <t>Informações referentes aos herbicidas</t>
  </si>
  <si>
    <t>Unidade de medida tonelada/ia</t>
  </si>
  <si>
    <t>Ingrediente ativo</t>
  </si>
  <si>
    <t>Vendas internas</t>
  </si>
  <si>
    <t>2,4-d</t>
  </si>
  <si>
    <t>ametrina</t>
  </si>
  <si>
    <t>amicarbazona</t>
  </si>
  <si>
    <t>aminopiralide</t>
  </si>
  <si>
    <t>atrazina</t>
  </si>
  <si>
    <t>bentazona</t>
  </si>
  <si>
    <t>bispiribaque-sódico</t>
  </si>
  <si>
    <t>carfentrazona-etílica</t>
  </si>
  <si>
    <t>cialofope-butílico</t>
  </si>
  <si>
    <t>cletodim</t>
  </si>
  <si>
    <t>clodinafope-Propargil</t>
  </si>
  <si>
    <t>clomazona</t>
  </si>
  <si>
    <t>cloransulam-metílico</t>
  </si>
  <si>
    <t>clorimurom-etílico</t>
  </si>
  <si>
    <t>dibrometo de diquate</t>
  </si>
  <si>
    <t>dicamba</t>
  </si>
  <si>
    <t>dicloreto de paraquate</t>
  </si>
  <si>
    <t>diclosulam</t>
  </si>
  <si>
    <t>diurom</t>
  </si>
  <si>
    <t>etoxissulfurom</t>
  </si>
  <si>
    <t>fenoxaprope-etílico</t>
  </si>
  <si>
    <t>fenoxaprope-P-etílico</t>
  </si>
  <si>
    <t>florpirauxifem-benzílico</t>
  </si>
  <si>
    <t>fluasifope-p-butílico</t>
  </si>
  <si>
    <t>fluazifop-P-butílico</t>
  </si>
  <si>
    <t>flumetsulam</t>
  </si>
  <si>
    <t>flumicloraque-pentílico</t>
  </si>
  <si>
    <t>flumioxazina</t>
  </si>
  <si>
    <t>fluroxipir-meptílico</t>
  </si>
  <si>
    <t>fomesafem</t>
  </si>
  <si>
    <t>glufosinato - sal de amônio</t>
  </si>
  <si>
    <t>halossulfurom-metílico</t>
  </si>
  <si>
    <t>haloxifope-P-metílico</t>
  </si>
  <si>
    <t>hexazinona</t>
  </si>
  <si>
    <t>imazamoxi</t>
  </si>
  <si>
    <t>imazapique</t>
  </si>
  <si>
    <t>imazapir</t>
  </si>
  <si>
    <t>imazaquim</t>
  </si>
  <si>
    <t>imazetapir</t>
  </si>
  <si>
    <t>indaziflam</t>
  </si>
  <si>
    <t>iodosulfurom-metílico</t>
  </si>
  <si>
    <t>linurom</t>
  </si>
  <si>
    <t>mcpa</t>
  </si>
  <si>
    <t>mesotriona</t>
  </si>
  <si>
    <t>metribuzim</t>
  </si>
  <si>
    <t>metsulfurom-metílico</t>
  </si>
  <si>
    <t>MSMA</t>
  </si>
  <si>
    <t>nicosulfurom</t>
  </si>
  <si>
    <t>oxadiazona</t>
  </si>
  <si>
    <t>oxifluorfem</t>
  </si>
  <si>
    <t>pendimetalina</t>
  </si>
  <si>
    <t>penoxsulam</t>
  </si>
  <si>
    <t>picloram</t>
  </si>
  <si>
    <t>pirazossulfurom-etílico</t>
  </si>
  <si>
    <t>piritiobaque-sódico</t>
  </si>
  <si>
    <t>piroxsulam</t>
  </si>
  <si>
    <t>profoxidim</t>
  </si>
  <si>
    <t>propanil</t>
  </si>
  <si>
    <t>propaquizafope</t>
  </si>
  <si>
    <t>quincloraque</t>
  </si>
  <si>
    <t>quizalofope-p-etílico</t>
  </si>
  <si>
    <t>quizalofope-p-tefurílico</t>
  </si>
  <si>
    <t>s-metolacloro</t>
  </si>
  <si>
    <t>saflufenacil</t>
  </si>
  <si>
    <t>setoxidim</t>
  </si>
  <si>
    <t>simazina</t>
  </si>
  <si>
    <t>sulfentrazona</t>
  </si>
  <si>
    <t>tembotrione</t>
  </si>
  <si>
    <t>triclopir-butotílico</t>
  </si>
  <si>
    <t>trifloxissulfurom-sódico</t>
  </si>
  <si>
    <t>trifluralina</t>
  </si>
  <si>
    <t>glifosato (soma sais)</t>
  </si>
  <si>
    <t>Área tratada em 2019</t>
  </si>
  <si>
    <t>1000 há</t>
  </si>
  <si>
    <t>Soja</t>
  </si>
  <si>
    <t>Total Grãos</t>
  </si>
  <si>
    <t>Milho</t>
  </si>
  <si>
    <t>Algodão</t>
  </si>
  <si>
    <t>Arroz</t>
  </si>
  <si>
    <t>Cana</t>
  </si>
  <si>
    <t>Pastagens</t>
  </si>
  <si>
    <t>Arroz Irrigado</t>
  </si>
  <si>
    <t>Trigo</t>
  </si>
  <si>
    <t>Feijão</t>
  </si>
  <si>
    <t>Área  1000  ha(Conab e IBGE)</t>
  </si>
  <si>
    <t>(1000 há)</t>
  </si>
  <si>
    <t xml:space="preserve">Estimativa de </t>
  </si>
  <si>
    <t xml:space="preserve">Dose de referência </t>
  </si>
  <si>
    <t>(g/há ia)</t>
  </si>
  <si>
    <t>Total</t>
  </si>
  <si>
    <t xml:space="preserve"> Ton ia</t>
  </si>
  <si>
    <t>Milhões de há</t>
  </si>
  <si>
    <t>&gt; 10</t>
  </si>
  <si>
    <t>&gt; 25</t>
  </si>
  <si>
    <t>&gt;50</t>
  </si>
  <si>
    <t>&gt;100</t>
  </si>
  <si>
    <t>x</t>
  </si>
  <si>
    <t>&gt;5</t>
  </si>
  <si>
    <t>&gt;2,5</t>
  </si>
  <si>
    <t xml:space="preserve">Sindiveg </t>
  </si>
  <si>
    <t>Seletivos</t>
  </si>
  <si>
    <t>Não seletivos</t>
  </si>
  <si>
    <t>DADOS DO IBAMA ACIMA = FORTAM EXCLUÍDOS DESFOLHANTES E REGULADORES DE CRESCIMENTO QUE NAN TABELA ORIGINAL APARECEM COMO HERBICIDAS</t>
  </si>
  <si>
    <t>Tot Agrot (Aprox. Grafico)</t>
  </si>
  <si>
    <t>Total Herbicidas</t>
  </si>
  <si>
    <t>Café</t>
  </si>
  <si>
    <t xml:space="preserve">Frutic </t>
  </si>
  <si>
    <r>
      <t xml:space="preserve"> Variação % em relação a </t>
    </r>
    <r>
      <rPr>
        <b/>
        <sz val="22"/>
        <color rgb="FFFF0000"/>
        <rFont val="Arial"/>
        <family val="2"/>
      </rPr>
      <t xml:space="preserve">2009 </t>
    </r>
    <r>
      <rPr>
        <sz val="22"/>
        <color theme="1"/>
        <rFont val="Arial"/>
        <family val="2"/>
      </rPr>
      <t>(ou primeiro ano de disponibilização de dados)</t>
    </r>
  </si>
  <si>
    <t>(% rel 2009)</t>
  </si>
  <si>
    <t>c</t>
  </si>
  <si>
    <t>Total (ton)</t>
  </si>
  <si>
    <t>Total (% 2019)</t>
  </si>
  <si>
    <t xml:space="preserve"> Variação (%) da área em relação a 2009</t>
  </si>
  <si>
    <t>Área cultivada das principais Culturas (Conab e IBGE)</t>
  </si>
  <si>
    <t>Arroz Seq e Irrig</t>
  </si>
  <si>
    <t>Célula em "cinza" indica a quantidade absoluta do primeiro ano de disponibilidade de dados (não é %)</t>
  </si>
  <si>
    <r>
      <t xml:space="preserve"> Variação % em relação a </t>
    </r>
    <r>
      <rPr>
        <b/>
        <sz val="18"/>
        <color rgb="FF00B050"/>
        <rFont val="Calibri (Corpo)"/>
      </rPr>
      <t>2009</t>
    </r>
    <r>
      <rPr>
        <b/>
        <sz val="18"/>
        <color theme="1"/>
        <rFont val="Calibri"/>
        <family val="2"/>
        <scheme val="minor"/>
      </rPr>
      <t xml:space="preserve"> (ou primeiro ano de disponibilização de dados)</t>
    </r>
  </si>
  <si>
    <t>Área cultivada das principais Culturas - Variação em relação a 2009 (Conab e IBGE)</t>
  </si>
  <si>
    <t xml:space="preserve"> Iton)</t>
  </si>
  <si>
    <t>Vendas internas (ton ia)</t>
  </si>
  <si>
    <t xml:space="preserve">Estimativa de área </t>
  </si>
  <si>
    <t xml:space="preserve"> tratada em 2019 (1000 ha) </t>
  </si>
  <si>
    <t>glufosinato de amônio</t>
  </si>
  <si>
    <t xml:space="preserve">glifosato </t>
  </si>
  <si>
    <t>em 2019 (ton 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</si>
</sst>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.##0"/>
    <numFmt numFmtId="165" formatCode="0.0"/>
    <numFmt numFmtId="166" formatCode="_(* #,##0_);_(* \(#,##0\);_(* &quot;-&quot;?_);_(@_)"/>
    <numFmt numFmtId="167" formatCode="_-* #,##0.0_-;\-* #,##0.0_-;_-* &quot;-&quot;?_-;_-@_-"/>
    <numFmt numFmtId="168" formatCode="_(* #,##0.0_);_(* \(#,##0.0\);_(* \-_);_(@_)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rgb="FFFF0000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B050"/>
      <name val="Calibri (Corpo)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164" fontId="4" fillId="0" borderId="1" xfId="1" applyNumberFormat="1" applyFont="1" applyFill="1" applyBorder="1" applyAlignment="1" applyProtection="1">
      <alignment horizontal="center"/>
    </xf>
    <xf numFmtId="4" fontId="4" fillId="0" borderId="1" xfId="1" applyNumberFormat="1" applyFont="1" applyFill="1" applyBorder="1" applyAlignment="1" applyProtection="1">
      <alignment horizontal="center"/>
    </xf>
    <xf numFmtId="16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 applyAlignment="1">
      <alignment horizontal="center"/>
    </xf>
    <xf numFmtId="164" fontId="4" fillId="0" borderId="13" xfId="1" applyNumberFormat="1" applyFont="1" applyFill="1" applyBorder="1" applyAlignment="1" applyProtection="1">
      <alignment horizontal="center"/>
    </xf>
    <xf numFmtId="164" fontId="4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/>
    <xf numFmtId="0" fontId="5" fillId="0" borderId="8" xfId="0" applyFont="1" applyBorder="1"/>
    <xf numFmtId="0" fontId="6" fillId="0" borderId="7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Fill="1" applyBorder="1"/>
    <xf numFmtId="0" fontId="2" fillId="0" borderId="0" xfId="0" quotePrefix="1" applyFont="1"/>
    <xf numFmtId="165" fontId="2" fillId="0" borderId="0" xfId="0" applyNumberFormat="1" applyFont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quotePrefix="1" applyFont="1"/>
    <xf numFmtId="0" fontId="5" fillId="0" borderId="0" xfId="0" applyFont="1" applyFill="1" applyBorder="1"/>
    <xf numFmtId="0" fontId="2" fillId="0" borderId="0" xfId="0" applyFont="1" applyFill="1" applyBorder="1"/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3" fillId="0" borderId="0" xfId="2" applyNumberFormat="1" applyFont="1" applyFill="1" applyBorder="1" applyAlignment="1">
      <alignment horizontal="center" vertical="center"/>
    </xf>
    <xf numFmtId="166" fontId="3" fillId="4" borderId="0" xfId="2" applyNumberFormat="1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 applyProtection="1">
      <alignment horizontal="center" vertical="center"/>
    </xf>
    <xf numFmtId="166" fontId="3" fillId="4" borderId="0" xfId="2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5" fillId="0" borderId="0" xfId="0" applyFont="1" applyBorder="1"/>
    <xf numFmtId="164" fontId="4" fillId="0" borderId="0" xfId="1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0" xfId="0" applyFont="1" applyFill="1" applyBorder="1" applyAlignment="1">
      <alignment horizontal="center"/>
    </xf>
    <xf numFmtId="167" fontId="2" fillId="0" borderId="0" xfId="0" applyNumberFormat="1" applyFont="1"/>
    <xf numFmtId="168" fontId="15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/>
    <xf numFmtId="1" fontId="6" fillId="0" borderId="0" xfId="0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/>
    <xf numFmtId="0" fontId="5" fillId="0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67" fontId="2" fillId="0" borderId="0" xfId="0" applyNumberFormat="1" applyFont="1" applyFill="1"/>
    <xf numFmtId="168" fontId="15" fillId="0" borderId="0" xfId="0" applyNumberFormat="1" applyFont="1" applyFill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2" borderId="0" xfId="0" applyFill="1"/>
    <xf numFmtId="0" fontId="5" fillId="2" borderId="26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165" fontId="12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5" fillId="0" borderId="29" xfId="0" applyFont="1" applyBorder="1" applyAlignment="1">
      <alignment horizontal="center"/>
    </xf>
    <xf numFmtId="0" fontId="2" fillId="0" borderId="30" xfId="0" applyFont="1" applyBorder="1"/>
    <xf numFmtId="0" fontId="6" fillId="0" borderId="31" xfId="0" applyFont="1" applyBorder="1" applyAlignment="1">
      <alignment horizontal="center"/>
    </xf>
    <xf numFmtId="0" fontId="2" fillId="3" borderId="32" xfId="0" applyFont="1" applyFill="1" applyBorder="1"/>
    <xf numFmtId="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1" fontId="0" fillId="0" borderId="0" xfId="0" applyNumberFormat="1"/>
    <xf numFmtId="1" fontId="0" fillId="2" borderId="0" xfId="0" applyNumberFormat="1" applyFill="1"/>
    <xf numFmtId="0" fontId="20" fillId="2" borderId="0" xfId="0" applyFont="1" applyFill="1"/>
    <xf numFmtId="0" fontId="21" fillId="0" borderId="0" xfId="0" applyFont="1"/>
    <xf numFmtId="0" fontId="23" fillId="0" borderId="0" xfId="0" applyFont="1" applyBorder="1" applyAlignment="1">
      <alignment horizontal="left"/>
    </xf>
    <xf numFmtId="0" fontId="12" fillId="0" borderId="0" xfId="0" applyFont="1"/>
    <xf numFmtId="0" fontId="0" fillId="0" borderId="0" xfId="0" applyBorder="1"/>
    <xf numFmtId="167" fontId="2" fillId="0" borderId="0" xfId="0" applyNumberFormat="1" applyFont="1" applyBorder="1"/>
    <xf numFmtId="168" fontId="15" fillId="0" borderId="0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right" indent="7"/>
    </xf>
    <xf numFmtId="165" fontId="5" fillId="0" borderId="0" xfId="0" applyNumberFormat="1" applyFont="1" applyBorder="1" applyAlignment="1">
      <alignment horizontal="right" indent="6"/>
    </xf>
    <xf numFmtId="165" fontId="6" fillId="0" borderId="0" xfId="0" applyNumberFormat="1" applyFont="1" applyFill="1" applyBorder="1" applyAlignment="1">
      <alignment horizontal="right" vertical="center" indent="6"/>
    </xf>
    <xf numFmtId="165" fontId="5" fillId="0" borderId="0" xfId="0" applyNumberFormat="1" applyFont="1" applyBorder="1" applyAlignment="1">
      <alignment horizontal="right" indent="4"/>
    </xf>
    <xf numFmtId="165" fontId="16" fillId="0" borderId="0" xfId="0" applyNumberFormat="1" applyFont="1" applyBorder="1" applyAlignment="1">
      <alignment horizontal="right" indent="4"/>
    </xf>
    <xf numFmtId="0" fontId="0" fillId="0" borderId="0" xfId="0" applyFill="1" applyAlignment="1">
      <alignment horizontal="right" indent="5"/>
    </xf>
    <xf numFmtId="0" fontId="0" fillId="0" borderId="0" xfId="0" applyAlignment="1">
      <alignment horizontal="right" indent="5"/>
    </xf>
    <xf numFmtId="0" fontId="0" fillId="0" borderId="0" xfId="0" applyAlignment="1">
      <alignment horizontal="right" indent="6"/>
    </xf>
    <xf numFmtId="0" fontId="0" fillId="0" borderId="0" xfId="0" applyFill="1" applyAlignment="1">
      <alignment horizontal="right" indent="6"/>
    </xf>
  </cellXfs>
  <cellStyles count="3">
    <cellStyle name="Normal" xfId="0" builtinId="0"/>
    <cellStyle name="Valor da tabela dinâmica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536222</xdr:colOff>
      <xdr:row>104</xdr:row>
      <xdr:rowOff>98778</xdr:rowOff>
    </xdr:from>
    <xdr:to>
      <xdr:col>26</xdr:col>
      <xdr:colOff>652294</xdr:colOff>
      <xdr:row>122</xdr:row>
      <xdr:rowOff>107172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A52A8A-831D-5B46-B9AF-56904F9E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0222" y="19332222"/>
          <a:ext cx="7772400" cy="4327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4"/>
  <sheetViews>
    <sheetView zoomScale="94" zoomScaleNormal="90" workbookViewId="0">
      <selection activeCell="Y1" sqref="Y1:AI1048576"/>
    </sheetView>
  </sheetViews>
  <sheetFormatPr baseColWidth="10" defaultColWidth="8.83203125" defaultRowHeight="19" x14ac:dyDescent="0.25"/>
  <cols>
    <col min="1" max="1" width="13.83203125" customWidth="1"/>
    <col min="2" max="2" width="10.83203125" customWidth="1"/>
    <col min="3" max="3" width="10.83203125" style="94" customWidth="1"/>
    <col min="4" max="12" width="10.83203125" customWidth="1"/>
    <col min="13" max="13" width="5.5" customWidth="1"/>
    <col min="14" max="14" width="12.1640625" customWidth="1"/>
    <col min="15" max="15" width="11" customWidth="1"/>
    <col min="16" max="24" width="11.6640625" customWidth="1"/>
    <col min="25" max="25" width="15.1640625" customWidth="1"/>
    <col min="26" max="26" width="15.1640625" style="117" customWidth="1"/>
    <col min="27" max="27" width="14.83203125" style="130" customWidth="1"/>
    <col min="28" max="28" width="13.5" style="33" customWidth="1"/>
    <col min="29" max="29" width="19" style="45" customWidth="1"/>
    <col min="30" max="30" width="6.6640625" style="58" customWidth="1"/>
    <col min="31" max="35" width="6.6640625" style="33" customWidth="1"/>
  </cols>
  <sheetData>
    <row r="1" spans="1:39" ht="29" thickBot="1" x14ac:dyDescent="0.3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  <c r="M1" s="76"/>
      <c r="N1" s="112" t="s">
        <v>113</v>
      </c>
      <c r="O1" s="34" t="s">
        <v>111</v>
      </c>
    </row>
    <row r="2" spans="1:39" ht="20" thickBot="1" x14ac:dyDescent="0.3">
      <c r="A2" s="84" t="s">
        <v>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6"/>
      <c r="M2" s="77"/>
      <c r="N2" s="114" t="s">
        <v>119</v>
      </c>
      <c r="O2" s="1"/>
      <c r="AB2" s="43" t="s">
        <v>91</v>
      </c>
      <c r="AC2" s="43" t="s">
        <v>90</v>
      </c>
      <c r="AG2" s="33" t="s">
        <v>95</v>
      </c>
    </row>
    <row r="3" spans="1:39" thickBot="1" x14ac:dyDescent="0.25">
      <c r="A3" s="21"/>
      <c r="B3" s="16">
        <v>2009</v>
      </c>
      <c r="C3" s="90">
        <v>2010</v>
      </c>
      <c r="D3" s="16">
        <v>2011</v>
      </c>
      <c r="E3" s="16">
        <v>2012</v>
      </c>
      <c r="F3" s="16">
        <v>2013</v>
      </c>
      <c r="G3" s="16">
        <v>2014</v>
      </c>
      <c r="H3" s="16">
        <v>2015</v>
      </c>
      <c r="I3" s="16">
        <v>2016</v>
      </c>
      <c r="J3" s="16">
        <v>2017</v>
      </c>
      <c r="K3" s="16">
        <v>2018</v>
      </c>
      <c r="L3" s="17">
        <v>2019</v>
      </c>
      <c r="M3" s="78"/>
      <c r="N3" s="113">
        <v>2009</v>
      </c>
      <c r="O3" s="62">
        <v>2010</v>
      </c>
      <c r="P3" s="60">
        <v>2011</v>
      </c>
      <c r="Q3" s="16">
        <v>2012</v>
      </c>
      <c r="R3" s="16">
        <v>2013</v>
      </c>
      <c r="S3" s="16">
        <v>2014</v>
      </c>
      <c r="T3" s="16">
        <v>2015</v>
      </c>
      <c r="U3" s="16">
        <v>2016</v>
      </c>
      <c r="V3" s="16">
        <v>2017</v>
      </c>
      <c r="W3" s="16">
        <v>2018</v>
      </c>
      <c r="X3" s="17">
        <v>2019</v>
      </c>
      <c r="Y3" s="23" t="s">
        <v>2</v>
      </c>
      <c r="Z3" s="118"/>
      <c r="AA3" s="78">
        <v>2019</v>
      </c>
      <c r="AB3" s="43" t="s">
        <v>92</v>
      </c>
      <c r="AC3" s="43" t="s">
        <v>76</v>
      </c>
      <c r="AD3" s="58" t="s">
        <v>102</v>
      </c>
      <c r="AE3" s="33" t="s">
        <v>101</v>
      </c>
      <c r="AF3" s="33" t="s">
        <v>96</v>
      </c>
      <c r="AG3" s="33" t="s">
        <v>97</v>
      </c>
      <c r="AH3" s="33" t="s">
        <v>98</v>
      </c>
      <c r="AI3" s="33" t="s">
        <v>99</v>
      </c>
    </row>
    <row r="4" spans="1:39" ht="20" thickBot="1" x14ac:dyDescent="0.3">
      <c r="A4" s="23" t="s">
        <v>2</v>
      </c>
      <c r="B4" s="24" t="s">
        <v>3</v>
      </c>
      <c r="C4" s="91" t="s">
        <v>3</v>
      </c>
      <c r="D4" s="25" t="s">
        <v>3</v>
      </c>
      <c r="E4" s="25" t="s">
        <v>3</v>
      </c>
      <c r="F4" s="25" t="s">
        <v>3</v>
      </c>
      <c r="G4" s="25" t="s">
        <v>3</v>
      </c>
      <c r="H4" s="25" t="s">
        <v>3</v>
      </c>
      <c r="I4" s="25" t="s">
        <v>3</v>
      </c>
      <c r="J4" s="25" t="s">
        <v>3</v>
      </c>
      <c r="K4" s="25" t="s">
        <v>3</v>
      </c>
      <c r="L4" s="26" t="s">
        <v>3</v>
      </c>
      <c r="M4" s="44"/>
      <c r="N4" s="63" t="s">
        <v>94</v>
      </c>
      <c r="O4" s="28" t="s">
        <v>112</v>
      </c>
      <c r="P4" s="28" t="s">
        <v>112</v>
      </c>
      <c r="Q4" s="28" t="s">
        <v>112</v>
      </c>
      <c r="R4" s="28" t="s">
        <v>112</v>
      </c>
      <c r="S4" s="28" t="s">
        <v>112</v>
      </c>
      <c r="T4" s="28" t="s">
        <v>112</v>
      </c>
      <c r="U4" s="28" t="s">
        <v>112</v>
      </c>
      <c r="V4" s="28" t="s">
        <v>112</v>
      </c>
      <c r="W4" s="28" t="s">
        <v>112</v>
      </c>
      <c r="X4" s="28" t="s">
        <v>112</v>
      </c>
      <c r="AA4" s="44" t="s">
        <v>123</v>
      </c>
      <c r="AC4" s="43" t="s">
        <v>89</v>
      </c>
    </row>
    <row r="5" spans="1:39" ht="18" x14ac:dyDescent="0.2">
      <c r="A5" s="22" t="s">
        <v>4</v>
      </c>
      <c r="B5" s="18">
        <v>12116.116340799999</v>
      </c>
      <c r="C5" s="92">
        <v>19450.292018920001</v>
      </c>
      <c r="D5" s="18">
        <v>23116.971009240002</v>
      </c>
      <c r="E5" s="18">
        <v>32163.985952255996</v>
      </c>
      <c r="F5" s="19">
        <v>37131.428326856658</v>
      </c>
      <c r="G5" s="19">
        <v>36513.54865174921</v>
      </c>
      <c r="H5" s="19">
        <v>48013.255767481998</v>
      </c>
      <c r="I5" s="19">
        <v>53374.407378599972</v>
      </c>
      <c r="J5" s="19">
        <v>57389.348754150036</v>
      </c>
      <c r="K5" s="19">
        <v>48921.253483138004</v>
      </c>
      <c r="L5" s="20">
        <v>52426.915629117975</v>
      </c>
      <c r="M5" s="44"/>
      <c r="N5" s="102">
        <v>12116.116340799999</v>
      </c>
      <c r="O5" s="29">
        <f>(C5/$B5*100)-100</f>
        <v>60.532397278348867</v>
      </c>
      <c r="P5" s="29">
        <f t="shared" ref="P5:X6" si="0">(D5/$B5*100)-100</f>
        <v>90.795221496805482</v>
      </c>
      <c r="Q5" s="29">
        <f t="shared" si="0"/>
        <v>165.46448587610939</v>
      </c>
      <c r="R5" s="29">
        <f t="shared" si="0"/>
        <v>206.46312137016798</v>
      </c>
      <c r="S5" s="29">
        <f t="shared" si="0"/>
        <v>201.36347014754983</v>
      </c>
      <c r="T5" s="29">
        <f t="shared" si="0"/>
        <v>296.27595523989328</v>
      </c>
      <c r="U5" s="29">
        <f t="shared" si="0"/>
        <v>340.52405801738763</v>
      </c>
      <c r="V5" s="29">
        <f t="shared" si="0"/>
        <v>373.66125530584623</v>
      </c>
      <c r="W5" s="29">
        <f t="shared" si="0"/>
        <v>303.77008694114147</v>
      </c>
      <c r="X5" s="29">
        <f t="shared" si="0"/>
        <v>332.70396350169369</v>
      </c>
      <c r="Y5" s="22" t="s">
        <v>4</v>
      </c>
      <c r="Z5" s="119"/>
      <c r="AA5" s="44">
        <v>52426.915629117975</v>
      </c>
      <c r="AB5" s="75">
        <v>1020</v>
      </c>
      <c r="AC5" s="46">
        <f>AA5/AB5*1000</f>
        <v>51398.936891292127</v>
      </c>
      <c r="AD5" s="59"/>
      <c r="AH5" s="33" t="s">
        <v>100</v>
      </c>
      <c r="AL5" s="29"/>
      <c r="AM5" s="29"/>
    </row>
    <row r="6" spans="1:39" ht="18" x14ac:dyDescent="0.2">
      <c r="A6" s="9" t="s">
        <v>5</v>
      </c>
      <c r="B6" s="7">
        <v>1624.0897924999999</v>
      </c>
      <c r="C6" s="93">
        <v>2858.3987950000005</v>
      </c>
      <c r="D6" s="7">
        <v>3441.8751600000001</v>
      </c>
      <c r="E6" s="7">
        <v>4705.7624500000002</v>
      </c>
      <c r="F6" s="4">
        <v>4705.1351675000005</v>
      </c>
      <c r="G6" s="4">
        <v>2278.9765500000003</v>
      </c>
      <c r="H6" s="4">
        <v>3172.4386549999999</v>
      </c>
      <c r="I6" s="4">
        <v>3312.88625</v>
      </c>
      <c r="J6" s="4">
        <v>2795.2357499999994</v>
      </c>
      <c r="K6" s="4">
        <v>4077.2562800000001</v>
      </c>
      <c r="L6" s="10">
        <v>4175.54835</v>
      </c>
      <c r="M6" s="44"/>
      <c r="N6" s="103">
        <v>1624.0897924999999</v>
      </c>
      <c r="O6" s="29">
        <f>(C6/$B6*100)-100</f>
        <v>76.000046807756831</v>
      </c>
      <c r="P6" s="29">
        <f t="shared" si="0"/>
        <v>111.92640800370035</v>
      </c>
      <c r="Q6" s="29">
        <f t="shared" si="0"/>
        <v>189.74767723626343</v>
      </c>
      <c r="R6" s="29">
        <f t="shared" si="0"/>
        <v>189.70905360209633</v>
      </c>
      <c r="S6" s="29">
        <f t="shared" si="0"/>
        <v>40.323309740892938</v>
      </c>
      <c r="T6" s="29">
        <f t="shared" si="0"/>
        <v>95.336407484994425</v>
      </c>
      <c r="U6" s="29">
        <f t="shared" si="0"/>
        <v>103.98418026508222</v>
      </c>
      <c r="V6" s="29">
        <f t="shared" si="0"/>
        <v>72.11091178014405</v>
      </c>
      <c r="W6" s="29">
        <f t="shared" si="0"/>
        <v>151.04869809715277</v>
      </c>
      <c r="X6" s="29">
        <f t="shared" si="0"/>
        <v>157.10083083352669</v>
      </c>
      <c r="Y6" s="9" t="s">
        <v>5</v>
      </c>
      <c r="Z6" s="119"/>
      <c r="AA6" s="44">
        <v>4175.54835</v>
      </c>
      <c r="AB6" s="33">
        <v>3250</v>
      </c>
      <c r="AC6" s="46">
        <f>AA6/AB6*1000</f>
        <v>1284.7841076923078</v>
      </c>
      <c r="AD6" s="59"/>
      <c r="AL6" s="29"/>
      <c r="AM6" s="29"/>
    </row>
    <row r="7" spans="1:39" ht="18" x14ac:dyDescent="0.2">
      <c r="A7" s="9" t="s">
        <v>6</v>
      </c>
      <c r="B7" s="7"/>
      <c r="C7" s="93"/>
      <c r="D7" s="7"/>
      <c r="E7" s="7"/>
      <c r="F7" s="7"/>
      <c r="G7" s="7"/>
      <c r="H7" s="7"/>
      <c r="I7" s="7"/>
      <c r="J7" s="7"/>
      <c r="K7" s="7"/>
      <c r="L7" s="46"/>
      <c r="M7" s="44"/>
      <c r="N7" s="79"/>
      <c r="O7" s="72"/>
      <c r="P7" s="29"/>
      <c r="Q7" s="29"/>
      <c r="R7" s="29"/>
      <c r="S7" s="29"/>
      <c r="T7" s="29"/>
      <c r="U7" s="29"/>
      <c r="V7" s="29"/>
      <c r="W7" s="29"/>
      <c r="X7" s="72"/>
      <c r="Y7" s="71" t="s">
        <v>6</v>
      </c>
      <c r="Z7" s="119"/>
      <c r="AA7" s="44">
        <v>2122.5603000000001</v>
      </c>
      <c r="AB7" s="33">
        <v>1400</v>
      </c>
      <c r="AC7" s="46" t="s">
        <v>122</v>
      </c>
      <c r="AD7" s="59"/>
    </row>
    <row r="8" spans="1:39" ht="18" x14ac:dyDescent="0.2">
      <c r="A8" s="9" t="s">
        <v>7</v>
      </c>
      <c r="B8" s="7"/>
      <c r="C8" s="93"/>
      <c r="D8" s="7"/>
      <c r="E8" s="7"/>
      <c r="F8" s="7"/>
      <c r="G8" s="7"/>
      <c r="H8" s="7"/>
      <c r="I8" s="7"/>
      <c r="J8" s="7"/>
      <c r="K8" s="7"/>
      <c r="L8" s="10"/>
      <c r="M8" s="44"/>
      <c r="N8" s="79"/>
      <c r="O8" s="72"/>
      <c r="P8" s="29"/>
      <c r="Q8" s="29"/>
      <c r="R8" s="29"/>
      <c r="S8" s="29"/>
      <c r="T8" s="29"/>
      <c r="U8" s="29"/>
      <c r="V8" s="29"/>
      <c r="W8" s="29"/>
      <c r="X8" s="72"/>
      <c r="Y8" s="71" t="s">
        <v>7</v>
      </c>
      <c r="Z8" s="119"/>
      <c r="AA8" s="44">
        <v>407.71794264200003</v>
      </c>
      <c r="AB8" s="33">
        <v>100</v>
      </c>
      <c r="AC8" s="46">
        <f t="shared" ref="AC7:AC70" si="1">AA8/AB8*1000</f>
        <v>4077.1794264199998</v>
      </c>
      <c r="AD8" s="59" t="s">
        <v>100</v>
      </c>
    </row>
    <row r="9" spans="1:39" ht="18" x14ac:dyDescent="0.2">
      <c r="A9" s="9" t="s">
        <v>8</v>
      </c>
      <c r="B9" s="7">
        <v>10133.795572530002</v>
      </c>
      <c r="C9" s="93">
        <v>12811.475691975</v>
      </c>
      <c r="D9" s="7">
        <v>18580.925074999996</v>
      </c>
      <c r="E9" s="7">
        <v>27139.559553999999</v>
      </c>
      <c r="F9" s="4">
        <v>28394.909095000003</v>
      </c>
      <c r="G9" s="4">
        <v>13911.371788</v>
      </c>
      <c r="H9" s="4">
        <v>18869.467806000001</v>
      </c>
      <c r="I9" s="4">
        <v>28615.697327000002</v>
      </c>
      <c r="J9" s="4">
        <v>24730.899205000005</v>
      </c>
      <c r="K9" s="4">
        <v>28799.34275</v>
      </c>
      <c r="L9" s="10">
        <v>23429.378700000001</v>
      </c>
      <c r="M9" s="44"/>
      <c r="N9" s="103">
        <v>10133.795572530002</v>
      </c>
      <c r="O9" s="29">
        <f>(C9/$B9*100)-100</f>
        <v>26.423269546737941</v>
      </c>
      <c r="P9" s="29">
        <f t="shared" ref="P9:P10" si="2">(D9/$B9*100)-100</f>
        <v>83.356028272051333</v>
      </c>
      <c r="Q9" s="29">
        <f t="shared" ref="Q9:Q10" si="3">(E9/$B9*100)-100</f>
        <v>167.81238440972754</v>
      </c>
      <c r="R9" s="29">
        <f t="shared" ref="R9:R10" si="4">(F9/$B9*100)-100</f>
        <v>180.20013717240334</v>
      </c>
      <c r="S9" s="29">
        <f t="shared" ref="S9:S10" si="5">(G9/$B9*100)-100</f>
        <v>37.277012235277311</v>
      </c>
      <c r="T9" s="29">
        <f t="shared" ref="T9:T10" si="6">(H9/$B9*100)-100</f>
        <v>86.203359550197177</v>
      </c>
      <c r="U9" s="29">
        <f t="shared" ref="U9:U10" si="7">(I9/$B9*100)-100</f>
        <v>182.37886902484468</v>
      </c>
      <c r="V9" s="29">
        <f t="shared" ref="V9:V10" si="8">(J9/$B9*100)-100</f>
        <v>144.0437941341429</v>
      </c>
      <c r="W9" s="29">
        <f t="shared" ref="W9:W10" si="9">(K9/$B9*100)-100</f>
        <v>184.19107671825634</v>
      </c>
      <c r="X9" s="29">
        <f t="shared" ref="X9:X10" si="10">(L9/$B9*100)-100</f>
        <v>131.20042764145308</v>
      </c>
      <c r="Y9" s="9" t="s">
        <v>8</v>
      </c>
      <c r="Z9" s="119"/>
      <c r="AA9" s="44">
        <v>23429.378700000001</v>
      </c>
      <c r="AB9" s="33">
        <v>2000</v>
      </c>
      <c r="AC9" s="46">
        <f t="shared" si="1"/>
        <v>11714.689350000001</v>
      </c>
      <c r="AD9" s="59"/>
      <c r="AF9" s="33" t="s">
        <v>100</v>
      </c>
    </row>
    <row r="10" spans="1:39" ht="16" customHeight="1" x14ac:dyDescent="0.2">
      <c r="A10" s="9" t="s">
        <v>9</v>
      </c>
      <c r="B10" s="7">
        <v>1017.2845776</v>
      </c>
      <c r="C10" s="93">
        <v>1064.479812</v>
      </c>
      <c r="D10" s="7">
        <v>857.38175999999999</v>
      </c>
      <c r="E10" s="7">
        <v>878.52607199999989</v>
      </c>
      <c r="F10" s="4">
        <v>1051.8913680000001</v>
      </c>
      <c r="G10" s="4">
        <v>1250.8056959999999</v>
      </c>
      <c r="H10" s="4">
        <v>1253.0113920000001</v>
      </c>
      <c r="I10" s="4">
        <v>1277.3259600000001</v>
      </c>
      <c r="J10" s="4">
        <v>1263.77322</v>
      </c>
      <c r="K10" s="7"/>
      <c r="L10" s="10">
        <v>1294.5351720000001</v>
      </c>
      <c r="M10" s="44"/>
      <c r="N10" s="103">
        <v>1017.2845776</v>
      </c>
      <c r="O10" s="29">
        <f>(C10/$B10*100)-100</f>
        <v>4.6393345027744317</v>
      </c>
      <c r="P10" s="29">
        <f t="shared" si="2"/>
        <v>-15.718592527692323</v>
      </c>
      <c r="Q10" s="29">
        <f t="shared" si="3"/>
        <v>-13.640087410679342</v>
      </c>
      <c r="R10" s="29">
        <f t="shared" si="4"/>
        <v>3.4018789984652216</v>
      </c>
      <c r="S10" s="29">
        <f t="shared" si="5"/>
        <v>22.955338510186408</v>
      </c>
      <c r="T10" s="29">
        <f t="shared" si="6"/>
        <v>23.172160434804965</v>
      </c>
      <c r="U10" s="29">
        <f t="shared" si="7"/>
        <v>25.562304602463897</v>
      </c>
      <c r="V10" s="29">
        <f t="shared" si="8"/>
        <v>24.2300579235676</v>
      </c>
      <c r="W10" s="29"/>
      <c r="X10" s="29">
        <f t="shared" si="10"/>
        <v>27.253985807402657</v>
      </c>
      <c r="Y10" s="9" t="s">
        <v>9</v>
      </c>
      <c r="Z10" s="119"/>
      <c r="AA10" s="44">
        <v>1294.5351720000001</v>
      </c>
      <c r="AB10" s="33">
        <v>720</v>
      </c>
      <c r="AC10" s="46">
        <f t="shared" si="1"/>
        <v>1797.9655166666669</v>
      </c>
      <c r="AD10" s="59"/>
    </row>
    <row r="11" spans="1:39" ht="16" customHeight="1" x14ac:dyDescent="0.2">
      <c r="A11" s="9" t="s">
        <v>10</v>
      </c>
      <c r="B11" s="7"/>
      <c r="C11" s="93"/>
      <c r="D11" s="7"/>
      <c r="E11" s="7"/>
      <c r="F11" s="7"/>
      <c r="G11" s="7"/>
      <c r="H11" s="7"/>
      <c r="I11" s="7"/>
      <c r="J11" s="7"/>
      <c r="K11" s="7"/>
      <c r="L11" s="10"/>
      <c r="M11" s="44"/>
      <c r="N11" s="79"/>
      <c r="O11" s="72"/>
      <c r="P11" s="29"/>
      <c r="Q11" s="29"/>
      <c r="R11" s="29"/>
      <c r="S11" s="29"/>
      <c r="T11" s="29"/>
      <c r="U11" s="29"/>
      <c r="V11" s="29"/>
      <c r="W11" s="29"/>
      <c r="X11" s="72"/>
      <c r="Y11" s="71" t="s">
        <v>10</v>
      </c>
      <c r="Z11" s="119"/>
      <c r="AA11" s="44">
        <v>3.7305600000000001</v>
      </c>
      <c r="AB11" s="33">
        <v>50</v>
      </c>
      <c r="AC11" s="46">
        <f t="shared" si="1"/>
        <v>74.611199999999997</v>
      </c>
      <c r="AD11" s="59"/>
    </row>
    <row r="12" spans="1:39" ht="18" x14ac:dyDescent="0.2">
      <c r="A12" s="9" t="s">
        <v>11</v>
      </c>
      <c r="B12" s="7"/>
      <c r="C12" s="93"/>
      <c r="D12" s="7"/>
      <c r="E12" s="7"/>
      <c r="F12" s="7"/>
      <c r="G12" s="7"/>
      <c r="H12" s="7"/>
      <c r="I12" s="7"/>
      <c r="J12" s="7"/>
      <c r="K12" s="7"/>
      <c r="L12" s="10"/>
      <c r="M12" s="44"/>
      <c r="N12" s="79"/>
      <c r="O12" s="72"/>
      <c r="P12" s="29"/>
      <c r="Q12" s="29"/>
      <c r="R12" s="29"/>
      <c r="S12" s="29"/>
      <c r="T12" s="29"/>
      <c r="U12" s="29"/>
      <c r="V12" s="29"/>
      <c r="W12" s="29"/>
      <c r="X12" s="72"/>
      <c r="Y12" s="71" t="s">
        <v>11</v>
      </c>
      <c r="Z12" s="119"/>
      <c r="AA12" s="44">
        <v>132.65823999999998</v>
      </c>
      <c r="AB12" s="33">
        <v>40</v>
      </c>
      <c r="AC12" s="46">
        <f t="shared" si="1"/>
        <v>3316.4559999999997</v>
      </c>
      <c r="AD12" s="59" t="s">
        <v>100</v>
      </c>
    </row>
    <row r="13" spans="1:39" ht="18" x14ac:dyDescent="0.2">
      <c r="A13" s="9" t="s">
        <v>12</v>
      </c>
      <c r="B13" s="7"/>
      <c r="C13" s="93"/>
      <c r="D13" s="7"/>
      <c r="E13" s="7"/>
      <c r="F13" s="7"/>
      <c r="G13" s="7"/>
      <c r="H13" s="7"/>
      <c r="I13" s="7"/>
      <c r="J13" s="7"/>
      <c r="K13" s="7"/>
      <c r="L13" s="10"/>
      <c r="M13" s="44"/>
      <c r="N13" s="79"/>
      <c r="O13" s="72"/>
      <c r="P13" s="29"/>
      <c r="Q13" s="29"/>
      <c r="R13" s="29"/>
      <c r="S13" s="29"/>
      <c r="T13" s="29"/>
      <c r="U13" s="29"/>
      <c r="V13" s="29"/>
      <c r="W13" s="29"/>
      <c r="X13" s="72"/>
      <c r="Y13" s="71" t="s">
        <v>12</v>
      </c>
      <c r="Z13" s="119"/>
      <c r="AA13" s="44">
        <v>78.710453999999999</v>
      </c>
      <c r="AB13" s="33">
        <v>450</v>
      </c>
      <c r="AC13" s="46">
        <f t="shared" si="1"/>
        <v>174.91212000000002</v>
      </c>
      <c r="AD13" s="59"/>
    </row>
    <row r="14" spans="1:39" ht="18" x14ac:dyDescent="0.2">
      <c r="A14" s="9" t="s">
        <v>13</v>
      </c>
      <c r="B14" s="7"/>
      <c r="C14" s="93">
        <v>244.50188800000004</v>
      </c>
      <c r="D14" s="7">
        <v>354.10062000000005</v>
      </c>
      <c r="E14" s="7">
        <v>479.65765999999996</v>
      </c>
      <c r="F14" s="7"/>
      <c r="G14" s="7"/>
      <c r="H14" s="4">
        <v>1175.5416419999999</v>
      </c>
      <c r="I14" s="7"/>
      <c r="J14" s="4">
        <v>2219.0635319999997</v>
      </c>
      <c r="K14" s="4">
        <v>3081.1363839999999</v>
      </c>
      <c r="L14" s="10">
        <v>5854.120914000001</v>
      </c>
      <c r="M14" s="44"/>
      <c r="N14" s="79"/>
      <c r="O14" s="68">
        <v>244.50188800000004</v>
      </c>
      <c r="P14" s="29">
        <f>(D14/$C14*100)-100</f>
        <v>44.825311123977883</v>
      </c>
      <c r="Q14" s="29">
        <f t="shared" ref="Q14:X14" si="11">(E14/$C14*100)-100</f>
        <v>96.177487185702176</v>
      </c>
      <c r="R14" s="29"/>
      <c r="S14" s="29"/>
      <c r="T14" s="29">
        <f t="shared" si="11"/>
        <v>380.79041500080348</v>
      </c>
      <c r="U14" s="29"/>
      <c r="V14" s="29">
        <f t="shared" si="11"/>
        <v>807.58543835865964</v>
      </c>
      <c r="W14" s="29">
        <f t="shared" si="11"/>
        <v>1160.1687492899848</v>
      </c>
      <c r="X14" s="29">
        <f t="shared" si="11"/>
        <v>2294.3049936694147</v>
      </c>
      <c r="Y14" s="9" t="s">
        <v>13</v>
      </c>
      <c r="Z14" s="119"/>
      <c r="AA14" s="44">
        <v>5854.120914000001</v>
      </c>
      <c r="AB14" s="75">
        <v>200</v>
      </c>
      <c r="AC14" s="46">
        <f t="shared" si="1"/>
        <v>29270.604570000003</v>
      </c>
      <c r="AD14" s="59"/>
      <c r="AG14" s="33" t="s">
        <v>100</v>
      </c>
    </row>
    <row r="15" spans="1:39" ht="18" x14ac:dyDescent="0.2">
      <c r="A15" s="9" t="s">
        <v>14</v>
      </c>
      <c r="B15" s="7"/>
      <c r="C15" s="93"/>
      <c r="D15" s="7"/>
      <c r="E15" s="7"/>
      <c r="F15" s="7"/>
      <c r="G15" s="7"/>
      <c r="H15" s="7"/>
      <c r="I15" s="7"/>
      <c r="J15" s="7"/>
      <c r="K15" s="7"/>
      <c r="L15" s="10"/>
      <c r="M15" s="44"/>
      <c r="N15" s="79"/>
      <c r="O15" s="72"/>
      <c r="P15" s="29"/>
      <c r="Q15" s="29"/>
      <c r="R15" s="29"/>
      <c r="S15" s="29"/>
      <c r="T15" s="29"/>
      <c r="U15" s="29"/>
      <c r="V15" s="29"/>
      <c r="W15" s="29"/>
      <c r="X15" s="72"/>
      <c r="Y15" s="71" t="s">
        <v>14</v>
      </c>
      <c r="Z15" s="119"/>
      <c r="AA15" s="44">
        <v>34.226399999999998</v>
      </c>
      <c r="AB15" s="33">
        <v>30</v>
      </c>
      <c r="AC15" s="46">
        <f t="shared" si="1"/>
        <v>1140.8799999999999</v>
      </c>
      <c r="AD15" s="59"/>
    </row>
    <row r="16" spans="1:39" ht="18" x14ac:dyDescent="0.2">
      <c r="A16" s="9" t="s">
        <v>15</v>
      </c>
      <c r="B16" s="7">
        <v>2712.0081999999998</v>
      </c>
      <c r="C16" s="93">
        <v>5255.4218600000004</v>
      </c>
      <c r="D16" s="7">
        <v>6171.8682999999992</v>
      </c>
      <c r="E16" s="7">
        <v>4731.4482199999993</v>
      </c>
      <c r="F16" s="4">
        <v>5576.8296600000012</v>
      </c>
      <c r="G16" s="4">
        <v>5420.3230200000007</v>
      </c>
      <c r="H16" s="4">
        <v>3615.8044</v>
      </c>
      <c r="I16" s="4">
        <v>3455.7477199999994</v>
      </c>
      <c r="J16" s="4">
        <v>4559.8990600000016</v>
      </c>
      <c r="K16" s="4">
        <v>4544.2894999999999</v>
      </c>
      <c r="L16" s="10">
        <v>5598.1610499999988</v>
      </c>
      <c r="M16" s="44"/>
      <c r="N16" s="103">
        <v>2712.0081999999998</v>
      </c>
      <c r="O16" s="29">
        <f>(C16/$B16*100)-100</f>
        <v>93.783405964628031</v>
      </c>
      <c r="P16" s="29">
        <f t="shared" ref="P16" si="12">(D16/$B16*100)-100</f>
        <v>127.5755766520175</v>
      </c>
      <c r="Q16" s="29">
        <f t="shared" ref="Q16" si="13">(E16/$B16*100)-100</f>
        <v>74.462902435177</v>
      </c>
      <c r="R16" s="29">
        <f t="shared" ref="R16" si="14">(F16/$B16*100)-100</f>
        <v>105.63469019009611</v>
      </c>
      <c r="S16" s="29">
        <f t="shared" ref="S16" si="15">(G16/$B16*100)-100</f>
        <v>99.863813833601284</v>
      </c>
      <c r="T16" s="29">
        <f t="shared" ref="T16" si="16">(H16/$B16*100)-100</f>
        <v>33.325717820469748</v>
      </c>
      <c r="U16" s="29">
        <f t="shared" ref="U16" si="17">(I16/$B16*100)-100</f>
        <v>27.423940679825364</v>
      </c>
      <c r="V16" s="29">
        <f t="shared" ref="V16" si="18">(J16/$B16*100)-100</f>
        <v>68.137362564021799</v>
      </c>
      <c r="W16" s="29">
        <f t="shared" ref="W16" si="19">(K16/$B16*100)-100</f>
        <v>67.561790558007914</v>
      </c>
      <c r="X16" s="29">
        <f t="shared" ref="X16" si="20">(L16/$B16*100)-100</f>
        <v>106.42124349034043</v>
      </c>
      <c r="Y16" s="9" t="s">
        <v>15</v>
      </c>
      <c r="Z16" s="119"/>
      <c r="AA16" s="44">
        <v>5598.1610499999988</v>
      </c>
      <c r="AB16" s="33">
        <v>400</v>
      </c>
      <c r="AC16" s="46">
        <f t="shared" si="1"/>
        <v>13995.402624999997</v>
      </c>
      <c r="AD16" s="59"/>
      <c r="AE16" s="33" t="s">
        <v>100</v>
      </c>
    </row>
    <row r="17" spans="1:46" ht="18" x14ac:dyDescent="0.2">
      <c r="A17" s="9" t="s">
        <v>16</v>
      </c>
      <c r="B17" s="7"/>
      <c r="C17" s="93"/>
      <c r="D17" s="7"/>
      <c r="E17" s="7"/>
      <c r="F17" s="5"/>
      <c r="G17" s="7"/>
      <c r="H17" s="7"/>
      <c r="I17" s="7"/>
      <c r="J17" s="7"/>
      <c r="K17" s="7"/>
      <c r="L17" s="10"/>
      <c r="M17" s="44"/>
      <c r="N17" s="79"/>
      <c r="O17" s="72"/>
      <c r="P17" s="29"/>
      <c r="Q17" s="29"/>
      <c r="R17" s="30">
        <v>27.601811999999999</v>
      </c>
      <c r="S17" s="29"/>
      <c r="T17" s="29"/>
      <c r="U17" s="29"/>
      <c r="V17" s="29"/>
      <c r="W17" s="29"/>
      <c r="X17" s="29"/>
      <c r="Y17" s="9" t="s">
        <v>16</v>
      </c>
      <c r="Z17" s="119"/>
      <c r="AA17" s="44">
        <v>32.662812000000002</v>
      </c>
      <c r="AB17" s="33">
        <v>35</v>
      </c>
      <c r="AC17" s="46">
        <f t="shared" si="1"/>
        <v>933.22320000000002</v>
      </c>
      <c r="AD17" s="59"/>
    </row>
    <row r="18" spans="1:46" ht="18" x14ac:dyDescent="0.2">
      <c r="A18" s="9" t="s">
        <v>17</v>
      </c>
      <c r="B18" s="7">
        <v>106.58785030000001</v>
      </c>
      <c r="C18" s="93">
        <v>210.02766423750001</v>
      </c>
      <c r="D18" s="7">
        <v>247.53821276250002</v>
      </c>
      <c r="E18" s="7">
        <v>202.50633282999996</v>
      </c>
      <c r="F18" s="5">
        <v>239.37471452</v>
      </c>
      <c r="G18" s="5">
        <v>331.54247499999997</v>
      </c>
      <c r="H18" s="5">
        <v>642.78352502999985</v>
      </c>
      <c r="I18" s="5">
        <v>263.56632500000001</v>
      </c>
      <c r="J18" s="5">
        <v>268.36812499999996</v>
      </c>
      <c r="K18" s="5">
        <v>235.280475</v>
      </c>
      <c r="L18" s="10">
        <v>316.69552499999998</v>
      </c>
      <c r="M18" s="44"/>
      <c r="N18" s="103">
        <v>106.58785030000001</v>
      </c>
      <c r="O18" s="29">
        <f>(C18/$B18*100)-100</f>
        <v>97.046533583668662</v>
      </c>
      <c r="P18" s="29">
        <f t="shared" ref="P18" si="21">(D18/$B18*100)-100</f>
        <v>132.23867642117176</v>
      </c>
      <c r="Q18" s="29">
        <f t="shared" ref="Q18" si="22">(E18/$B18*100)-100</f>
        <v>89.990071344932574</v>
      </c>
      <c r="R18" s="29">
        <f t="shared" ref="R18" si="23">(F18/$B18*100)-100</f>
        <v>124.57973760260739</v>
      </c>
      <c r="S18" s="29">
        <f t="shared" ref="S18" si="24">(G18/$B18*100)-100</f>
        <v>211.05090689684351</v>
      </c>
      <c r="T18" s="29">
        <f t="shared" ref="T18" si="25">(H18/$B18*100)-100</f>
        <v>503.05515424209636</v>
      </c>
      <c r="U18" s="29">
        <f t="shared" ref="U18" si="26">(I18/$B18*100)-100</f>
        <v>147.27614287948535</v>
      </c>
      <c r="V18" s="29">
        <f t="shared" ref="V18" si="27">(J18/$B18*100)-100</f>
        <v>151.78115915149473</v>
      </c>
      <c r="W18" s="29">
        <f t="shared" ref="W18" si="28">(K18/$B18*100)-100</f>
        <v>120.73854978572541</v>
      </c>
      <c r="X18" s="29">
        <f t="shared" ref="X18" si="29">(L18/$B18*100)-100</f>
        <v>197.12159885825179</v>
      </c>
      <c r="Y18" s="9" t="s">
        <v>17</v>
      </c>
      <c r="Z18" s="119"/>
      <c r="AA18" s="44">
        <v>316.69552499999998</v>
      </c>
      <c r="AB18" s="33">
        <v>25</v>
      </c>
      <c r="AC18" s="46">
        <f t="shared" si="1"/>
        <v>12667.820999999998</v>
      </c>
      <c r="AD18" s="59"/>
      <c r="AF18" s="33" t="s">
        <v>100</v>
      </c>
    </row>
    <row r="19" spans="1:46" ht="18" x14ac:dyDescent="0.2">
      <c r="A19" s="9" t="s">
        <v>18</v>
      </c>
      <c r="B19" s="7"/>
      <c r="C19" s="93"/>
      <c r="D19" s="7"/>
      <c r="E19" s="7"/>
      <c r="F19" s="7"/>
      <c r="G19" s="7"/>
      <c r="H19" s="7"/>
      <c r="I19" s="4">
        <v>1050.9241</v>
      </c>
      <c r="J19" s="7"/>
      <c r="K19" s="4">
        <v>1293.4505119999999</v>
      </c>
      <c r="L19" s="10"/>
      <c r="M19" s="44"/>
      <c r="N19" s="79"/>
      <c r="O19" s="72"/>
      <c r="P19" s="29"/>
      <c r="Q19" s="29"/>
      <c r="R19" s="29"/>
      <c r="S19" s="29"/>
      <c r="T19" s="29"/>
      <c r="U19" s="31">
        <v>1050.9241</v>
      </c>
      <c r="V19" s="29"/>
      <c r="W19" s="29">
        <f>(K19/$I19*100)-100</f>
        <v>23.077443175962941</v>
      </c>
      <c r="X19" s="29"/>
      <c r="Y19" s="9" t="s">
        <v>18</v>
      </c>
      <c r="Z19" s="119"/>
      <c r="AA19" s="44">
        <v>1374.6396817999998</v>
      </c>
      <c r="AB19" s="33">
        <v>400</v>
      </c>
      <c r="AC19" s="46">
        <f t="shared" si="1"/>
        <v>3436.5992044999998</v>
      </c>
      <c r="AD19" s="59" t="s">
        <v>100</v>
      </c>
    </row>
    <row r="20" spans="1:46" ht="18" x14ac:dyDescent="0.2">
      <c r="A20" s="9" t="s">
        <v>19</v>
      </c>
      <c r="B20" s="7"/>
      <c r="C20" s="93"/>
      <c r="D20" s="7"/>
      <c r="E20" s="7"/>
      <c r="F20" s="7"/>
      <c r="G20" s="7"/>
      <c r="H20" s="7"/>
      <c r="I20" s="7"/>
      <c r="J20" s="7"/>
      <c r="K20" s="7"/>
      <c r="L20" s="10"/>
      <c r="M20" s="44"/>
      <c r="N20" s="79"/>
      <c r="O20" s="72"/>
      <c r="P20" s="29"/>
      <c r="Q20" s="29"/>
      <c r="R20" s="29"/>
      <c r="S20" s="29"/>
      <c r="T20" s="29"/>
      <c r="U20" s="29"/>
      <c r="V20" s="29"/>
      <c r="W20" s="29"/>
      <c r="X20" s="72"/>
      <c r="Y20" s="71" t="s">
        <v>19</v>
      </c>
      <c r="Z20" s="119"/>
      <c r="AA20" s="44">
        <v>43.41216</v>
      </c>
      <c r="AB20" s="33">
        <v>480</v>
      </c>
      <c r="AC20" s="46">
        <f t="shared" si="1"/>
        <v>90.441999999999993</v>
      </c>
      <c r="AD20" s="59"/>
    </row>
    <row r="21" spans="1:46" ht="18" x14ac:dyDescent="0.2">
      <c r="A21" s="9" t="s">
        <v>20</v>
      </c>
      <c r="B21" s="7">
        <v>1977.1872664</v>
      </c>
      <c r="C21" s="93">
        <v>3113.2369297000005</v>
      </c>
      <c r="D21" s="7">
        <v>4275.3753222999994</v>
      </c>
      <c r="E21" s="7">
        <v>5249.5383786000002</v>
      </c>
      <c r="F21" s="4">
        <v>6792.6898273000006</v>
      </c>
      <c r="G21" s="4">
        <v>8404.7581743999999</v>
      </c>
      <c r="H21" s="4">
        <v>10536.601308800002</v>
      </c>
      <c r="I21" s="4">
        <v>11638.188163300001</v>
      </c>
      <c r="J21" s="4">
        <v>11756.393657200002</v>
      </c>
      <c r="K21" s="4">
        <v>13199.9685838</v>
      </c>
      <c r="L21" s="10">
        <v>16398.139720799998</v>
      </c>
      <c r="M21" s="44"/>
      <c r="N21" s="103">
        <v>1977.1872664</v>
      </c>
      <c r="O21" s="29">
        <f>(C21/$B21*100)-100</f>
        <v>57.457868690833919</v>
      </c>
      <c r="P21" s="29">
        <f t="shared" ref="P21" si="30">(D21/$B21*100)-100</f>
        <v>116.23522439958188</v>
      </c>
      <c r="Q21" s="29">
        <f t="shared" ref="Q21" si="31">(E21/$B21*100)-100</f>
        <v>165.50537057413857</v>
      </c>
      <c r="R21" s="29">
        <f t="shared" ref="R21" si="32">(F21/$B21*100)-100</f>
        <v>243.55318500851541</v>
      </c>
      <c r="S21" s="29">
        <f t="shared" ref="S21" si="33">(G21/$B21*100)-100</f>
        <v>325.08660242907172</v>
      </c>
      <c r="T21" s="29">
        <f t="shared" ref="T21" si="34">(H21/$B21*100)-100</f>
        <v>432.90861659172583</v>
      </c>
      <c r="U21" s="29">
        <f t="shared" ref="U21" si="35">(I21/$B21*100)-100</f>
        <v>488.62346329442255</v>
      </c>
      <c r="V21" s="29">
        <f t="shared" ref="V21" si="36">(J21/$B21*100)-100</f>
        <v>494.60193058018581</v>
      </c>
      <c r="W21" s="29">
        <f t="shared" ref="W21" si="37">(K21/$B21*100)-100</f>
        <v>567.61347334762502</v>
      </c>
      <c r="X21" s="29">
        <f t="shared" ref="X21" si="38">(L21/$B21*100)-100</f>
        <v>729.36705083364257</v>
      </c>
      <c r="Y21" s="9" t="s">
        <v>20</v>
      </c>
      <c r="Z21" s="119"/>
      <c r="AA21" s="44">
        <v>16398.139720799998</v>
      </c>
      <c r="AB21" s="33">
        <v>500</v>
      </c>
      <c r="AC21" s="46">
        <f t="shared" si="1"/>
        <v>32796.279441599996</v>
      </c>
      <c r="AD21" s="59"/>
      <c r="AG21" s="33" t="s">
        <v>100</v>
      </c>
    </row>
    <row r="22" spans="1:46" ht="18" x14ac:dyDescent="0.2">
      <c r="A22" s="9" t="s">
        <v>21</v>
      </c>
      <c r="B22" s="7"/>
      <c r="C22" s="93"/>
      <c r="D22" s="7"/>
      <c r="E22" s="7"/>
      <c r="F22" s="7"/>
      <c r="G22" s="7"/>
      <c r="H22" s="7"/>
      <c r="I22" s="7"/>
      <c r="J22" s="7"/>
      <c r="K22" s="7"/>
      <c r="L22" s="10"/>
      <c r="M22" s="44"/>
      <c r="N22" s="79"/>
      <c r="O22" s="72"/>
      <c r="P22" s="29"/>
      <c r="Q22" s="29"/>
      <c r="R22" s="29"/>
      <c r="S22" s="29"/>
      <c r="T22" s="29"/>
      <c r="U22" s="29"/>
      <c r="V22" s="29"/>
      <c r="W22" s="29"/>
      <c r="X22" s="72"/>
      <c r="Y22" s="71" t="s">
        <v>21</v>
      </c>
      <c r="Z22" s="119"/>
      <c r="AA22" s="44">
        <v>149.40870000000001</v>
      </c>
      <c r="AB22" s="33">
        <v>34</v>
      </c>
      <c r="AC22" s="46">
        <f t="shared" si="1"/>
        <v>4394.373529411765</v>
      </c>
      <c r="AD22" s="59" t="s">
        <v>100</v>
      </c>
    </row>
    <row r="23" spans="1:46" ht="18" x14ac:dyDescent="0.2">
      <c r="A23" s="9" t="s">
        <v>22</v>
      </c>
      <c r="B23" s="7">
        <v>2147.966321415</v>
      </c>
      <c r="C23" s="93">
        <v>6123.8568004549998</v>
      </c>
      <c r="D23" s="7">
        <v>6978.6187359700016</v>
      </c>
      <c r="E23" s="7">
        <v>8502.7837831200013</v>
      </c>
      <c r="F23" s="4">
        <v>6100.9647382000003</v>
      </c>
      <c r="G23" s="4">
        <v>8579.5206565399985</v>
      </c>
      <c r="H23" s="4">
        <v>6613.0833051600011</v>
      </c>
      <c r="I23" s="7"/>
      <c r="J23" s="4">
        <v>6999.4726224799997</v>
      </c>
      <c r="K23" s="4">
        <v>6609.5052927400002</v>
      </c>
      <c r="L23" s="10">
        <v>8001.1115971119998</v>
      </c>
      <c r="M23" s="44"/>
      <c r="N23" s="103">
        <v>2147.966321415</v>
      </c>
      <c r="O23" s="29">
        <f>(C23/$B23*100)-100</f>
        <v>185.10022430988727</v>
      </c>
      <c r="P23" s="29">
        <f t="shared" ref="P23" si="39">(D23/$B23*100)-100</f>
        <v>224.89423443905525</v>
      </c>
      <c r="Q23" s="29">
        <f t="shared" ref="Q23" si="40">(E23/$B23*100)-100</f>
        <v>295.85275143041747</v>
      </c>
      <c r="R23" s="29">
        <f t="shared" ref="R23" si="41">(F23/$B23*100)-100</f>
        <v>184.03446913361807</v>
      </c>
      <c r="S23" s="29">
        <f t="shared" ref="S23" si="42">(G23/$B23*100)-100</f>
        <v>299.42528758496223</v>
      </c>
      <c r="T23" s="29">
        <f t="shared" ref="T23" si="43">(H23/$B23*100)-100</f>
        <v>207.87648946020482</v>
      </c>
      <c r="U23" s="29">
        <f t="shared" ref="U23" si="44">(I23/$B23*100)-100</f>
        <v>-100</v>
      </c>
      <c r="V23" s="29">
        <f t="shared" ref="V23" si="45">(J23/$B23*100)-100</f>
        <v>225.86510098859503</v>
      </c>
      <c r="W23" s="29">
        <f t="shared" ref="W23" si="46">(K23/$B23*100)-100</f>
        <v>207.70991271343144</v>
      </c>
      <c r="X23" s="29">
        <f t="shared" ref="X23" si="47">(L23/$B23*100)-100</f>
        <v>272.49706931350607</v>
      </c>
      <c r="Y23" s="9" t="s">
        <v>22</v>
      </c>
      <c r="Z23" s="119"/>
      <c r="AA23" s="44">
        <v>8001.1115971119998</v>
      </c>
      <c r="AB23" s="33">
        <v>2500</v>
      </c>
      <c r="AC23" s="46">
        <f t="shared" si="1"/>
        <v>3200.4446388448</v>
      </c>
      <c r="AD23" s="59" t="s">
        <v>100</v>
      </c>
    </row>
    <row r="24" spans="1:46" ht="18" x14ac:dyDescent="0.2">
      <c r="A24" s="9" t="s">
        <v>23</v>
      </c>
      <c r="B24" s="7"/>
      <c r="C24" s="93"/>
      <c r="D24" s="7"/>
      <c r="E24" s="7"/>
      <c r="F24" s="7"/>
      <c r="G24" s="7"/>
      <c r="H24" s="7"/>
      <c r="I24" s="7"/>
      <c r="J24" s="7"/>
      <c r="K24" s="7"/>
      <c r="L24" s="10"/>
      <c r="M24" s="44"/>
      <c r="N24" s="79"/>
      <c r="O24" s="44"/>
      <c r="P24" s="29"/>
      <c r="Q24" s="29"/>
      <c r="R24" s="29"/>
      <c r="S24" s="29"/>
      <c r="T24" s="29"/>
      <c r="U24" s="29"/>
      <c r="V24" s="29"/>
      <c r="W24" s="29"/>
      <c r="X24" s="72"/>
      <c r="Y24" s="71" t="s">
        <v>23</v>
      </c>
      <c r="Z24" s="119"/>
      <c r="AA24" s="44">
        <v>9.6539999999999999</v>
      </c>
      <c r="AB24" s="33">
        <v>120</v>
      </c>
      <c r="AC24" s="46">
        <f t="shared" si="1"/>
        <v>80.449999999999989</v>
      </c>
      <c r="AD24" s="59"/>
    </row>
    <row r="25" spans="1:46" ht="18" x14ac:dyDescent="0.2">
      <c r="A25" s="9" t="s">
        <v>24</v>
      </c>
      <c r="B25" s="7"/>
      <c r="C25" s="93"/>
      <c r="D25" s="7"/>
      <c r="E25" s="7"/>
      <c r="F25" s="7"/>
      <c r="G25" s="7"/>
      <c r="H25" s="7"/>
      <c r="I25" s="7"/>
      <c r="J25" s="7"/>
      <c r="K25" s="7"/>
      <c r="L25" s="10"/>
      <c r="M25" s="44"/>
      <c r="N25" s="79"/>
      <c r="O25" s="44"/>
      <c r="P25" s="29"/>
      <c r="Q25" s="29"/>
      <c r="R25" s="29"/>
      <c r="S25" s="29"/>
      <c r="T25" s="29"/>
      <c r="U25" s="29"/>
      <c r="V25" s="29"/>
      <c r="W25" s="29"/>
      <c r="X25" s="72"/>
      <c r="Y25" s="71" t="s">
        <v>24</v>
      </c>
      <c r="Z25" s="119"/>
      <c r="AA25" s="44">
        <v>11.0611692</v>
      </c>
      <c r="AB25" s="33">
        <v>69</v>
      </c>
      <c r="AC25" s="46">
        <f t="shared" si="1"/>
        <v>160.30680000000001</v>
      </c>
      <c r="AD25" s="59"/>
    </row>
    <row r="26" spans="1:46" ht="18" x14ac:dyDescent="0.2">
      <c r="A26" s="9" t="s">
        <v>25</v>
      </c>
      <c r="B26" s="7"/>
      <c r="C26" s="93">
        <v>55.162799999999997</v>
      </c>
      <c r="D26" s="7">
        <v>31.844309000000003</v>
      </c>
      <c r="E26" s="3">
        <v>49.046374000000007</v>
      </c>
      <c r="F26" s="5">
        <v>81.954585000000023</v>
      </c>
      <c r="G26" s="5">
        <v>138.80149799999998</v>
      </c>
      <c r="H26" s="5">
        <v>174.85924</v>
      </c>
      <c r="I26" s="5">
        <v>242.71629799999999</v>
      </c>
      <c r="J26" s="5">
        <v>183.86994999999999</v>
      </c>
      <c r="K26" s="5">
        <v>167.15105</v>
      </c>
      <c r="L26" s="10">
        <v>128.7242</v>
      </c>
      <c r="M26" s="44"/>
      <c r="N26" s="79"/>
      <c r="O26" s="76">
        <v>55.162799999999997</v>
      </c>
      <c r="P26" s="29">
        <f t="shared" ref="P26:X26" si="48">(D26/$C26*100)-100</f>
        <v>-42.2721308563017</v>
      </c>
      <c r="Q26" s="29">
        <f t="shared" si="48"/>
        <v>-11.087954201019514</v>
      </c>
      <c r="R26" s="29">
        <f t="shared" si="48"/>
        <v>48.568573386412623</v>
      </c>
      <c r="S26" s="29">
        <f t="shared" si="48"/>
        <v>151.62156018186167</v>
      </c>
      <c r="T26" s="29">
        <f t="shared" si="48"/>
        <v>216.9876075906227</v>
      </c>
      <c r="U26" s="106">
        <f t="shared" si="48"/>
        <v>339.99996011805058</v>
      </c>
      <c r="V26" s="29">
        <f t="shared" si="48"/>
        <v>233.3223657972402</v>
      </c>
      <c r="W26" s="29">
        <f t="shared" si="48"/>
        <v>203.01407832814868</v>
      </c>
      <c r="X26" s="29">
        <f t="shared" si="48"/>
        <v>133.35327430804819</v>
      </c>
      <c r="Y26" s="9" t="s">
        <v>25</v>
      </c>
      <c r="Z26" s="119"/>
      <c r="AA26" s="44">
        <v>128.7242</v>
      </c>
      <c r="AB26" s="33">
        <v>69</v>
      </c>
      <c r="AC26" s="46">
        <f t="shared" si="1"/>
        <v>1865.568115942029</v>
      </c>
      <c r="AD26" s="59"/>
    </row>
    <row r="27" spans="1:46" ht="18" x14ac:dyDescent="0.2">
      <c r="A27" s="9" t="s">
        <v>26</v>
      </c>
      <c r="B27" s="7"/>
      <c r="C27" s="93"/>
      <c r="D27" s="7"/>
      <c r="E27" s="7"/>
      <c r="F27" s="7"/>
      <c r="G27" s="7"/>
      <c r="H27" s="7"/>
      <c r="I27" s="7"/>
      <c r="J27" s="7"/>
      <c r="K27" s="7"/>
      <c r="L27" s="10"/>
      <c r="M27" s="44"/>
      <c r="N27" s="79"/>
      <c r="O27" s="44"/>
      <c r="P27" s="29"/>
      <c r="Q27" s="29"/>
      <c r="R27" s="29"/>
      <c r="S27" s="29"/>
      <c r="T27" s="29"/>
      <c r="U27" s="29"/>
      <c r="V27" s="29"/>
      <c r="W27" s="29"/>
      <c r="X27" s="72"/>
      <c r="Y27" s="71" t="s">
        <v>26</v>
      </c>
      <c r="Z27" s="119"/>
      <c r="AA27" s="44">
        <v>2.8115375</v>
      </c>
      <c r="AB27" s="33">
        <v>30</v>
      </c>
      <c r="AC27" s="46">
        <f t="shared" si="1"/>
        <v>93.717916666666667</v>
      </c>
      <c r="AD27" s="59"/>
    </row>
    <row r="28" spans="1:46" ht="18" x14ac:dyDescent="0.2">
      <c r="A28" s="9" t="s">
        <v>27</v>
      </c>
      <c r="B28" s="7"/>
      <c r="C28" s="93"/>
      <c r="D28" s="7"/>
      <c r="E28" s="7"/>
      <c r="F28" s="7"/>
      <c r="G28" s="7"/>
      <c r="H28" s="7"/>
      <c r="I28" s="7"/>
      <c r="J28" s="7"/>
      <c r="K28" s="7"/>
      <c r="L28" s="10"/>
      <c r="M28" s="44"/>
      <c r="N28" s="79"/>
      <c r="O28" s="44"/>
      <c r="P28" s="29"/>
      <c r="Q28" s="29"/>
      <c r="R28" s="29"/>
      <c r="S28" s="29"/>
      <c r="T28" s="29"/>
      <c r="U28" s="29"/>
      <c r="V28" s="29"/>
      <c r="W28" s="29"/>
      <c r="X28" s="72"/>
      <c r="Y28" s="71" t="s">
        <v>27</v>
      </c>
      <c r="Z28" s="119"/>
      <c r="AA28" s="44">
        <v>113.2675</v>
      </c>
      <c r="AB28" s="33">
        <v>250</v>
      </c>
      <c r="AC28" s="46">
        <f t="shared" si="1"/>
        <v>453.07</v>
      </c>
      <c r="AD28" s="59"/>
    </row>
    <row r="29" spans="1:46" ht="18" x14ac:dyDescent="0.2">
      <c r="A29" s="9" t="s">
        <v>28</v>
      </c>
      <c r="B29" s="7"/>
      <c r="C29" s="93"/>
      <c r="D29" s="7"/>
      <c r="E29" s="7"/>
      <c r="F29" s="7"/>
      <c r="G29" s="7"/>
      <c r="H29" s="7"/>
      <c r="I29" s="7"/>
      <c r="J29" s="7"/>
      <c r="K29" s="7"/>
      <c r="L29" s="10"/>
      <c r="M29" s="44"/>
      <c r="N29" s="79"/>
      <c r="O29" s="44"/>
      <c r="P29" s="29"/>
      <c r="Q29" s="29"/>
      <c r="R29" s="29"/>
      <c r="S29" s="29"/>
      <c r="T29" s="29"/>
      <c r="U29" s="29"/>
      <c r="V29" s="29"/>
      <c r="W29" s="29"/>
      <c r="X29" s="72"/>
      <c r="Y29" s="71" t="s">
        <v>28</v>
      </c>
      <c r="Z29" s="119"/>
      <c r="AA29" s="44">
        <v>7.9787499999999998</v>
      </c>
      <c r="AB29" s="33">
        <v>250</v>
      </c>
      <c r="AC29" s="46">
        <f t="shared" si="1"/>
        <v>31.914999999999999</v>
      </c>
      <c r="AD29" s="59"/>
    </row>
    <row r="30" spans="1:46" ht="18" x14ac:dyDescent="0.2">
      <c r="A30" s="9" t="s">
        <v>29</v>
      </c>
      <c r="B30" s="7"/>
      <c r="C30" s="93"/>
      <c r="D30" s="7"/>
      <c r="E30" s="7"/>
      <c r="F30" s="7"/>
      <c r="G30" s="7"/>
      <c r="H30" s="7"/>
      <c r="I30" s="7"/>
      <c r="J30" s="7"/>
      <c r="K30" s="7"/>
      <c r="L30" s="10"/>
      <c r="M30" s="44"/>
      <c r="N30" s="79"/>
      <c r="O30" s="44"/>
      <c r="P30" s="29"/>
      <c r="Q30" s="29"/>
      <c r="R30" s="29"/>
      <c r="S30" s="29"/>
      <c r="T30" s="29"/>
      <c r="U30" s="29"/>
      <c r="V30" s="29"/>
      <c r="W30" s="29"/>
      <c r="X30" s="72"/>
      <c r="Y30" s="71" t="s">
        <v>29</v>
      </c>
      <c r="Z30" s="119"/>
      <c r="AA30" s="44">
        <v>9.971207999999999</v>
      </c>
      <c r="AB30" s="33">
        <v>120</v>
      </c>
      <c r="AC30" s="46">
        <f t="shared" si="1"/>
        <v>83.093400000000003</v>
      </c>
      <c r="AD30" s="59"/>
    </row>
    <row r="31" spans="1:46" ht="18" x14ac:dyDescent="0.2">
      <c r="A31" s="9" t="s">
        <v>30</v>
      </c>
      <c r="B31" s="7"/>
      <c r="C31" s="93"/>
      <c r="D31" s="7"/>
      <c r="E31" s="7"/>
      <c r="F31" s="7"/>
      <c r="G31" s="7"/>
      <c r="H31" s="7"/>
      <c r="I31" s="7"/>
      <c r="J31" s="7"/>
      <c r="K31" s="7"/>
      <c r="L31" s="10"/>
      <c r="M31" s="44"/>
      <c r="N31" s="79"/>
      <c r="O31" s="111"/>
      <c r="P31" s="29"/>
      <c r="Q31" s="29"/>
      <c r="R31" s="29"/>
      <c r="S31" s="29"/>
      <c r="T31" s="29"/>
      <c r="U31" s="29"/>
      <c r="V31" s="29"/>
      <c r="W31" s="29"/>
      <c r="X31" s="72"/>
      <c r="Y31" s="71" t="s">
        <v>30</v>
      </c>
      <c r="Z31" s="119"/>
      <c r="AA31" s="44">
        <v>33.448</v>
      </c>
      <c r="AB31" s="33">
        <v>50</v>
      </c>
      <c r="AC31" s="46">
        <f t="shared" si="1"/>
        <v>668.96</v>
      </c>
      <c r="AD31" s="59"/>
    </row>
    <row r="32" spans="1:46" ht="18" x14ac:dyDescent="0.2">
      <c r="A32" s="9" t="s">
        <v>31</v>
      </c>
      <c r="B32" s="7"/>
      <c r="C32" s="93"/>
      <c r="D32" s="7"/>
      <c r="E32" s="7"/>
      <c r="F32" s="7"/>
      <c r="G32" s="7"/>
      <c r="H32" s="7"/>
      <c r="I32" s="7"/>
      <c r="J32" s="7"/>
      <c r="K32" s="7"/>
      <c r="L32" s="10"/>
      <c r="M32" s="44"/>
      <c r="N32" s="79"/>
      <c r="O32" s="44"/>
      <c r="P32" s="29"/>
      <c r="Q32" s="29"/>
      <c r="R32" s="29"/>
      <c r="S32" s="29"/>
      <c r="T32" s="29"/>
      <c r="U32" s="29"/>
      <c r="V32" s="29"/>
      <c r="W32" s="29"/>
      <c r="X32" s="72"/>
      <c r="Y32" s="71" t="s">
        <v>31</v>
      </c>
      <c r="Z32" s="119"/>
      <c r="AA32" s="44">
        <v>787.23173999999995</v>
      </c>
      <c r="AB32" s="33">
        <v>100</v>
      </c>
      <c r="AC32" s="46">
        <f t="shared" si="1"/>
        <v>7872.317399999999</v>
      </c>
      <c r="AD32" s="59"/>
      <c r="AE32" s="33" t="s">
        <v>100</v>
      </c>
      <c r="AJ32">
        <v>118484.56771799999</v>
      </c>
      <c r="AK32">
        <v>134117.29280999998</v>
      </c>
      <c r="AL32">
        <v>131897.99563999998</v>
      </c>
      <c r="AM32">
        <v>187777.17919875999</v>
      </c>
      <c r="AN32">
        <v>185956.12964648003</v>
      </c>
      <c r="AO32">
        <v>194877.83989553995</v>
      </c>
      <c r="AP32">
        <v>194939.59592322999</v>
      </c>
      <c r="AQ32">
        <v>185602.21883462</v>
      </c>
      <c r="AR32">
        <v>173150.74736657995</v>
      </c>
      <c r="AS32">
        <v>195056.024998176</v>
      </c>
      <c r="AT32">
        <v>217592.23809032596</v>
      </c>
    </row>
    <row r="33" spans="1:35" ht="18" x14ac:dyDescent="0.2">
      <c r="A33" s="9" t="s">
        <v>32</v>
      </c>
      <c r="B33" s="7"/>
      <c r="C33" s="93"/>
      <c r="D33" s="7"/>
      <c r="E33" s="7"/>
      <c r="F33" s="7"/>
      <c r="G33" s="7"/>
      <c r="H33" s="7"/>
      <c r="I33" s="7"/>
      <c r="J33" s="7"/>
      <c r="K33" s="5"/>
      <c r="L33" s="10"/>
      <c r="M33" s="44"/>
      <c r="N33" s="79"/>
      <c r="O33" s="44"/>
      <c r="P33" s="29"/>
      <c r="Q33" s="29"/>
      <c r="R33" s="29"/>
      <c r="S33" s="29"/>
      <c r="T33" s="29"/>
      <c r="U33" s="29"/>
      <c r="V33" s="29"/>
      <c r="W33" s="30">
        <v>397.33772642000002</v>
      </c>
      <c r="X33" s="29"/>
      <c r="Y33" s="9" t="s">
        <v>32</v>
      </c>
      <c r="Z33" s="119"/>
      <c r="AA33" s="44">
        <v>418.82093391000001</v>
      </c>
      <c r="AB33" s="33">
        <v>588</v>
      </c>
      <c r="AC33" s="46">
        <f t="shared" si="1"/>
        <v>712.28049984693871</v>
      </c>
      <c r="AD33" s="59"/>
    </row>
    <row r="34" spans="1:35" ht="18" x14ac:dyDescent="0.2">
      <c r="A34" s="9" t="s">
        <v>33</v>
      </c>
      <c r="B34" s="7"/>
      <c r="C34" s="93"/>
      <c r="D34" s="7"/>
      <c r="E34" s="7"/>
      <c r="F34" s="7"/>
      <c r="G34" s="7"/>
      <c r="H34" s="7"/>
      <c r="I34" s="7"/>
      <c r="J34" s="7"/>
      <c r="K34" s="7"/>
      <c r="L34" s="10"/>
      <c r="M34" s="44"/>
      <c r="N34" s="79"/>
      <c r="O34" s="44"/>
      <c r="P34" s="29"/>
      <c r="Q34" s="29"/>
      <c r="R34" s="29"/>
      <c r="S34" s="29"/>
      <c r="T34" s="29"/>
      <c r="U34" s="29"/>
      <c r="V34" s="29"/>
      <c r="W34" s="29"/>
      <c r="X34" s="72"/>
      <c r="Y34" s="71" t="s">
        <v>33</v>
      </c>
      <c r="Z34" s="119"/>
      <c r="AA34" s="44">
        <v>348.875</v>
      </c>
      <c r="AB34" s="33">
        <v>250</v>
      </c>
      <c r="AC34" s="46">
        <f t="shared" si="1"/>
        <v>1395.5</v>
      </c>
      <c r="AD34" s="59"/>
    </row>
    <row r="35" spans="1:35" ht="18" x14ac:dyDescent="0.2">
      <c r="A35" s="27" t="s">
        <v>75</v>
      </c>
      <c r="B35">
        <v>118484.56771799999</v>
      </c>
      <c r="C35" s="94">
        <v>134117.29280999998</v>
      </c>
      <c r="D35">
        <v>131897.99563999998</v>
      </c>
      <c r="E35">
        <v>187777.17919875999</v>
      </c>
      <c r="F35">
        <v>185956.12964648003</v>
      </c>
      <c r="G35">
        <v>194877.83989553995</v>
      </c>
      <c r="H35">
        <v>194939.59592322999</v>
      </c>
      <c r="I35">
        <v>185602.21883462</v>
      </c>
      <c r="J35">
        <v>173150.74736657995</v>
      </c>
      <c r="K35">
        <v>195056.024998176</v>
      </c>
      <c r="L35">
        <v>217592.23809032596</v>
      </c>
      <c r="N35" s="104">
        <v>118484.56771799999</v>
      </c>
      <c r="O35" s="29">
        <f>(C35/$B35*100)-100</f>
        <v>13.193891316890131</v>
      </c>
      <c r="P35" s="29">
        <f t="shared" ref="P35" si="49">(D35/$B35*100)-100</f>
        <v>11.320822770712823</v>
      </c>
      <c r="Q35" s="29">
        <f t="shared" ref="Q35" si="50">(E35/$B35*100)-100</f>
        <v>58.482393796363709</v>
      </c>
      <c r="R35" s="29">
        <f t="shared" ref="R35" si="51">(F35/$B35*100)-100</f>
        <v>56.945442961876836</v>
      </c>
      <c r="S35" s="29">
        <f t="shared" ref="S35" si="52">(G35/$B35*100)-100</f>
        <v>64.475292984450334</v>
      </c>
      <c r="T35" s="29">
        <f t="shared" ref="T35" si="53">(H35/$B35*100)-100</f>
        <v>64.527414563555084</v>
      </c>
      <c r="U35" s="29">
        <f t="shared" ref="U35" si="54">(I35/$B35*100)-100</f>
        <v>56.646745149430615</v>
      </c>
      <c r="V35" s="29">
        <f t="shared" ref="V35" si="55">(J35/$B35*100)-100</f>
        <v>46.137805708747294</v>
      </c>
      <c r="W35" s="29">
        <f t="shared" ref="W35" si="56">(K35/$B35*100)-100</f>
        <v>64.625679744572665</v>
      </c>
      <c r="X35" s="29">
        <f t="shared" ref="X35" si="57">(L35/$B35*100)-100</f>
        <v>83.646058116368238</v>
      </c>
      <c r="Y35" s="27" t="s">
        <v>75</v>
      </c>
      <c r="Z35" s="120"/>
      <c r="AA35" s="130">
        <v>217592.23809032596</v>
      </c>
      <c r="AB35" s="75">
        <v>1080</v>
      </c>
      <c r="AC35" s="46">
        <f t="shared" si="1"/>
        <v>201474.29452807957</v>
      </c>
      <c r="AD35" s="59"/>
      <c r="AI35" s="33" t="s">
        <v>100</v>
      </c>
    </row>
    <row r="36" spans="1:35" ht="18" x14ac:dyDescent="0.2">
      <c r="A36" s="9" t="s">
        <v>34</v>
      </c>
      <c r="B36" s="7"/>
      <c r="C36" s="93"/>
      <c r="D36" s="7"/>
      <c r="E36" s="8"/>
      <c r="F36" s="7"/>
      <c r="G36" s="7"/>
      <c r="H36" s="7"/>
      <c r="I36" s="7"/>
      <c r="J36" s="4">
        <v>1137.6548</v>
      </c>
      <c r="K36" s="4">
        <v>1450.5319999999999</v>
      </c>
      <c r="L36" s="10">
        <v>1489.6763199999998</v>
      </c>
      <c r="M36" s="44"/>
      <c r="N36" s="79"/>
      <c r="O36" s="72"/>
      <c r="P36" s="29"/>
      <c r="Q36" s="29"/>
      <c r="R36" s="29"/>
      <c r="S36" s="29"/>
      <c r="T36" s="29"/>
      <c r="U36" s="29"/>
      <c r="V36" s="31">
        <v>1137.6548</v>
      </c>
      <c r="W36" s="29">
        <f>(K36/$J36*100)-100</f>
        <v>27.501945229783217</v>
      </c>
      <c r="X36" s="29">
        <f>(L36/$J36*100)-100</f>
        <v>30.942735880866479</v>
      </c>
      <c r="Y36" s="9" t="s">
        <v>34</v>
      </c>
      <c r="Z36" s="119"/>
      <c r="AA36" s="44">
        <v>1489.6763199999998</v>
      </c>
      <c r="AB36" s="33">
        <v>500</v>
      </c>
      <c r="AC36" s="46">
        <f t="shared" si="1"/>
        <v>2979.3526399999996</v>
      </c>
      <c r="AD36" s="59" t="s">
        <v>100</v>
      </c>
    </row>
    <row r="37" spans="1:35" ht="18" x14ac:dyDescent="0.2">
      <c r="A37" s="9" t="s">
        <v>35</v>
      </c>
      <c r="B37" s="7"/>
      <c r="C37" s="93"/>
      <c r="D37" s="7"/>
      <c r="E37" s="8"/>
      <c r="F37" s="7"/>
      <c r="G37" s="7"/>
      <c r="H37" s="7"/>
      <c r="I37" s="7"/>
      <c r="J37" s="7"/>
      <c r="K37" s="7"/>
      <c r="L37" s="10"/>
      <c r="M37" s="44"/>
      <c r="N37" s="79"/>
      <c r="O37" s="72"/>
      <c r="P37" s="29"/>
      <c r="Q37" s="29"/>
      <c r="R37" s="29"/>
      <c r="S37" s="29"/>
      <c r="T37" s="29"/>
      <c r="U37" s="29"/>
      <c r="V37" s="29"/>
      <c r="W37" s="29"/>
      <c r="X37" s="72"/>
      <c r="Y37" s="71" t="s">
        <v>35</v>
      </c>
      <c r="Z37" s="119"/>
      <c r="AA37" s="44">
        <v>1.22685</v>
      </c>
      <c r="AB37" s="33">
        <v>112</v>
      </c>
      <c r="AC37" s="46">
        <f t="shared" si="1"/>
        <v>10.954017857142857</v>
      </c>
      <c r="AD37" s="59"/>
    </row>
    <row r="38" spans="1:35" ht="18" x14ac:dyDescent="0.2">
      <c r="A38" s="9" t="s">
        <v>36</v>
      </c>
      <c r="B38" s="7"/>
      <c r="C38" s="93"/>
      <c r="D38" s="7"/>
      <c r="E38" s="8"/>
      <c r="F38" s="7"/>
      <c r="G38" s="7"/>
      <c r="H38" s="7"/>
      <c r="I38" s="7"/>
      <c r="J38" s="5">
        <v>689.99908649999998</v>
      </c>
      <c r="K38" s="5">
        <v>738.90665265999996</v>
      </c>
      <c r="L38" s="10">
        <v>934.02355806999992</v>
      </c>
      <c r="M38" s="44"/>
      <c r="N38" s="79"/>
      <c r="O38" s="72"/>
      <c r="P38" s="29"/>
      <c r="Q38" s="29"/>
      <c r="R38" s="29"/>
      <c r="S38" s="29"/>
      <c r="T38" s="29"/>
      <c r="U38" s="29"/>
      <c r="V38" s="30">
        <v>689.99908649999998</v>
      </c>
      <c r="W38" s="29">
        <f>(K38/$J38*100)-100</f>
        <v>7.0880624506449976</v>
      </c>
      <c r="X38" s="29">
        <f>(L38/$J38*100)-100</f>
        <v>35.365912266320066</v>
      </c>
      <c r="Y38" s="9" t="s">
        <v>36</v>
      </c>
      <c r="Z38" s="119"/>
      <c r="AA38" s="44">
        <v>934.02355806999992</v>
      </c>
      <c r="AB38" s="33">
        <v>120</v>
      </c>
      <c r="AC38" s="46">
        <f t="shared" si="1"/>
        <v>7783.529650583333</v>
      </c>
      <c r="AD38" s="59"/>
      <c r="AE38" s="33" t="s">
        <v>100</v>
      </c>
    </row>
    <row r="39" spans="1:35" ht="18" x14ac:dyDescent="0.2">
      <c r="A39" s="9" t="s">
        <v>37</v>
      </c>
      <c r="B39" s="7">
        <v>631.00456869999994</v>
      </c>
      <c r="C39" s="93">
        <v>1155.1642521999997</v>
      </c>
      <c r="D39" s="7">
        <v>1560.7487259999998</v>
      </c>
      <c r="E39" s="2">
        <v>2009.9557776000001</v>
      </c>
      <c r="F39" s="4">
        <v>1253.9972958000001</v>
      </c>
      <c r="G39" s="4">
        <v>1381.4512697</v>
      </c>
      <c r="H39" s="4">
        <v>1290.0638958000002</v>
      </c>
      <c r="I39" s="4">
        <v>1357.2683036999999</v>
      </c>
      <c r="J39" s="4">
        <v>1566.0170519000001</v>
      </c>
      <c r="K39" s="4">
        <v>1284.6520895000001</v>
      </c>
      <c r="L39" s="10">
        <v>1625.03681626</v>
      </c>
      <c r="M39" s="44"/>
      <c r="N39" s="103">
        <v>631.00456869999994</v>
      </c>
      <c r="O39" s="29">
        <f>(C39/$B39*100)-100</f>
        <v>83.067494198952829</v>
      </c>
      <c r="P39" s="29">
        <f t="shared" ref="P39" si="58">(D39/$B39*100)-100</f>
        <v>147.34349058921481</v>
      </c>
      <c r="Q39" s="29">
        <f t="shared" ref="Q39" si="59">(E39/$B39*100)-100</f>
        <v>218.53268221828017</v>
      </c>
      <c r="R39" s="29">
        <f t="shared" ref="R39" si="60">(F39/$B39*100)-100</f>
        <v>98.730303709764598</v>
      </c>
      <c r="S39" s="29">
        <f t="shared" ref="S39" si="61">(G39/$B39*100)-100</f>
        <v>118.928885498575</v>
      </c>
      <c r="T39" s="29">
        <f t="shared" ref="T39" si="62">(H39/$B39*100)-100</f>
        <v>104.44604679452621</v>
      </c>
      <c r="U39" s="29">
        <f t="shared" ref="U39" si="63">(I39/$B39*100)-100</f>
        <v>115.09643052129616</v>
      </c>
      <c r="V39" s="29">
        <f t="shared" ref="V39" si="64">(J39/$B39*100)-100</f>
        <v>148.17840148547887</v>
      </c>
      <c r="W39" s="29">
        <f t="shared" ref="W39" si="65">(K39/$B39*100)-100</f>
        <v>103.58839748920508</v>
      </c>
      <c r="X39" s="29">
        <f t="shared" ref="X39" si="66">(L39/$B39*100)-100</f>
        <v>157.53170370983406</v>
      </c>
      <c r="Y39" s="9" t="s">
        <v>37</v>
      </c>
      <c r="Z39" s="119"/>
      <c r="AA39" s="44">
        <v>1625.03681626</v>
      </c>
      <c r="AB39" s="33">
        <v>1500</v>
      </c>
      <c r="AC39" s="46">
        <f t="shared" si="1"/>
        <v>1083.3578775066667</v>
      </c>
      <c r="AD39" s="59"/>
    </row>
    <row r="40" spans="1:35" ht="18" x14ac:dyDescent="0.2">
      <c r="A40" s="9" t="s">
        <v>38</v>
      </c>
      <c r="B40" s="7"/>
      <c r="C40" s="93"/>
      <c r="D40" s="7"/>
      <c r="E40" s="7"/>
      <c r="F40" s="7"/>
      <c r="G40" s="7"/>
      <c r="H40" s="7"/>
      <c r="I40" s="7"/>
      <c r="J40" s="7"/>
      <c r="K40" s="7"/>
      <c r="L40" s="10"/>
      <c r="M40" s="44"/>
      <c r="N40" s="79"/>
      <c r="O40" s="72"/>
      <c r="P40" s="29"/>
      <c r="Q40" s="29"/>
      <c r="R40" s="29"/>
      <c r="S40" s="29"/>
      <c r="T40" s="29"/>
      <c r="U40" s="29"/>
      <c r="V40" s="29"/>
      <c r="W40" s="29"/>
      <c r="X40" s="72"/>
      <c r="Y40" s="71" t="s">
        <v>38</v>
      </c>
      <c r="Z40" s="119"/>
      <c r="AA40" s="44">
        <v>7.4057759999999995</v>
      </c>
      <c r="AB40" s="33">
        <v>42</v>
      </c>
      <c r="AC40" s="46">
        <f t="shared" si="1"/>
        <v>176.32799999999997</v>
      </c>
      <c r="AD40" s="59"/>
    </row>
    <row r="41" spans="1:35" ht="18" x14ac:dyDescent="0.2">
      <c r="A41" s="9" t="s">
        <v>39</v>
      </c>
      <c r="B41" s="7"/>
      <c r="C41" s="93"/>
      <c r="D41" s="7"/>
      <c r="E41" s="7"/>
      <c r="F41" s="7"/>
      <c r="G41" s="7"/>
      <c r="H41" s="7"/>
      <c r="I41" s="7"/>
      <c r="J41" s="7"/>
      <c r="K41" s="7"/>
      <c r="L41" s="10"/>
      <c r="M41" s="44"/>
      <c r="N41" s="79"/>
      <c r="O41" s="72"/>
      <c r="P41" s="29"/>
      <c r="Q41" s="29"/>
      <c r="R41" s="29"/>
      <c r="S41" s="29"/>
      <c r="T41" s="29"/>
      <c r="U41" s="29"/>
      <c r="V41" s="29"/>
      <c r="W41" s="29"/>
      <c r="X41" s="72"/>
      <c r="Y41" s="71" t="s">
        <v>39</v>
      </c>
      <c r="Z41" s="119"/>
      <c r="AA41" s="44">
        <v>91.520769999999999</v>
      </c>
      <c r="AB41" s="33">
        <v>140</v>
      </c>
      <c r="AC41" s="46">
        <f t="shared" si="1"/>
        <v>653.71978571428565</v>
      </c>
      <c r="AD41" s="59"/>
    </row>
    <row r="42" spans="1:35" ht="18" x14ac:dyDescent="0.2">
      <c r="A42" s="9" t="s">
        <v>40</v>
      </c>
      <c r="B42" s="7"/>
      <c r="C42" s="93"/>
      <c r="D42" s="7"/>
      <c r="E42" s="7"/>
      <c r="F42" s="7"/>
      <c r="G42" s="7"/>
      <c r="H42" s="5"/>
      <c r="I42" s="7"/>
      <c r="J42" s="7"/>
      <c r="K42" s="7"/>
      <c r="L42" s="10"/>
      <c r="M42" s="44"/>
      <c r="N42" s="79"/>
      <c r="O42" s="72"/>
      <c r="P42" s="29"/>
      <c r="Q42" s="29"/>
      <c r="R42" s="29"/>
      <c r="S42" s="29"/>
      <c r="T42" s="115"/>
      <c r="U42" s="29"/>
      <c r="V42" s="29"/>
      <c r="W42" s="29"/>
      <c r="X42" s="29"/>
      <c r="Y42" s="9" t="s">
        <v>40</v>
      </c>
      <c r="Z42" s="119"/>
      <c r="AA42" s="44">
        <v>128.51884706999999</v>
      </c>
      <c r="AB42" s="33">
        <v>250</v>
      </c>
      <c r="AC42" s="46">
        <f t="shared" si="1"/>
        <v>514.07538827999997</v>
      </c>
      <c r="AD42" s="59"/>
    </row>
    <row r="43" spans="1:35" ht="18" x14ac:dyDescent="0.2">
      <c r="A43" s="9" t="s">
        <v>41</v>
      </c>
      <c r="B43" s="7">
        <v>15.595820799999997</v>
      </c>
      <c r="C43" s="93">
        <v>6.5915150000000002</v>
      </c>
      <c r="D43" s="7">
        <v>2.9978718</v>
      </c>
      <c r="E43" s="3">
        <v>10.186389500000001</v>
      </c>
      <c r="F43" s="5">
        <v>16.639092399999999</v>
      </c>
      <c r="G43" s="5">
        <v>25.063352999999999</v>
      </c>
      <c r="H43" s="5">
        <v>19.466187999999999</v>
      </c>
      <c r="I43" s="5">
        <v>8.1763528000000001</v>
      </c>
      <c r="J43" s="5">
        <v>6.5386929999999994</v>
      </c>
      <c r="K43" s="5">
        <v>2.8801290000000002</v>
      </c>
      <c r="L43" s="10">
        <v>4.2536199999999997</v>
      </c>
      <c r="M43" s="44"/>
      <c r="N43" s="103">
        <v>15.595820799999997</v>
      </c>
      <c r="O43" s="29">
        <f>(C43/$B43*100)-100</f>
        <v>-57.735376133585724</v>
      </c>
      <c r="P43" s="29">
        <f t="shared" ref="P43:P44" si="67">(D43/$B43*100)-100</f>
        <v>-80.777723478330813</v>
      </c>
      <c r="Q43" s="29">
        <f t="shared" ref="Q43:Q44" si="68">(E43/$B43*100)-100</f>
        <v>-34.685133725055351</v>
      </c>
      <c r="R43" s="29">
        <f t="shared" ref="R43:R44" si="69">(F43/$B43*100)-100</f>
        <v>6.6894305428285179</v>
      </c>
      <c r="S43" s="29">
        <f t="shared" ref="S43:S44" si="70">(G43/$B43*100)-100</f>
        <v>60.705571841400001</v>
      </c>
      <c r="T43" s="29">
        <f t="shared" ref="T43:T44" si="71">(H43/$B43*100)-100</f>
        <v>24.816694482665525</v>
      </c>
      <c r="U43" s="29">
        <f t="shared" ref="U43:U44" si="72">(I43/$B43*100)-100</f>
        <v>-47.573437109510763</v>
      </c>
      <c r="V43" s="29">
        <f t="shared" ref="V43:V44" si="73">(J43/$B43*100)-100</f>
        <v>-58.074069432754698</v>
      </c>
      <c r="W43" s="29">
        <f t="shared" ref="W43:W44" si="74">(K43/$B43*100)-100</f>
        <v>-81.532687269656236</v>
      </c>
      <c r="X43" s="29">
        <f t="shared" ref="X43:X44" si="75">(L43/$B43*100)-100</f>
        <v>-72.725898466337853</v>
      </c>
      <c r="Y43" s="9" t="s">
        <v>41</v>
      </c>
      <c r="Z43" s="119"/>
      <c r="AA43" s="44">
        <v>4.2536199999999997</v>
      </c>
      <c r="AB43" s="33">
        <v>150</v>
      </c>
      <c r="AC43" s="46">
        <f t="shared" si="1"/>
        <v>28.357466666666664</v>
      </c>
      <c r="AD43" s="59"/>
    </row>
    <row r="44" spans="1:35" ht="18" x14ac:dyDescent="0.2">
      <c r="A44" s="9" t="s">
        <v>42</v>
      </c>
      <c r="B44" s="7">
        <v>411.769293</v>
      </c>
      <c r="C44" s="93">
        <v>325.2972886</v>
      </c>
      <c r="D44" s="7">
        <v>329.84264599999995</v>
      </c>
      <c r="E44" s="3">
        <v>324.37401</v>
      </c>
      <c r="F44" s="5">
        <v>360.45337960000006</v>
      </c>
      <c r="G44" s="5">
        <v>381.49710020000003</v>
      </c>
      <c r="H44" s="7"/>
      <c r="I44" s="5">
        <v>377.95513139999997</v>
      </c>
      <c r="J44" s="5">
        <v>588.78729940000005</v>
      </c>
      <c r="K44" s="5">
        <v>698.09622060000004</v>
      </c>
      <c r="L44" s="10">
        <v>803.50101819999998</v>
      </c>
      <c r="M44" s="44"/>
      <c r="N44" s="103">
        <v>411.769293</v>
      </c>
      <c r="O44" s="29">
        <f>(C44/$B44*100)-100</f>
        <v>-21.000109981489075</v>
      </c>
      <c r="P44" s="29">
        <f t="shared" si="67"/>
        <v>-19.896249767220993</v>
      </c>
      <c r="Q44" s="29">
        <f t="shared" si="68"/>
        <v>-21.224332286477704</v>
      </c>
      <c r="R44" s="29">
        <f t="shared" si="69"/>
        <v>-12.462297279656525</v>
      </c>
      <c r="S44" s="29">
        <f t="shared" si="70"/>
        <v>-7.3517363520353598</v>
      </c>
      <c r="T44" s="29"/>
      <c r="U44" s="29">
        <f t="shared" si="72"/>
        <v>-8.2119191923327861</v>
      </c>
      <c r="V44" s="29">
        <f t="shared" si="73"/>
        <v>42.989608358192953</v>
      </c>
      <c r="W44" s="29">
        <f t="shared" si="74"/>
        <v>69.535764921645097</v>
      </c>
      <c r="X44" s="29">
        <f t="shared" si="75"/>
        <v>95.133787744585419</v>
      </c>
      <c r="Y44" s="9" t="s">
        <v>42</v>
      </c>
      <c r="Z44" s="119"/>
      <c r="AA44" s="44">
        <v>803.50101819999998</v>
      </c>
      <c r="AB44" s="33">
        <v>100</v>
      </c>
      <c r="AC44" s="46">
        <f t="shared" si="1"/>
        <v>8035.0101820000009</v>
      </c>
      <c r="AD44" s="59"/>
      <c r="AE44" s="33" t="s">
        <v>100</v>
      </c>
    </row>
    <row r="45" spans="1:35" ht="18" x14ac:dyDescent="0.2">
      <c r="A45" s="9" t="s">
        <v>43</v>
      </c>
      <c r="B45" s="7"/>
      <c r="C45" s="93"/>
      <c r="D45" s="7"/>
      <c r="E45" s="7"/>
      <c r="F45" s="7"/>
      <c r="G45" s="7"/>
      <c r="H45" s="7"/>
      <c r="I45" s="7"/>
      <c r="J45" s="7"/>
      <c r="K45" s="7"/>
      <c r="L45" s="10"/>
      <c r="M45" s="44"/>
      <c r="N45" s="79"/>
      <c r="O45" s="72"/>
      <c r="P45" s="29"/>
      <c r="Q45" s="29"/>
      <c r="R45" s="29"/>
      <c r="S45" s="29"/>
      <c r="T45" s="29"/>
      <c r="U45" s="29"/>
      <c r="V45" s="29"/>
      <c r="W45" s="29"/>
      <c r="X45" s="72"/>
      <c r="Y45" s="71" t="s">
        <v>43</v>
      </c>
      <c r="Z45" s="119"/>
      <c r="AA45" s="44">
        <v>74.169354999999982</v>
      </c>
      <c r="AB45" s="33">
        <v>100</v>
      </c>
      <c r="AC45" s="46">
        <f t="shared" si="1"/>
        <v>741.69354999999985</v>
      </c>
      <c r="AD45" s="59"/>
    </row>
    <row r="46" spans="1:35" ht="18" x14ac:dyDescent="0.2">
      <c r="A46" s="9" t="s">
        <v>44</v>
      </c>
      <c r="B46" s="7"/>
      <c r="C46" s="93"/>
      <c r="D46" s="7"/>
      <c r="E46" s="7"/>
      <c r="F46" s="7"/>
      <c r="G46" s="7"/>
      <c r="H46" s="7"/>
      <c r="I46" s="7"/>
      <c r="J46" s="7"/>
      <c r="K46" s="7"/>
      <c r="L46" s="10"/>
      <c r="M46" s="44"/>
      <c r="N46" s="79"/>
      <c r="O46" s="72"/>
      <c r="P46" s="29"/>
      <c r="Q46" s="29"/>
      <c r="R46" s="29"/>
      <c r="S46" s="29"/>
      <c r="T46" s="29"/>
      <c r="U46" s="29"/>
      <c r="V46" s="29"/>
      <c r="W46" s="29"/>
      <c r="X46" s="72"/>
      <c r="Y46" s="71" t="s">
        <v>44</v>
      </c>
      <c r="Z46" s="119"/>
      <c r="AA46" s="44">
        <v>2.0289999999999999</v>
      </c>
      <c r="AB46" s="33">
        <v>5</v>
      </c>
      <c r="AC46" s="46">
        <f t="shared" si="1"/>
        <v>405.8</v>
      </c>
      <c r="AD46" s="59"/>
    </row>
    <row r="47" spans="1:35" ht="18" x14ac:dyDescent="0.2">
      <c r="A47" s="9" t="s">
        <v>45</v>
      </c>
      <c r="B47" s="7"/>
      <c r="C47" s="93"/>
      <c r="D47" s="7"/>
      <c r="E47" s="7"/>
      <c r="F47" s="7"/>
      <c r="G47" s="7"/>
      <c r="H47" s="7"/>
      <c r="I47" s="7"/>
      <c r="J47" s="7"/>
      <c r="K47" s="7"/>
      <c r="L47" s="10"/>
      <c r="M47" s="44"/>
      <c r="N47" s="79"/>
      <c r="O47" s="72"/>
      <c r="P47" s="29"/>
      <c r="Q47" s="29"/>
      <c r="R47" s="29"/>
      <c r="S47" s="29"/>
      <c r="T47" s="29"/>
      <c r="U47" s="29"/>
      <c r="V47" s="29"/>
      <c r="W47" s="29"/>
      <c r="X47" s="72"/>
      <c r="Y47" s="71" t="s">
        <v>45</v>
      </c>
      <c r="Z47" s="119"/>
      <c r="AA47" s="44">
        <v>54.7911</v>
      </c>
      <c r="AB47" s="33">
        <v>900</v>
      </c>
      <c r="AC47" s="46">
        <f t="shared" si="1"/>
        <v>60.879000000000005</v>
      </c>
      <c r="AD47" s="59"/>
    </row>
    <row r="48" spans="1:35" ht="18" x14ac:dyDescent="0.2">
      <c r="A48" s="9" t="s">
        <v>46</v>
      </c>
      <c r="B48" s="7"/>
      <c r="C48" s="93"/>
      <c r="D48" s="7"/>
      <c r="E48" s="7"/>
      <c r="F48" s="7"/>
      <c r="G48" s="7"/>
      <c r="H48" s="7"/>
      <c r="I48" s="7"/>
      <c r="J48" s="7"/>
      <c r="K48" s="7"/>
      <c r="L48" s="10"/>
      <c r="M48" s="44"/>
      <c r="N48" s="79"/>
      <c r="O48" s="72"/>
      <c r="P48" s="29"/>
      <c r="Q48" s="29"/>
      <c r="R48" s="29"/>
      <c r="S48" s="29"/>
      <c r="T48" s="29"/>
      <c r="U48" s="29"/>
      <c r="V48" s="29"/>
      <c r="W48" s="29"/>
      <c r="X48" s="72"/>
      <c r="Y48" s="71" t="s">
        <v>46</v>
      </c>
      <c r="Z48" s="119"/>
      <c r="AA48" s="44">
        <v>184.26237792000001</v>
      </c>
      <c r="AB48" s="33">
        <v>585</v>
      </c>
      <c r="AC48" s="46">
        <f t="shared" si="1"/>
        <v>314.97842379487179</v>
      </c>
      <c r="AD48" s="59"/>
    </row>
    <row r="49" spans="1:32" ht="18" x14ac:dyDescent="0.2">
      <c r="A49" s="9" t="s">
        <v>47</v>
      </c>
      <c r="B49" s="7"/>
      <c r="C49" s="93"/>
      <c r="D49" s="7"/>
      <c r="E49" s="7"/>
      <c r="F49" s="7"/>
      <c r="G49" s="7"/>
      <c r="H49" s="7"/>
      <c r="I49" s="7"/>
      <c r="J49" s="5"/>
      <c r="K49" s="5"/>
      <c r="L49" s="10"/>
      <c r="M49" s="44"/>
      <c r="N49" s="79"/>
      <c r="O49" s="72"/>
      <c r="P49" s="29"/>
      <c r="Q49" s="29"/>
      <c r="R49" s="29"/>
      <c r="S49" s="29"/>
      <c r="T49" s="29"/>
      <c r="U49" s="29"/>
      <c r="V49" s="115"/>
      <c r="W49" s="29"/>
      <c r="X49" s="29"/>
      <c r="Y49" s="9" t="s">
        <v>47</v>
      </c>
      <c r="Z49" s="119"/>
      <c r="AA49" s="44">
        <v>465.64881600000001</v>
      </c>
      <c r="AB49" s="33">
        <v>168</v>
      </c>
      <c r="AC49" s="46">
        <f t="shared" si="1"/>
        <v>2771.7191428571432</v>
      </c>
      <c r="AD49" s="59" t="s">
        <v>100</v>
      </c>
    </row>
    <row r="50" spans="1:32" ht="18" x14ac:dyDescent="0.2">
      <c r="A50" s="9" t="s">
        <v>48</v>
      </c>
      <c r="B50" s="7"/>
      <c r="C50" s="93"/>
      <c r="D50" s="7"/>
      <c r="E50" s="7"/>
      <c r="F50" s="4"/>
      <c r="G50" s="4"/>
      <c r="H50" s="5"/>
      <c r="I50" s="4"/>
      <c r="J50" s="4"/>
      <c r="K50" s="5"/>
      <c r="L50" s="10"/>
      <c r="M50" s="44"/>
      <c r="N50" s="79"/>
      <c r="O50" s="72"/>
      <c r="P50" s="29"/>
      <c r="Q50" s="29"/>
      <c r="R50" s="116"/>
      <c r="S50" s="29"/>
      <c r="T50" s="29"/>
      <c r="U50" s="29"/>
      <c r="V50" s="29"/>
      <c r="W50" s="29"/>
      <c r="X50" s="29"/>
      <c r="Y50" s="9" t="s">
        <v>48</v>
      </c>
      <c r="Z50" s="119"/>
      <c r="AA50" s="44">
        <v>846.91666399999997</v>
      </c>
      <c r="AB50" s="33">
        <v>480</v>
      </c>
      <c r="AC50" s="46">
        <f t="shared" si="1"/>
        <v>1764.4097166666666</v>
      </c>
      <c r="AD50" s="59"/>
    </row>
    <row r="51" spans="1:32" ht="18" x14ac:dyDescent="0.2">
      <c r="A51" s="9" t="s">
        <v>49</v>
      </c>
      <c r="B51" s="7">
        <v>14.284320000000001</v>
      </c>
      <c r="C51" s="93">
        <v>27.561900000000001</v>
      </c>
      <c r="D51" s="7">
        <v>36.255900000000004</v>
      </c>
      <c r="E51" s="3">
        <v>20.988479999999999</v>
      </c>
      <c r="F51" s="5">
        <v>37.102620000000009</v>
      </c>
      <c r="G51" s="5">
        <v>56.300700000000006</v>
      </c>
      <c r="H51" s="5">
        <v>76.404779999999988</v>
      </c>
      <c r="I51" s="5">
        <v>79.283580000000001</v>
      </c>
      <c r="J51" s="5">
        <v>94.810140000000004</v>
      </c>
      <c r="K51" s="5">
        <v>98.896860000000004</v>
      </c>
      <c r="L51" s="10">
        <v>106.56804</v>
      </c>
      <c r="M51" s="44"/>
      <c r="N51" s="103">
        <v>14.284320000000001</v>
      </c>
      <c r="O51" s="29">
        <f>(C51/$B51*100)-100</f>
        <v>92.952132128095712</v>
      </c>
      <c r="P51" s="29">
        <f t="shared" ref="P51:P53" si="76">(D51/$B51*100)-100</f>
        <v>153.81607244867101</v>
      </c>
      <c r="Q51" s="29">
        <f t="shared" ref="Q51:Q53" si="77">(E51/$B51*100)-100</f>
        <v>46.933700729191173</v>
      </c>
      <c r="R51" s="29">
        <f t="shared" ref="R51:R53" si="78">(F51/$B51*100)-100</f>
        <v>159.74369098424012</v>
      </c>
      <c r="S51" s="29">
        <f t="shared" ref="S51:S53" si="79">(G51/$B51*100)-100</f>
        <v>294.14336839275512</v>
      </c>
      <c r="T51" s="29">
        <f t="shared" ref="T51:T53" si="80">(H51/$B51*100)-100</f>
        <v>434.88566484088835</v>
      </c>
      <c r="U51" s="29">
        <f t="shared" ref="U51:U53" si="81">(I51/$B51*100)-100</f>
        <v>455.03923182902645</v>
      </c>
      <c r="V51" s="29">
        <f t="shared" ref="V51:V53" si="82">(J51/$B51*100)-100</f>
        <v>563.7357606102355</v>
      </c>
      <c r="W51" s="29">
        <f t="shared" ref="W51:W53" si="83">(K51/$B51*100)-100</f>
        <v>592.34559292986989</v>
      </c>
      <c r="X51" s="29">
        <f t="shared" ref="X51:X53" si="84">(L51/$B51*100)-100</f>
        <v>646.04909439161258</v>
      </c>
      <c r="Y51" s="9" t="s">
        <v>49</v>
      </c>
      <c r="Z51" s="119"/>
      <c r="AA51" s="44">
        <v>106.56804</v>
      </c>
      <c r="AB51" s="75">
        <v>5</v>
      </c>
      <c r="AC51" s="46">
        <f t="shared" si="1"/>
        <v>21313.608</v>
      </c>
      <c r="AD51" s="59"/>
      <c r="AF51" s="33" t="s">
        <v>100</v>
      </c>
    </row>
    <row r="52" spans="1:32" ht="18" x14ac:dyDescent="0.2">
      <c r="A52" s="9" t="s">
        <v>50</v>
      </c>
      <c r="B52" s="7">
        <v>1399.8838759999999</v>
      </c>
      <c r="C52" s="93">
        <v>1672.7832620000004</v>
      </c>
      <c r="D52" s="7">
        <v>1515.1125159999997</v>
      </c>
      <c r="E52" s="2">
        <v>1778.7960720000001</v>
      </c>
      <c r="F52" s="4">
        <v>1330.305828</v>
      </c>
      <c r="G52" s="4">
        <v>1015.9947600000002</v>
      </c>
      <c r="H52" s="5">
        <v>425.60923399999996</v>
      </c>
      <c r="I52" s="4">
        <v>1262.6505290000002</v>
      </c>
      <c r="J52" s="4">
        <v>1517.0224499999999</v>
      </c>
      <c r="K52" s="4">
        <v>1585.6788690000001</v>
      </c>
      <c r="L52" s="10">
        <v>1885.105172</v>
      </c>
      <c r="M52" s="44"/>
      <c r="N52" s="103">
        <v>1399.8838759999999</v>
      </c>
      <c r="O52" s="29">
        <f>(C52/$B52*100)-100</f>
        <v>19.494430265157263</v>
      </c>
      <c r="P52" s="29">
        <f t="shared" si="76"/>
        <v>8.2312998939063391</v>
      </c>
      <c r="Q52" s="29">
        <f t="shared" si="77"/>
        <v>27.067401982134129</v>
      </c>
      <c r="R52" s="29">
        <f t="shared" si="78"/>
        <v>-4.9702728342589921</v>
      </c>
      <c r="S52" s="29">
        <f t="shared" si="79"/>
        <v>-27.422925757021844</v>
      </c>
      <c r="T52" s="29">
        <f t="shared" si="80"/>
        <v>-69.596818614974893</v>
      </c>
      <c r="U52" s="29">
        <f t="shared" si="81"/>
        <v>-9.8031950615880703</v>
      </c>
      <c r="V52" s="29">
        <f t="shared" si="82"/>
        <v>8.3677350677621547</v>
      </c>
      <c r="W52" s="29">
        <f t="shared" si="83"/>
        <v>13.272171798341375</v>
      </c>
      <c r="X52" s="29">
        <f t="shared" si="84"/>
        <v>34.661539026112763</v>
      </c>
      <c r="Y52" s="9" t="s">
        <v>50</v>
      </c>
      <c r="Z52" s="119"/>
      <c r="AA52" s="44">
        <v>1885.105172</v>
      </c>
      <c r="AB52" s="33">
        <v>2880</v>
      </c>
      <c r="AC52" s="46">
        <f t="shared" si="1"/>
        <v>654.55040694444449</v>
      </c>
      <c r="AD52" s="59"/>
    </row>
    <row r="53" spans="1:32" ht="18" x14ac:dyDescent="0.2">
      <c r="A53" s="9" t="s">
        <v>51</v>
      </c>
      <c r="B53" s="7">
        <v>54.531720000000007</v>
      </c>
      <c r="C53" s="93">
        <v>75.858759000000006</v>
      </c>
      <c r="D53" s="7">
        <v>82.943698999999995</v>
      </c>
      <c r="E53" s="3">
        <v>88.024797000000007</v>
      </c>
      <c r="F53" s="5">
        <v>67.599176</v>
      </c>
      <c r="G53" s="5">
        <v>69.232923</v>
      </c>
      <c r="H53" s="5">
        <v>65.614557999999988</v>
      </c>
      <c r="I53" s="5">
        <v>79.064771999999991</v>
      </c>
      <c r="J53" s="5">
        <v>69.643878000000015</v>
      </c>
      <c r="K53" s="5">
        <v>80.039394000000001</v>
      </c>
      <c r="L53" s="10">
        <v>65.170515999999992</v>
      </c>
      <c r="M53" s="44"/>
      <c r="N53" s="103">
        <v>54.531720000000007</v>
      </c>
      <c r="O53" s="29">
        <f>(C53/$B53*100)-100</f>
        <v>39.109419251767576</v>
      </c>
      <c r="P53" s="29">
        <f t="shared" si="76"/>
        <v>52.101747386658616</v>
      </c>
      <c r="Q53" s="29">
        <f t="shared" si="77"/>
        <v>61.419439914970582</v>
      </c>
      <c r="R53" s="29">
        <f t="shared" si="78"/>
        <v>23.963036559272282</v>
      </c>
      <c r="S53" s="29">
        <f t="shared" si="79"/>
        <v>26.958993774632447</v>
      </c>
      <c r="T53" s="29">
        <f t="shared" si="80"/>
        <v>20.323653829367544</v>
      </c>
      <c r="U53" s="29">
        <f t="shared" si="81"/>
        <v>44.988590126993955</v>
      </c>
      <c r="V53" s="29">
        <f t="shared" si="82"/>
        <v>27.712601032940114</v>
      </c>
      <c r="W53" s="29">
        <f t="shared" si="83"/>
        <v>46.775847158314434</v>
      </c>
      <c r="X53" s="29">
        <f t="shared" si="84"/>
        <v>19.509371793150819</v>
      </c>
      <c r="Y53" s="9" t="s">
        <v>51</v>
      </c>
      <c r="Z53" s="119"/>
      <c r="AA53" s="44">
        <v>65.170515999999992</v>
      </c>
      <c r="AB53" s="33">
        <v>60</v>
      </c>
      <c r="AC53" s="46">
        <f t="shared" si="1"/>
        <v>1086.1752666666666</v>
      </c>
      <c r="AD53" s="59"/>
    </row>
    <row r="54" spans="1:32" ht="18" x14ac:dyDescent="0.2">
      <c r="A54" s="9" t="s">
        <v>52</v>
      </c>
      <c r="B54" s="7"/>
      <c r="C54" s="93"/>
      <c r="D54" s="7"/>
      <c r="E54" s="7"/>
      <c r="F54" s="7"/>
      <c r="G54" s="7"/>
      <c r="H54" s="7"/>
      <c r="I54" s="7"/>
      <c r="J54" s="7"/>
      <c r="K54" s="7"/>
      <c r="L54" s="10"/>
      <c r="M54" s="44"/>
      <c r="N54" s="79"/>
      <c r="O54" s="72"/>
      <c r="P54" s="29"/>
      <c r="Q54" s="29"/>
      <c r="R54" s="29"/>
      <c r="S54" s="29"/>
      <c r="T54" s="29"/>
      <c r="U54" s="29"/>
      <c r="V54" s="29"/>
      <c r="W54" s="29"/>
      <c r="X54" s="72"/>
      <c r="Y54" s="71" t="s">
        <v>52</v>
      </c>
      <c r="Z54" s="119"/>
      <c r="AA54" s="44">
        <v>10.815</v>
      </c>
      <c r="AB54" s="33">
        <v>1600</v>
      </c>
      <c r="AC54" s="46">
        <f t="shared" si="1"/>
        <v>6.7593749999999995</v>
      </c>
      <c r="AD54" s="59"/>
    </row>
    <row r="55" spans="1:32" ht="18" x14ac:dyDescent="0.2">
      <c r="A55" s="9" t="s">
        <v>53</v>
      </c>
      <c r="B55" s="7"/>
      <c r="C55" s="93"/>
      <c r="D55" s="7"/>
      <c r="E55" s="7"/>
      <c r="F55" s="7"/>
      <c r="G55" s="7"/>
      <c r="H55" s="7"/>
      <c r="I55" s="7"/>
      <c r="J55" s="7"/>
      <c r="K55" s="7"/>
      <c r="L55" s="10"/>
      <c r="M55" s="44"/>
      <c r="N55" s="79"/>
      <c r="O55" s="72"/>
      <c r="P55" s="29"/>
      <c r="Q55" s="29"/>
      <c r="R55" s="29"/>
      <c r="S55" s="29"/>
      <c r="T55" s="29"/>
      <c r="U55" s="29"/>
      <c r="V55" s="29"/>
      <c r="W55" s="29"/>
      <c r="X55" s="72"/>
      <c r="Y55" s="71" t="s">
        <v>53</v>
      </c>
      <c r="Z55" s="119"/>
      <c r="AA55" s="44">
        <v>139.09824</v>
      </c>
      <c r="AB55" s="33">
        <v>720</v>
      </c>
      <c r="AC55" s="46">
        <f t="shared" si="1"/>
        <v>193.19200000000001</v>
      </c>
      <c r="AD55" s="59"/>
    </row>
    <row r="56" spans="1:32" ht="18" x14ac:dyDescent="0.2">
      <c r="A56" s="9" t="s">
        <v>54</v>
      </c>
      <c r="B56" s="7"/>
      <c r="C56" s="93"/>
      <c r="D56" s="7"/>
      <c r="E56" s="7"/>
      <c r="F56" s="7"/>
      <c r="G56" s="7"/>
      <c r="H56" s="7"/>
      <c r="I56" s="7"/>
      <c r="J56" s="7"/>
      <c r="K56" s="7"/>
      <c r="L56" s="10"/>
      <c r="M56" s="44"/>
      <c r="N56" s="79"/>
      <c r="O56" s="72"/>
      <c r="P56" s="29"/>
      <c r="Q56" s="29"/>
      <c r="R56" s="29"/>
      <c r="S56" s="29"/>
      <c r="T56" s="29"/>
      <c r="U56" s="29"/>
      <c r="V56" s="29"/>
      <c r="W56" s="29"/>
      <c r="X56" s="72"/>
      <c r="Y56" s="71" t="s">
        <v>54</v>
      </c>
      <c r="Z56" s="119"/>
      <c r="AA56" s="44">
        <v>158.83992000000001</v>
      </c>
      <c r="AB56" s="33">
        <v>1000</v>
      </c>
      <c r="AC56" s="46">
        <f t="shared" si="1"/>
        <v>158.83992000000001</v>
      </c>
      <c r="AD56" s="59"/>
    </row>
    <row r="57" spans="1:32" ht="18" x14ac:dyDescent="0.2">
      <c r="A57" s="9" t="s">
        <v>55</v>
      </c>
      <c r="B57" s="7"/>
      <c r="C57" s="93"/>
      <c r="D57" s="7"/>
      <c r="E57" s="7"/>
      <c r="F57" s="7"/>
      <c r="G57" s="7"/>
      <c r="H57" s="7"/>
      <c r="I57" s="7"/>
      <c r="J57" s="7"/>
      <c r="K57" s="7"/>
      <c r="L57" s="10"/>
      <c r="M57" s="44"/>
      <c r="N57" s="79"/>
      <c r="O57" s="72"/>
      <c r="P57" s="29"/>
      <c r="Q57" s="29"/>
      <c r="R57" s="29"/>
      <c r="S57" s="29"/>
      <c r="T57" s="29"/>
      <c r="U57" s="29"/>
      <c r="V57" s="29"/>
      <c r="W57" s="29"/>
      <c r="X57" s="72"/>
      <c r="Y57" s="71" t="s">
        <v>55</v>
      </c>
      <c r="Z57" s="119"/>
      <c r="AA57" s="44">
        <v>12.112104</v>
      </c>
      <c r="AB57" s="33">
        <v>72</v>
      </c>
      <c r="AC57" s="46">
        <f t="shared" si="1"/>
        <v>168.22366666666667</v>
      </c>
      <c r="AD57" s="59"/>
    </row>
    <row r="58" spans="1:32" ht="18" x14ac:dyDescent="0.2">
      <c r="A58" s="9" t="s">
        <v>56</v>
      </c>
      <c r="B58" s="7">
        <v>676.21661280000001</v>
      </c>
      <c r="C58" s="93">
        <v>983.97835058399983</v>
      </c>
      <c r="D58" s="7">
        <v>1485.9049998599996</v>
      </c>
      <c r="E58" s="2">
        <v>1625.8604060899993</v>
      </c>
      <c r="F58" s="4">
        <v>2048.9312365010001</v>
      </c>
      <c r="G58" s="4">
        <v>2022.8866968609998</v>
      </c>
      <c r="H58" s="4">
        <v>2123.4152569900002</v>
      </c>
      <c r="I58" s="4">
        <v>2515.7366413400009</v>
      </c>
      <c r="J58" s="4">
        <v>3127.4091763899996</v>
      </c>
      <c r="K58" s="4">
        <v>3566.6949569779999</v>
      </c>
      <c r="L58" s="10">
        <v>3827.4670230640013</v>
      </c>
      <c r="M58" s="44"/>
      <c r="N58" s="103">
        <v>676.21661280000001</v>
      </c>
      <c r="O58" s="29">
        <f>(C58/$B58*100)-100</f>
        <v>45.512300638349501</v>
      </c>
      <c r="P58" s="29">
        <f t="shared" ref="P58" si="85">(D58/$B58*100)-100</f>
        <v>119.73802058889609</v>
      </c>
      <c r="Q58" s="29">
        <f t="shared" ref="Q58" si="86">(E58/$B58*100)-100</f>
        <v>140.43485109864773</v>
      </c>
      <c r="R58" s="29">
        <f t="shared" ref="R58" si="87">(F58/$B58*100)-100</f>
        <v>202.99924576194911</v>
      </c>
      <c r="S58" s="29">
        <f t="shared" ref="S58" si="88">(G58/$B58*100)-100</f>
        <v>199.14773736256836</v>
      </c>
      <c r="T58" s="29">
        <f t="shared" ref="T58" si="89">(H58/$B58*100)-100</f>
        <v>214.01406247586942</v>
      </c>
      <c r="U58" s="29">
        <f t="shared" ref="U58" si="90">(I58/$B58*100)-100</f>
        <v>272.03117961316093</v>
      </c>
      <c r="V58" s="29">
        <f t="shared" ref="V58" si="91">(J58/$B58*100)-100</f>
        <v>362.48629761407125</v>
      </c>
      <c r="W58" s="29">
        <f t="shared" ref="W58" si="92">(K58/$B58*100)-100</f>
        <v>427.44858518181616</v>
      </c>
      <c r="X58" s="29">
        <f t="shared" ref="X58" si="93">(L58/$B58*100)-100</f>
        <v>466.01197761404671</v>
      </c>
      <c r="Y58" s="9" t="s">
        <v>56</v>
      </c>
      <c r="Z58" s="119"/>
      <c r="AA58" s="44">
        <v>3827.4670230640013</v>
      </c>
      <c r="AB58" s="33">
        <v>582</v>
      </c>
      <c r="AC58" s="46">
        <f t="shared" si="1"/>
        <v>6576.4038196975971</v>
      </c>
      <c r="AD58" s="59"/>
      <c r="AE58" s="33" t="s">
        <v>100</v>
      </c>
    </row>
    <row r="59" spans="1:32" ht="18" x14ac:dyDescent="0.2">
      <c r="A59" s="9" t="s">
        <v>57</v>
      </c>
      <c r="B59" s="7"/>
      <c r="C59" s="93"/>
      <c r="D59" s="7"/>
      <c r="E59" s="7"/>
      <c r="F59" s="7"/>
      <c r="G59" s="7"/>
      <c r="H59" s="7"/>
      <c r="I59" s="7"/>
      <c r="J59" s="7"/>
      <c r="K59" s="7"/>
      <c r="L59" s="10"/>
      <c r="M59" s="44"/>
      <c r="N59" s="79"/>
      <c r="O59" s="80"/>
      <c r="P59" s="29"/>
      <c r="Q59" s="29"/>
      <c r="R59" s="29"/>
      <c r="S59" s="29"/>
      <c r="T59" s="29"/>
      <c r="U59" s="29"/>
      <c r="V59" s="29"/>
      <c r="W59" s="29"/>
      <c r="X59" s="72"/>
      <c r="Y59" s="71" t="s">
        <v>57</v>
      </c>
      <c r="Z59" s="119"/>
      <c r="AA59" s="44">
        <v>1.000875</v>
      </c>
      <c r="AB59" s="33">
        <v>20</v>
      </c>
      <c r="AC59" s="46">
        <f t="shared" si="1"/>
        <v>50.043749999999996</v>
      </c>
      <c r="AD59" s="59"/>
    </row>
    <row r="60" spans="1:32" ht="18" x14ac:dyDescent="0.2">
      <c r="A60" s="9" t="s">
        <v>58</v>
      </c>
      <c r="B60" s="7"/>
      <c r="C60" s="93"/>
      <c r="D60" s="7"/>
      <c r="E60" s="7"/>
      <c r="F60" s="7"/>
      <c r="G60" s="7"/>
      <c r="H60" s="7"/>
      <c r="I60" s="7"/>
      <c r="J60" s="7"/>
      <c r="K60" s="7"/>
      <c r="L60" s="10"/>
      <c r="M60" s="44"/>
      <c r="N60" s="79"/>
      <c r="O60" s="80"/>
      <c r="P60" s="29"/>
      <c r="Q60" s="29"/>
      <c r="R60" s="29"/>
      <c r="S60" s="29"/>
      <c r="T60" s="29"/>
      <c r="U60" s="29"/>
      <c r="V60" s="29"/>
      <c r="W60" s="29"/>
      <c r="X60" s="72"/>
      <c r="Y60" s="71" t="s">
        <v>58</v>
      </c>
      <c r="Z60" s="119"/>
      <c r="AA60" s="44">
        <v>20.060711999999999</v>
      </c>
      <c r="AB60" s="33">
        <v>98</v>
      </c>
      <c r="AC60" s="46">
        <f t="shared" si="1"/>
        <v>204.70114285714283</v>
      </c>
      <c r="AD60" s="59"/>
    </row>
    <row r="61" spans="1:32" ht="18" x14ac:dyDescent="0.2">
      <c r="A61" s="9" t="s">
        <v>59</v>
      </c>
      <c r="B61" s="7"/>
      <c r="C61" s="93"/>
      <c r="D61" s="7"/>
      <c r="E61" s="7"/>
      <c r="F61" s="7"/>
      <c r="G61" s="7"/>
      <c r="H61" s="7"/>
      <c r="I61" s="7"/>
      <c r="J61" s="7"/>
      <c r="K61" s="7"/>
      <c r="L61" s="10"/>
      <c r="M61" s="44"/>
      <c r="N61" s="79"/>
      <c r="O61" s="80"/>
      <c r="P61" s="29"/>
      <c r="Q61" s="29"/>
      <c r="R61" s="29"/>
      <c r="S61" s="29"/>
      <c r="T61" s="29"/>
      <c r="U61" s="29"/>
      <c r="V61" s="29"/>
      <c r="W61" s="29"/>
      <c r="X61" s="72"/>
      <c r="Y61" s="71" t="s">
        <v>59</v>
      </c>
      <c r="Z61" s="119"/>
      <c r="AA61" s="44">
        <v>2.6245620000000001</v>
      </c>
      <c r="AB61" s="33">
        <v>67.5</v>
      </c>
      <c r="AC61" s="46">
        <f t="shared" si="1"/>
        <v>38.882399999999997</v>
      </c>
      <c r="AD61" s="59"/>
    </row>
    <row r="62" spans="1:32" ht="18" x14ac:dyDescent="0.2">
      <c r="A62" s="9" t="s">
        <v>60</v>
      </c>
      <c r="B62" s="7"/>
      <c r="C62" s="93"/>
      <c r="D62" s="7"/>
      <c r="E62" s="7"/>
      <c r="F62" s="7"/>
      <c r="G62" s="7"/>
      <c r="H62" s="7"/>
      <c r="I62" s="7"/>
      <c r="J62" s="7"/>
      <c r="K62" s="7"/>
      <c r="L62" s="10"/>
      <c r="M62" s="44"/>
      <c r="N62" s="79"/>
      <c r="O62" s="80"/>
      <c r="P62" s="29"/>
      <c r="Q62" s="29"/>
      <c r="R62" s="29"/>
      <c r="S62" s="29"/>
      <c r="T62" s="29"/>
      <c r="U62" s="29"/>
      <c r="V62" s="29"/>
      <c r="W62" s="29"/>
      <c r="X62" s="72"/>
      <c r="Y62" s="71" t="s">
        <v>60</v>
      </c>
      <c r="Z62" s="119"/>
      <c r="AA62" s="44">
        <v>8.3460000000000001</v>
      </c>
      <c r="AB62" s="33">
        <v>100</v>
      </c>
      <c r="AC62" s="46">
        <f t="shared" si="1"/>
        <v>83.460000000000008</v>
      </c>
      <c r="AD62" s="59"/>
    </row>
    <row r="63" spans="1:32" ht="18" x14ac:dyDescent="0.2">
      <c r="A63" s="9" t="s">
        <v>61</v>
      </c>
      <c r="B63" s="7">
        <v>136.64275223560003</v>
      </c>
      <c r="C63" s="93">
        <v>130.32681296000001</v>
      </c>
      <c r="D63" s="7">
        <v>143.43724122080002</v>
      </c>
      <c r="E63" s="3">
        <v>71.670736325199996</v>
      </c>
      <c r="F63" s="5">
        <v>168.21632399999999</v>
      </c>
      <c r="G63" s="5">
        <v>68.49776</v>
      </c>
      <c r="H63" s="5">
        <v>122.41760000000001</v>
      </c>
      <c r="I63" s="5">
        <v>190.23486400000002</v>
      </c>
      <c r="J63" s="5">
        <v>345.95794799999999</v>
      </c>
      <c r="K63" s="5">
        <v>241.29501999999999</v>
      </c>
      <c r="L63" s="10">
        <v>172.99586400000001</v>
      </c>
      <c r="M63" s="44"/>
      <c r="N63" s="103">
        <v>136.64275223560003</v>
      </c>
      <c r="O63" s="29">
        <f>(C63/$B63*100)-100</f>
        <v>-4.6222277964000966</v>
      </c>
      <c r="P63" s="29">
        <f t="shared" ref="P63" si="94">(D63/$B63*100)-100</f>
        <v>4.972447403199908</v>
      </c>
      <c r="Q63" s="29">
        <f t="shared" ref="Q63" si="95">(E63/$B63*100)-100</f>
        <v>-47.548819712277904</v>
      </c>
      <c r="R63" s="29">
        <f t="shared" ref="R63" si="96">(F63/$B63*100)-100</f>
        <v>23.106656773101776</v>
      </c>
      <c r="S63" s="29">
        <f t="shared" ref="S63" si="97">(G63/$B63*100)-100</f>
        <v>-49.870916035198221</v>
      </c>
      <c r="T63" s="29">
        <f t="shared" ref="T63" si="98">(H63/$B63*100)-100</f>
        <v>-10.410469639160198</v>
      </c>
      <c r="U63" s="29">
        <f t="shared" ref="U63" si="99">(I63/$B63*100)-100</f>
        <v>39.220603279415968</v>
      </c>
      <c r="V63" s="29">
        <f t="shared" ref="V63" si="100">(J63/$B63*100)-100</f>
        <v>153.18426505600371</v>
      </c>
      <c r="W63" s="29">
        <f t="shared" ref="W63" si="101">(K63/$B63*100)-100</f>
        <v>76.588231759235981</v>
      </c>
      <c r="X63" s="29">
        <f t="shared" ref="X63" si="102">(L63/$B63*100)-100</f>
        <v>26.604493227507447</v>
      </c>
      <c r="Y63" s="9" t="s">
        <v>61</v>
      </c>
      <c r="Z63" s="119"/>
      <c r="AA63" s="44">
        <v>172.99586400000001</v>
      </c>
      <c r="AB63" s="33">
        <v>2880</v>
      </c>
      <c r="AC63" s="46">
        <f t="shared" si="1"/>
        <v>60.068008333333339</v>
      </c>
      <c r="AD63" s="59"/>
    </row>
    <row r="64" spans="1:32" ht="18" x14ac:dyDescent="0.2">
      <c r="A64" s="9" t="s">
        <v>62</v>
      </c>
      <c r="B64" s="7"/>
      <c r="C64" s="93"/>
      <c r="D64" s="7"/>
      <c r="E64" s="7"/>
      <c r="F64" s="7"/>
      <c r="G64" s="7"/>
      <c r="H64" s="7"/>
      <c r="I64" s="7"/>
      <c r="J64" s="7"/>
      <c r="K64" s="7"/>
      <c r="L64" s="10"/>
      <c r="M64" s="44"/>
      <c r="N64" s="79"/>
      <c r="O64" s="80"/>
      <c r="P64" s="29"/>
      <c r="Q64" s="29"/>
      <c r="R64" s="29"/>
      <c r="S64" s="29"/>
      <c r="T64" s="29"/>
      <c r="U64" s="29"/>
      <c r="V64" s="29"/>
      <c r="W64" s="29"/>
      <c r="X64" s="72"/>
      <c r="Y64" s="71" t="s">
        <v>62</v>
      </c>
      <c r="Z64" s="119"/>
      <c r="AA64" s="44">
        <v>4.6300000000000004E-3</v>
      </c>
      <c r="AB64" s="33">
        <v>125</v>
      </c>
      <c r="AC64" s="46">
        <f t="shared" si="1"/>
        <v>3.7040000000000003E-2</v>
      </c>
      <c r="AD64" s="59"/>
    </row>
    <row r="65" spans="1:35" ht="18" x14ac:dyDescent="0.2">
      <c r="A65" s="9" t="s">
        <v>63</v>
      </c>
      <c r="B65" s="7"/>
      <c r="C65" s="93"/>
      <c r="D65" s="7"/>
      <c r="E65" s="7"/>
      <c r="F65" s="7"/>
      <c r="G65" s="7"/>
      <c r="H65" s="7"/>
      <c r="I65" s="7"/>
      <c r="J65" s="7"/>
      <c r="K65" s="7"/>
      <c r="L65" s="10"/>
      <c r="M65" s="44"/>
      <c r="N65" s="79"/>
      <c r="O65" s="80"/>
      <c r="P65" s="29"/>
      <c r="Q65" s="29"/>
      <c r="R65" s="29"/>
      <c r="S65" s="29"/>
      <c r="T65" s="29"/>
      <c r="U65" s="29"/>
      <c r="V65" s="29"/>
      <c r="W65" s="29"/>
      <c r="X65" s="72"/>
      <c r="Y65" s="71" t="s">
        <v>63</v>
      </c>
      <c r="Z65" s="119"/>
      <c r="AA65" s="44">
        <v>82.993250000000003</v>
      </c>
      <c r="AB65" s="33">
        <v>750</v>
      </c>
      <c r="AC65" s="46">
        <f t="shared" si="1"/>
        <v>110.65766666666667</v>
      </c>
      <c r="AD65" s="59"/>
    </row>
    <row r="66" spans="1:35" ht="18" x14ac:dyDescent="0.2">
      <c r="A66" s="9" t="s">
        <v>64</v>
      </c>
      <c r="B66" s="7"/>
      <c r="C66" s="93"/>
      <c r="D66" s="7"/>
      <c r="E66" s="7"/>
      <c r="F66" s="7"/>
      <c r="G66" s="7"/>
      <c r="H66" s="7"/>
      <c r="I66" s="7"/>
      <c r="J66" s="7"/>
      <c r="K66" s="5"/>
      <c r="L66" s="10"/>
      <c r="M66" s="44"/>
      <c r="N66" s="79"/>
      <c r="O66" s="80"/>
      <c r="P66" s="29"/>
      <c r="Q66" s="29"/>
      <c r="R66" s="29"/>
      <c r="S66" s="29"/>
      <c r="T66" s="29"/>
      <c r="U66" s="29"/>
      <c r="V66" s="29"/>
      <c r="W66" s="32"/>
      <c r="X66" s="72"/>
      <c r="Y66" s="71" t="s">
        <v>64</v>
      </c>
      <c r="Z66" s="119"/>
      <c r="AA66" s="44">
        <v>122.10935000000001</v>
      </c>
      <c r="AB66" s="33">
        <v>100</v>
      </c>
      <c r="AC66" s="46">
        <f t="shared" si="1"/>
        <v>1221.0934999999999</v>
      </c>
      <c r="AD66" s="59"/>
    </row>
    <row r="67" spans="1:35" ht="18" x14ac:dyDescent="0.2">
      <c r="A67" s="9" t="s">
        <v>65</v>
      </c>
      <c r="B67" s="7"/>
      <c r="C67" s="93"/>
      <c r="D67" s="7"/>
      <c r="E67" s="7"/>
      <c r="F67" s="7"/>
      <c r="G67" s="7"/>
      <c r="H67" s="7"/>
      <c r="I67" s="7"/>
      <c r="J67" s="7"/>
      <c r="K67" s="7"/>
      <c r="L67" s="10"/>
      <c r="M67" s="44"/>
      <c r="N67" s="79"/>
      <c r="O67" s="80"/>
      <c r="P67" s="29"/>
      <c r="Q67" s="29"/>
      <c r="R67" s="29"/>
      <c r="S67" s="29"/>
      <c r="T67" s="29"/>
      <c r="U67" s="29"/>
      <c r="V67" s="29"/>
      <c r="W67" s="29"/>
      <c r="X67" s="72"/>
      <c r="Y67" s="71" t="s">
        <v>65</v>
      </c>
      <c r="Z67" s="119"/>
      <c r="AA67" s="44">
        <v>42.039804000000004</v>
      </c>
      <c r="AB67" s="33">
        <v>100</v>
      </c>
      <c r="AC67" s="46">
        <f t="shared" si="1"/>
        <v>420.39804000000004</v>
      </c>
      <c r="AD67" s="59"/>
    </row>
    <row r="68" spans="1:35" ht="18" x14ac:dyDescent="0.2">
      <c r="A68" s="9" t="s">
        <v>66</v>
      </c>
      <c r="B68" s="7"/>
      <c r="C68" s="93"/>
      <c r="D68" s="7"/>
      <c r="E68" s="7"/>
      <c r="F68" s="7"/>
      <c r="G68" s="7"/>
      <c r="H68" s="7"/>
      <c r="I68" s="7"/>
      <c r="J68" s="7"/>
      <c r="K68" s="7"/>
      <c r="L68" s="10"/>
      <c r="M68" s="44"/>
      <c r="N68" s="79"/>
      <c r="O68" s="80"/>
      <c r="P68" s="29"/>
      <c r="Q68" s="29"/>
      <c r="R68" s="29"/>
      <c r="S68" s="29"/>
      <c r="T68" s="29"/>
      <c r="U68" s="29"/>
      <c r="V68" s="29"/>
      <c r="W68" s="29"/>
      <c r="X68" s="72"/>
      <c r="Y68" s="71" t="s">
        <v>66</v>
      </c>
      <c r="Z68" s="119"/>
      <c r="AA68" s="44">
        <v>6061.3163420000001</v>
      </c>
      <c r="AB68" s="33">
        <v>1440</v>
      </c>
      <c r="AC68" s="46">
        <f t="shared" si="1"/>
        <v>4209.2474597222226</v>
      </c>
      <c r="AD68" s="59" t="s">
        <v>100</v>
      </c>
    </row>
    <row r="69" spans="1:35" ht="18" x14ac:dyDescent="0.2">
      <c r="A69" s="9" t="s">
        <v>67</v>
      </c>
      <c r="B69" s="7"/>
      <c r="C69" s="93"/>
      <c r="D69" s="7"/>
      <c r="E69" s="7"/>
      <c r="F69" s="7"/>
      <c r="G69" s="7"/>
      <c r="H69" s="7"/>
      <c r="I69" s="7"/>
      <c r="J69" s="7"/>
      <c r="K69" s="7"/>
      <c r="L69" s="10"/>
      <c r="M69" s="44"/>
      <c r="N69" s="79"/>
      <c r="O69" s="80"/>
      <c r="P69" s="29"/>
      <c r="Q69" s="29"/>
      <c r="R69" s="29"/>
      <c r="S69" s="29"/>
      <c r="T69" s="29"/>
      <c r="U69" s="29"/>
      <c r="V69" s="29"/>
      <c r="W69" s="29"/>
      <c r="X69" s="72"/>
      <c r="Y69" s="71" t="s">
        <v>67</v>
      </c>
      <c r="Z69" s="119"/>
      <c r="AA69" s="44">
        <v>193.66389000000001</v>
      </c>
      <c r="AB69" s="33">
        <v>35</v>
      </c>
      <c r="AC69" s="46">
        <f t="shared" si="1"/>
        <v>5533.2539999999999</v>
      </c>
      <c r="AD69" s="59"/>
      <c r="AE69" s="33" t="s">
        <v>100</v>
      </c>
    </row>
    <row r="70" spans="1:35" ht="18" x14ac:dyDescent="0.2">
      <c r="A70" s="9" t="s">
        <v>68</v>
      </c>
      <c r="B70" s="7"/>
      <c r="C70" s="93"/>
      <c r="D70" s="7"/>
      <c r="E70" s="7"/>
      <c r="F70" s="7"/>
      <c r="G70" s="7"/>
      <c r="H70" s="7"/>
      <c r="I70" s="7"/>
      <c r="J70" s="7"/>
      <c r="K70" s="7"/>
      <c r="L70" s="10"/>
      <c r="M70" s="44"/>
      <c r="N70" s="79"/>
      <c r="O70" s="80"/>
      <c r="P70" s="29"/>
      <c r="Q70" s="29"/>
      <c r="R70" s="29"/>
      <c r="S70" s="29"/>
      <c r="T70" s="29"/>
      <c r="U70" s="29"/>
      <c r="V70" s="29"/>
      <c r="W70" s="29"/>
      <c r="X70" s="72"/>
      <c r="Y70" s="71" t="s">
        <v>68</v>
      </c>
      <c r="Z70" s="119"/>
      <c r="AA70" s="44">
        <v>6.5544112000000005</v>
      </c>
      <c r="AB70" s="33">
        <v>230</v>
      </c>
      <c r="AC70" s="46">
        <f t="shared" si="1"/>
        <v>28.497440000000001</v>
      </c>
      <c r="AD70" s="59"/>
    </row>
    <row r="71" spans="1:35" ht="18" x14ac:dyDescent="0.2">
      <c r="A71" s="9" t="s">
        <v>69</v>
      </c>
      <c r="B71" s="7">
        <v>239.584532</v>
      </c>
      <c r="C71" s="93">
        <v>222.26249999999999</v>
      </c>
      <c r="D71" s="7">
        <v>1025.8178999999998</v>
      </c>
      <c r="E71" s="2">
        <v>1232.2055499999999</v>
      </c>
      <c r="F71" s="4">
        <v>1038.886925</v>
      </c>
      <c r="G71" s="5">
        <v>491.77710000000002</v>
      </c>
      <c r="H71" s="5">
        <v>455.42530000000005</v>
      </c>
      <c r="I71" s="5">
        <v>555.48892499999999</v>
      </c>
      <c r="J71" s="5">
        <v>307.966725</v>
      </c>
      <c r="K71" s="5">
        <v>351.45350000000002</v>
      </c>
      <c r="L71" s="10">
        <v>394.24625000000003</v>
      </c>
      <c r="M71" s="44"/>
      <c r="N71" s="103">
        <v>239.584532</v>
      </c>
      <c r="O71" s="29">
        <f>(C71/$B71*100)-100</f>
        <v>-7.2300293576548711</v>
      </c>
      <c r="P71" s="29">
        <f t="shared" ref="P71" si="103">(D71/$B71*100)-100</f>
        <v>328.16532913735841</v>
      </c>
      <c r="Q71" s="29">
        <f t="shared" ref="Q71" si="104">(E71/$B71*100)-100</f>
        <v>414.3093085825758</v>
      </c>
      <c r="R71" s="29">
        <f t="shared" ref="R71" si="105">(F71/$B71*100)-100</f>
        <v>333.62019923723631</v>
      </c>
      <c r="S71" s="29">
        <f t="shared" ref="S71" si="106">(G71/$B71*100)-100</f>
        <v>105.26245826253927</v>
      </c>
      <c r="T71" s="29">
        <f t="shared" ref="T71" si="107">(H71/$B71*100)-100</f>
        <v>90.089608956892107</v>
      </c>
      <c r="U71" s="29">
        <f t="shared" ref="U71" si="108">(I71/$B71*100)-100</f>
        <v>131.85508695527975</v>
      </c>
      <c r="V71" s="29">
        <f t="shared" ref="V71" si="109">(J71/$B71*100)-100</f>
        <v>28.541989931136271</v>
      </c>
      <c r="W71" s="29">
        <f t="shared" ref="W71" si="110">(K71/$B71*100)-100</f>
        <v>46.692900858891875</v>
      </c>
      <c r="X71" s="29">
        <f t="shared" ref="X71" si="111">(L71/$B71*100)-100</f>
        <v>64.554133235946978</v>
      </c>
      <c r="Y71" s="9" t="s">
        <v>69</v>
      </c>
      <c r="Z71" s="119"/>
      <c r="AA71" s="44">
        <v>394.24625000000003</v>
      </c>
      <c r="AB71" s="33">
        <v>2500</v>
      </c>
      <c r="AC71" s="46">
        <f t="shared" ref="AC71:AC76" si="112">AA71/AB71*1000</f>
        <v>157.69850000000002</v>
      </c>
      <c r="AD71" s="59"/>
    </row>
    <row r="72" spans="1:35" ht="18" x14ac:dyDescent="0.2">
      <c r="A72" s="9" t="s">
        <v>70</v>
      </c>
      <c r="B72" s="7"/>
      <c r="C72" s="93"/>
      <c r="D72" s="7"/>
      <c r="E72" s="7"/>
      <c r="F72" s="7"/>
      <c r="G72" s="7"/>
      <c r="H72" s="7"/>
      <c r="I72" s="7"/>
      <c r="J72" s="4">
        <v>1185.9537499999999</v>
      </c>
      <c r="K72" s="4">
        <v>1564.475625</v>
      </c>
      <c r="L72" s="10">
        <v>1991.0080749999997</v>
      </c>
      <c r="M72" s="44"/>
      <c r="N72" s="79"/>
      <c r="O72" s="80"/>
      <c r="P72" s="29"/>
      <c r="Q72" s="29"/>
      <c r="R72" s="29"/>
      <c r="S72" s="29"/>
      <c r="T72" s="29"/>
      <c r="U72" s="29"/>
      <c r="V72" s="31">
        <v>1185.9537499999999</v>
      </c>
      <c r="W72" s="29">
        <f>(K72/$J72*100)-100</f>
        <v>31.917085721091581</v>
      </c>
      <c r="X72" s="106">
        <f>(L72/$J72*100)-100</f>
        <v>67.882438501501412</v>
      </c>
      <c r="Y72" s="9" t="s">
        <v>70</v>
      </c>
      <c r="Z72" s="119"/>
      <c r="AA72" s="44">
        <v>1991.0080749999997</v>
      </c>
      <c r="AB72" s="33">
        <v>600</v>
      </c>
      <c r="AC72" s="46">
        <f t="shared" si="112"/>
        <v>3318.3467916666659</v>
      </c>
      <c r="AD72" s="59" t="s">
        <v>100</v>
      </c>
    </row>
    <row r="73" spans="1:35" ht="18" x14ac:dyDescent="0.2">
      <c r="A73" s="9" t="s">
        <v>71</v>
      </c>
      <c r="B73" s="7"/>
      <c r="C73" s="93"/>
      <c r="D73" s="7"/>
      <c r="E73" s="7"/>
      <c r="F73" s="7"/>
      <c r="G73" s="7"/>
      <c r="H73" s="7"/>
      <c r="I73" s="7"/>
      <c r="J73" s="7"/>
      <c r="K73" s="7"/>
      <c r="L73" s="10"/>
      <c r="M73" s="44"/>
      <c r="N73" s="79"/>
      <c r="O73" s="80"/>
      <c r="P73" s="29"/>
      <c r="Q73" s="29"/>
      <c r="R73" s="29"/>
      <c r="S73" s="29"/>
      <c r="T73" s="29"/>
      <c r="U73" s="29"/>
      <c r="V73" s="29"/>
      <c r="W73" s="29"/>
      <c r="X73" s="72"/>
      <c r="Y73" s="71" t="s">
        <v>71</v>
      </c>
      <c r="Z73" s="119"/>
      <c r="AA73" s="44">
        <v>188.4246</v>
      </c>
      <c r="AB73" s="33">
        <v>100</v>
      </c>
      <c r="AC73" s="46">
        <f t="shared" si="112"/>
        <v>1884.2460000000001</v>
      </c>
      <c r="AD73" s="59"/>
    </row>
    <row r="74" spans="1:35" ht="18" x14ac:dyDescent="0.2">
      <c r="A74" s="9" t="s">
        <v>72</v>
      </c>
      <c r="B74" s="7"/>
      <c r="C74" s="93">
        <v>489.7863006</v>
      </c>
      <c r="D74" s="7">
        <v>710.23476976999996</v>
      </c>
      <c r="E74" s="3">
        <v>951.88435012000014</v>
      </c>
      <c r="F74" s="4">
        <v>1332.010483047</v>
      </c>
      <c r="G74" s="4">
        <v>1513.3215278319999</v>
      </c>
      <c r="H74" s="5">
        <v>901.22307251999996</v>
      </c>
      <c r="I74" s="5">
        <v>798.21767797999996</v>
      </c>
      <c r="J74" s="4">
        <v>1041.9151396299999</v>
      </c>
      <c r="K74" s="4">
        <v>1647.676025856</v>
      </c>
      <c r="L74" s="10">
        <v>1926.886373867</v>
      </c>
      <c r="M74" s="44"/>
      <c r="N74" s="79"/>
      <c r="O74" s="76">
        <v>489.7863006</v>
      </c>
      <c r="P74" s="29">
        <f>(D74/$C74*100)-100</f>
        <v>45.009112933527376</v>
      </c>
      <c r="Q74" s="29">
        <f t="shared" ref="Q74:X74" si="113">(E74/$C74*100)-100</f>
        <v>94.346871064772301</v>
      </c>
      <c r="R74" s="29">
        <f t="shared" si="113"/>
        <v>171.95748052063828</v>
      </c>
      <c r="S74" s="29">
        <f t="shared" si="113"/>
        <v>208.97587906769638</v>
      </c>
      <c r="T74" s="29">
        <f t="shared" si="113"/>
        <v>84.003323779366639</v>
      </c>
      <c r="U74" s="29">
        <f t="shared" si="113"/>
        <v>62.972642763214111</v>
      </c>
      <c r="V74" s="29">
        <f t="shared" si="113"/>
        <v>112.72851820347546</v>
      </c>
      <c r="W74" s="29">
        <f t="shared" si="113"/>
        <v>236.40712772847206</v>
      </c>
      <c r="X74" s="106">
        <f t="shared" si="113"/>
        <v>293.4136931773138</v>
      </c>
      <c r="Y74" s="9" t="s">
        <v>72</v>
      </c>
      <c r="Z74" s="119"/>
      <c r="AA74" s="44">
        <v>1926.886373867</v>
      </c>
      <c r="AB74" s="33">
        <v>480</v>
      </c>
      <c r="AC74" s="46">
        <f t="shared" si="112"/>
        <v>4014.3466122229165</v>
      </c>
      <c r="AD74" s="59"/>
      <c r="AE74" s="33" t="s">
        <v>100</v>
      </c>
    </row>
    <row r="75" spans="1:35" ht="18" x14ac:dyDescent="0.2">
      <c r="A75" s="9" t="s">
        <v>73</v>
      </c>
      <c r="B75" s="7"/>
      <c r="C75" s="93"/>
      <c r="D75" s="7"/>
      <c r="E75" s="7"/>
      <c r="F75" s="7"/>
      <c r="G75" s="7"/>
      <c r="H75" s="7"/>
      <c r="I75" s="7"/>
      <c r="J75" s="7"/>
      <c r="K75" s="7"/>
      <c r="L75" s="10"/>
      <c r="M75" s="44"/>
      <c r="N75" s="79"/>
      <c r="O75" s="80"/>
      <c r="P75" s="29"/>
      <c r="Q75" s="29"/>
      <c r="R75" s="29"/>
      <c r="S75" s="29"/>
      <c r="T75" s="29"/>
      <c r="U75" s="29"/>
      <c r="V75" s="29"/>
      <c r="W75" s="29"/>
      <c r="X75" s="72"/>
      <c r="Y75" s="71" t="s">
        <v>73</v>
      </c>
      <c r="Z75" s="119"/>
      <c r="AA75" s="44">
        <v>1.335</v>
      </c>
      <c r="AB75" s="33">
        <v>15</v>
      </c>
      <c r="AC75" s="46">
        <f t="shared" si="112"/>
        <v>89</v>
      </c>
      <c r="AD75" s="59"/>
    </row>
    <row r="76" spans="1:35" thickBot="1" x14ac:dyDescent="0.25">
      <c r="A76" s="11" t="s">
        <v>74</v>
      </c>
      <c r="B76" s="12">
        <v>1332.9239184999999</v>
      </c>
      <c r="C76" s="95">
        <v>1380.6818890704999</v>
      </c>
      <c r="D76" s="12">
        <v>1824.0364595000001</v>
      </c>
      <c r="E76" s="13">
        <v>1467.414221</v>
      </c>
      <c r="F76" s="14">
        <v>1453.444892</v>
      </c>
      <c r="G76" s="14">
        <v>1594.003776</v>
      </c>
      <c r="H76" s="14">
        <v>1219.1992200000002</v>
      </c>
      <c r="I76" s="14">
        <v>1375.2184500000001</v>
      </c>
      <c r="J76" s="14">
        <v>1940.4060999999999</v>
      </c>
      <c r="K76" s="14">
        <v>2329.6103699999999</v>
      </c>
      <c r="L76" s="15">
        <v>1887.40671</v>
      </c>
      <c r="M76" s="44"/>
      <c r="N76" s="105">
        <v>1332.9239184999999</v>
      </c>
      <c r="O76" s="29">
        <f>(C76/$B76*100)-100</f>
        <v>3.5829479768240731</v>
      </c>
      <c r="P76" s="29">
        <f t="shared" ref="P76:P77" si="114">(D76/$B76*100)-100</f>
        <v>36.844754166664785</v>
      </c>
      <c r="Q76" s="29">
        <f t="shared" ref="Q76:Q77" si="115">(E76/$B76*100)-100</f>
        <v>10.089870894608026</v>
      </c>
      <c r="R76" s="29">
        <f t="shared" ref="R76:R77" si="116">(F76/$B76*100)-100</f>
        <v>9.0418494129528284</v>
      </c>
      <c r="S76" s="29">
        <f t="shared" ref="S76:S77" si="117">(G76/$B76*100)-100</f>
        <v>19.587003719897609</v>
      </c>
      <c r="T76" s="29">
        <f t="shared" ref="T76:T77" si="118">(H76/$B76*100)-100</f>
        <v>-8.5319722244897065</v>
      </c>
      <c r="U76" s="29">
        <f t="shared" ref="U76:U77" si="119">(I76/$B76*100)-100</f>
        <v>3.1730641871590137</v>
      </c>
      <c r="V76" s="29">
        <f t="shared" ref="V76:V77" si="120">(J76/$B76*100)-100</f>
        <v>45.575157971778879</v>
      </c>
      <c r="W76" s="29">
        <f t="shared" ref="W76:W77" si="121">(K76/$B76*100)-100</f>
        <v>74.77444418745344</v>
      </c>
      <c r="X76" s="29">
        <f t="shared" ref="X76:X77" si="122">(L76/$B76*100)-100</f>
        <v>41.598982792955269</v>
      </c>
      <c r="Y76" s="11" t="s">
        <v>74</v>
      </c>
      <c r="Z76" s="119"/>
      <c r="AA76" s="44">
        <v>1887.40671</v>
      </c>
      <c r="AB76" s="33">
        <v>900</v>
      </c>
      <c r="AC76" s="46">
        <f t="shared" si="112"/>
        <v>2097.1185666666665</v>
      </c>
      <c r="AD76" s="59"/>
    </row>
    <row r="77" spans="1:35" s="110" customFormat="1" ht="25" customHeight="1" x14ac:dyDescent="0.2">
      <c r="A77" s="81" t="s">
        <v>114</v>
      </c>
      <c r="B77" s="83">
        <f t="shared" ref="B77:N77" si="123">SUM(B5:B76)</f>
        <v>155232.04105358059</v>
      </c>
      <c r="C77" s="83">
        <f t="shared" si="123"/>
        <v>191774.43990030201</v>
      </c>
      <c r="D77" s="83">
        <f t="shared" si="123"/>
        <v>204671.82687342324</v>
      </c>
      <c r="E77" s="83">
        <f t="shared" si="123"/>
        <v>281461.35476520116</v>
      </c>
      <c r="F77" s="83">
        <f t="shared" si="123"/>
        <v>285138.89438120468</v>
      </c>
      <c r="G77" s="83">
        <f t="shared" si="123"/>
        <v>280327.51537182217</v>
      </c>
      <c r="H77" s="83">
        <f t="shared" si="123"/>
        <v>295705.28207001189</v>
      </c>
      <c r="I77" s="83">
        <f t="shared" si="123"/>
        <v>297432.97358374007</v>
      </c>
      <c r="J77" s="83">
        <f t="shared" si="123"/>
        <v>298937.15348022996</v>
      </c>
      <c r="K77" s="83">
        <f t="shared" si="123"/>
        <v>321625.54702144809</v>
      </c>
      <c r="L77" s="83">
        <f t="shared" si="123"/>
        <v>352328.91430481704</v>
      </c>
      <c r="M77" s="70"/>
      <c r="N77" s="70">
        <f t="shared" si="123"/>
        <v>155232.04105358059</v>
      </c>
      <c r="O77" s="106">
        <f>(C77/$B77*100)-100</f>
        <v>23.540500143335933</v>
      </c>
      <c r="P77" s="106">
        <f t="shared" si="114"/>
        <v>31.848956880479193</v>
      </c>
      <c r="Q77" s="106">
        <f t="shared" si="115"/>
        <v>81.316532885147524</v>
      </c>
      <c r="R77" s="106">
        <f t="shared" si="116"/>
        <v>83.685592514231558</v>
      </c>
      <c r="S77" s="106">
        <f t="shared" si="117"/>
        <v>80.586117060113281</v>
      </c>
      <c r="T77" s="106">
        <f t="shared" si="118"/>
        <v>90.492426732922326</v>
      </c>
      <c r="U77" s="106">
        <f t="shared" si="119"/>
        <v>91.605400254369357</v>
      </c>
      <c r="V77" s="106">
        <f t="shared" si="120"/>
        <v>92.57438828434104</v>
      </c>
      <c r="W77" s="106">
        <f t="shared" si="121"/>
        <v>107.19018112403376</v>
      </c>
      <c r="X77" s="106">
        <f t="shared" si="122"/>
        <v>126.96919522124017</v>
      </c>
      <c r="Y77" s="81" t="s">
        <v>93</v>
      </c>
      <c r="Z77" s="121"/>
      <c r="AA77" s="70">
        <f t="shared" ref="AA77" si="124">SUM(AA5:AA76)</f>
        <v>367359.58964005898</v>
      </c>
      <c r="AB77" s="107"/>
      <c r="AC77" s="108"/>
      <c r="AD77" s="109"/>
      <c r="AE77" s="75"/>
      <c r="AF77" s="75"/>
      <c r="AG77" s="75" t="s">
        <v>95</v>
      </c>
      <c r="AH77" s="75"/>
      <c r="AI77" s="75"/>
    </row>
    <row r="78" spans="1:35" s="110" customFormat="1" ht="25" customHeight="1" x14ac:dyDescent="0.2">
      <c r="A78" s="81" t="s">
        <v>115</v>
      </c>
      <c r="B78" s="70"/>
      <c r="C78" s="83">
        <f>C77*100/$B$77-100</f>
        <v>23.540500143335919</v>
      </c>
      <c r="D78" s="83">
        <f t="shared" ref="D78:L78" si="125">D77*100/$B$77-100</f>
        <v>31.848956880479193</v>
      </c>
      <c r="E78" s="83">
        <f t="shared" si="125"/>
        <v>81.316532885147552</v>
      </c>
      <c r="F78" s="83">
        <f t="shared" si="125"/>
        <v>83.685592514231558</v>
      </c>
      <c r="G78" s="83">
        <f t="shared" si="125"/>
        <v>80.586117060113281</v>
      </c>
      <c r="H78" s="83">
        <f t="shared" si="125"/>
        <v>90.492426732922326</v>
      </c>
      <c r="I78" s="83">
        <f t="shared" si="125"/>
        <v>91.605400254369385</v>
      </c>
      <c r="J78" s="83">
        <f t="shared" si="125"/>
        <v>92.57438828434104</v>
      </c>
      <c r="K78" s="83">
        <f t="shared" si="125"/>
        <v>107.19018112403378</v>
      </c>
      <c r="L78" s="83">
        <f t="shared" si="125"/>
        <v>126.96919522124017</v>
      </c>
      <c r="M78" s="70"/>
      <c r="N78" s="70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81"/>
      <c r="Z78" s="121"/>
      <c r="AA78" s="70"/>
      <c r="AB78" s="107"/>
      <c r="AC78" s="108"/>
      <c r="AD78" s="109"/>
      <c r="AE78" s="75"/>
      <c r="AF78" s="75"/>
      <c r="AG78" s="75"/>
      <c r="AH78" s="75"/>
      <c r="AI78" s="75"/>
    </row>
    <row r="79" spans="1:35" s="57" customFormat="1" ht="25" customHeight="1" x14ac:dyDescent="0.2">
      <c r="A79" s="51" t="s">
        <v>107</v>
      </c>
      <c r="B79" s="52">
        <v>300000</v>
      </c>
      <c r="C79" s="70">
        <v>350000</v>
      </c>
      <c r="D79" s="52">
        <v>400000</v>
      </c>
      <c r="E79" s="52">
        <v>480000</v>
      </c>
      <c r="F79" s="52">
        <v>490000</v>
      </c>
      <c r="G79" s="52">
        <v>500000</v>
      </c>
      <c r="H79" s="52">
        <v>505000</v>
      </c>
      <c r="I79" s="52">
        <v>510000</v>
      </c>
      <c r="J79" s="52">
        <v>505000</v>
      </c>
      <c r="K79" s="52">
        <v>510000</v>
      </c>
      <c r="L79" s="52"/>
      <c r="M79" s="52"/>
      <c r="N79" s="53"/>
      <c r="O79" s="70"/>
      <c r="P79" s="54"/>
      <c r="Q79" s="54"/>
      <c r="R79" s="54"/>
      <c r="S79" s="54"/>
      <c r="T79" s="54"/>
      <c r="U79" s="54"/>
      <c r="V79" s="54"/>
      <c r="W79" s="54"/>
      <c r="X79" s="69"/>
      <c r="Y79" s="51"/>
      <c r="Z79" s="122"/>
      <c r="AA79" s="52"/>
      <c r="AB79" s="55"/>
      <c r="AC79" s="56"/>
      <c r="AD79" s="58" t="s">
        <v>102</v>
      </c>
      <c r="AE79" s="33" t="s">
        <v>101</v>
      </c>
      <c r="AF79" s="33" t="s">
        <v>96</v>
      </c>
      <c r="AG79" s="33" t="s">
        <v>97</v>
      </c>
      <c r="AH79" s="33" t="s">
        <v>98</v>
      </c>
      <c r="AI79" s="33" t="s">
        <v>99</v>
      </c>
    </row>
    <row r="80" spans="1:35" s="57" customFormat="1" ht="25" customHeight="1" x14ac:dyDescent="0.2">
      <c r="A80" s="51"/>
      <c r="B80" s="52"/>
      <c r="C80" s="70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3"/>
      <c r="O80" s="70"/>
      <c r="P80" s="54"/>
      <c r="Q80" s="54"/>
      <c r="R80" s="54"/>
      <c r="S80" s="54"/>
      <c r="T80" s="54"/>
      <c r="U80" s="54"/>
      <c r="V80" s="54"/>
      <c r="W80" s="54"/>
      <c r="X80" s="69"/>
      <c r="Y80" s="51"/>
      <c r="Z80" s="122"/>
      <c r="AA80" s="52"/>
      <c r="AB80" s="55"/>
      <c r="AC80" s="56"/>
      <c r="AD80" s="58"/>
      <c r="AE80" s="33"/>
      <c r="AF80" s="33"/>
      <c r="AG80" s="33"/>
      <c r="AH80" s="33"/>
      <c r="AI80" s="33"/>
    </row>
    <row r="81" spans="1:35" s="57" customFormat="1" ht="25" customHeight="1" x14ac:dyDescent="0.2">
      <c r="A81" s="67" t="s">
        <v>103</v>
      </c>
      <c r="B81" s="52"/>
      <c r="C81" s="70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3"/>
      <c r="O81" s="69"/>
      <c r="P81" s="54"/>
      <c r="Q81" s="54"/>
      <c r="R81" s="54"/>
      <c r="S81" s="54"/>
      <c r="T81" s="54"/>
      <c r="U81" s="54"/>
      <c r="V81" s="54"/>
      <c r="W81" s="54"/>
      <c r="X81" s="69"/>
      <c r="Y81" s="51"/>
      <c r="Z81" s="122"/>
      <c r="AA81" s="52"/>
      <c r="AB81" s="55"/>
      <c r="AC81" s="56"/>
      <c r="AD81" s="58"/>
      <c r="AE81" s="33"/>
      <c r="AF81" s="33"/>
      <c r="AG81" s="33"/>
      <c r="AH81" s="33"/>
      <c r="AI81" s="33"/>
    </row>
    <row r="82" spans="1:35" s="57" customFormat="1" ht="25" customHeight="1" x14ac:dyDescent="0.2">
      <c r="A82" s="51" t="s">
        <v>108</v>
      </c>
      <c r="B82" s="66">
        <v>429.69299999999998</v>
      </c>
      <c r="C82" s="96">
        <f>C84+C83</f>
        <v>402.06899999999996</v>
      </c>
      <c r="D82" s="64">
        <f t="shared" ref="D82:E82" si="126">D84+D83</f>
        <v>401.65499999999997</v>
      </c>
      <c r="E82" s="64">
        <f t="shared" si="126"/>
        <v>469.71899999999999</v>
      </c>
      <c r="F82" s="52"/>
      <c r="G82" s="52"/>
      <c r="H82" s="52"/>
      <c r="I82" s="52"/>
      <c r="J82" s="52"/>
      <c r="K82" s="52"/>
      <c r="L82" s="52"/>
      <c r="M82" s="52"/>
      <c r="N82" s="53"/>
      <c r="O82" s="69"/>
      <c r="P82" s="54"/>
      <c r="Q82" s="54"/>
      <c r="R82" s="54"/>
      <c r="S82" s="54"/>
      <c r="T82" s="54"/>
      <c r="U82" s="54"/>
      <c r="V82" s="54"/>
      <c r="W82" s="54"/>
      <c r="X82" s="69"/>
      <c r="Y82" s="51"/>
      <c r="Z82" s="122"/>
      <c r="AA82" s="52"/>
      <c r="AB82" s="55"/>
      <c r="AC82" s="56"/>
      <c r="AD82" s="58"/>
      <c r="AE82" s="33"/>
      <c r="AF82" s="33"/>
      <c r="AG82" s="33"/>
      <c r="AH82" s="33"/>
      <c r="AI82" s="33"/>
    </row>
    <row r="83" spans="1:35" s="57" customFormat="1" ht="25" customHeight="1" x14ac:dyDescent="0.2">
      <c r="A83" s="51" t="s">
        <v>104</v>
      </c>
      <c r="B83" s="64"/>
      <c r="C83" s="97">
        <v>107.83</v>
      </c>
      <c r="D83" s="65">
        <v>124.041</v>
      </c>
      <c r="E83" s="65">
        <v>143.286</v>
      </c>
      <c r="F83" s="52"/>
      <c r="G83" s="52"/>
      <c r="H83" s="52"/>
      <c r="I83" s="52"/>
      <c r="J83" s="52"/>
      <c r="K83" s="52"/>
      <c r="L83" s="52"/>
      <c r="M83" s="52"/>
      <c r="N83" s="53"/>
      <c r="O83" s="69"/>
      <c r="P83" s="54"/>
      <c r="Q83" s="54"/>
      <c r="R83" s="54"/>
      <c r="S83" s="54"/>
      <c r="T83" s="54"/>
      <c r="U83" s="54"/>
      <c r="V83" s="54"/>
      <c r="W83" s="54"/>
      <c r="X83" s="69"/>
      <c r="Y83" s="51"/>
      <c r="Z83" s="122"/>
      <c r="AA83" s="52"/>
      <c r="AB83" s="55"/>
      <c r="AC83" s="56"/>
      <c r="AD83" s="58"/>
      <c r="AE83" s="33"/>
      <c r="AF83" s="33"/>
      <c r="AG83" s="33"/>
      <c r="AH83" s="33"/>
      <c r="AI83" s="33"/>
    </row>
    <row r="84" spans="1:35" s="57" customFormat="1" ht="25" customHeight="1" x14ac:dyDescent="0.2">
      <c r="A84" s="51" t="s">
        <v>105</v>
      </c>
      <c r="B84" s="64"/>
      <c r="C84" s="97">
        <v>294.23899999999998</v>
      </c>
      <c r="D84" s="65">
        <v>277.61399999999998</v>
      </c>
      <c r="E84" s="65">
        <v>326.43299999999999</v>
      </c>
      <c r="F84" s="52"/>
      <c r="G84" s="52"/>
      <c r="H84" s="52"/>
      <c r="I84" s="52"/>
      <c r="J84" s="52"/>
      <c r="K84" s="52"/>
      <c r="L84" s="52"/>
      <c r="M84" s="52"/>
      <c r="N84" s="53"/>
      <c r="O84" s="69"/>
      <c r="P84" s="54"/>
      <c r="Q84" s="54"/>
      <c r="R84" s="54"/>
      <c r="S84" s="54"/>
      <c r="T84" s="54"/>
      <c r="U84" s="54"/>
      <c r="V84" s="54"/>
      <c r="W84" s="54"/>
      <c r="X84" s="69"/>
      <c r="Y84" s="51"/>
      <c r="Z84" s="122"/>
      <c r="AA84" s="52"/>
      <c r="AB84" s="55"/>
      <c r="AC84" s="56"/>
      <c r="AD84" s="58"/>
      <c r="AE84" s="33"/>
      <c r="AF84" s="33"/>
      <c r="AG84" s="33"/>
      <c r="AH84" s="33"/>
      <c r="AI84" s="33"/>
    </row>
    <row r="85" spans="1:35" thickBot="1" x14ac:dyDescent="0.25">
      <c r="A85" s="47"/>
      <c r="B85" s="44"/>
      <c r="C85" s="72"/>
      <c r="D85" s="44"/>
      <c r="E85" s="48"/>
      <c r="F85" s="49"/>
      <c r="G85" s="49"/>
      <c r="H85" s="49"/>
      <c r="I85" s="49"/>
      <c r="J85" s="49"/>
      <c r="K85" s="49"/>
      <c r="L85" s="44"/>
      <c r="M85" s="44"/>
      <c r="N85" s="1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47"/>
      <c r="Z85" s="119"/>
      <c r="AA85" s="44"/>
      <c r="AC85" s="46"/>
    </row>
    <row r="86" spans="1:35" ht="29" thickBot="1" x14ac:dyDescent="0.35">
      <c r="A86" s="47"/>
      <c r="B86" s="44"/>
      <c r="C86" s="72"/>
      <c r="E86" s="48"/>
      <c r="F86" s="50" t="s">
        <v>117</v>
      </c>
      <c r="G86" s="49"/>
      <c r="H86" s="49"/>
      <c r="I86" s="49"/>
      <c r="J86" s="49"/>
      <c r="K86" s="49"/>
      <c r="L86" s="44"/>
      <c r="M86" s="44"/>
      <c r="N86" s="61" t="s">
        <v>77</v>
      </c>
      <c r="P86" s="29"/>
      <c r="Q86" s="34" t="s">
        <v>116</v>
      </c>
      <c r="R86" s="29"/>
      <c r="S86" s="29"/>
      <c r="T86" s="29"/>
      <c r="U86" s="29"/>
      <c r="V86" s="29"/>
      <c r="W86" s="29"/>
      <c r="X86" s="29"/>
      <c r="Y86" s="47"/>
      <c r="Z86" s="119"/>
      <c r="AA86" s="44"/>
      <c r="AC86" s="46"/>
      <c r="AD86" s="59"/>
    </row>
    <row r="87" spans="1:35" ht="18" x14ac:dyDescent="0.2">
      <c r="A87" s="21" t="s">
        <v>88</v>
      </c>
      <c r="B87" s="16">
        <v>2009</v>
      </c>
      <c r="C87" s="90">
        <v>2010</v>
      </c>
      <c r="D87" s="16">
        <v>2011</v>
      </c>
      <c r="E87" s="16">
        <v>2012</v>
      </c>
      <c r="F87" s="16">
        <v>2013</v>
      </c>
      <c r="G87" s="16">
        <v>2014</v>
      </c>
      <c r="H87" s="16">
        <v>2015</v>
      </c>
      <c r="I87" s="16">
        <v>2016</v>
      </c>
      <c r="J87" s="16">
        <v>2017</v>
      </c>
      <c r="K87" s="16">
        <v>2018</v>
      </c>
      <c r="L87" s="17">
        <v>2019</v>
      </c>
      <c r="M87" s="78"/>
      <c r="N87" s="100">
        <v>2009</v>
      </c>
      <c r="O87" s="101">
        <v>2010</v>
      </c>
      <c r="P87" s="60">
        <v>2011</v>
      </c>
      <c r="Q87" s="16">
        <v>2012</v>
      </c>
      <c r="R87" s="16">
        <v>2013</v>
      </c>
      <c r="S87" s="16">
        <v>2014</v>
      </c>
      <c r="T87" s="16">
        <v>2015</v>
      </c>
      <c r="U87" s="16">
        <v>2016</v>
      </c>
      <c r="V87" s="16">
        <v>2017</v>
      </c>
      <c r="W87" s="16">
        <v>2018</v>
      </c>
      <c r="X87" s="17">
        <v>2019</v>
      </c>
      <c r="Y87" s="21" t="s">
        <v>88</v>
      </c>
      <c r="Z87" s="119"/>
      <c r="AA87" s="78"/>
    </row>
    <row r="88" spans="1:35" ht="18" x14ac:dyDescent="0.2">
      <c r="A88" s="35" t="s">
        <v>79</v>
      </c>
      <c r="B88" s="39">
        <v>47415.7</v>
      </c>
      <c r="C88" s="39">
        <v>49872.604999999996</v>
      </c>
      <c r="D88" s="39">
        <v>50885.15</v>
      </c>
      <c r="E88" s="39">
        <v>53563</v>
      </c>
      <c r="F88" s="39">
        <v>57059.9</v>
      </c>
      <c r="G88" s="40">
        <v>57914.7</v>
      </c>
      <c r="H88" s="39">
        <v>58335.99</v>
      </c>
      <c r="I88" s="39">
        <v>60889.3</v>
      </c>
      <c r="J88" s="39">
        <v>61721.8</v>
      </c>
      <c r="K88" s="41">
        <v>63262.200000000004</v>
      </c>
      <c r="L88" s="41">
        <v>65924.800000000003</v>
      </c>
      <c r="M88" s="41"/>
      <c r="N88" s="39">
        <v>47415.7</v>
      </c>
      <c r="O88" s="29">
        <f>(C88/$B88*100)-100</f>
        <v>5.1816276043588942</v>
      </c>
      <c r="P88" s="29">
        <f t="shared" ref="P88:X99" si="127">(D88/$B88*100)-100</f>
        <v>7.3170911744422398</v>
      </c>
      <c r="Q88" s="29">
        <f t="shared" si="127"/>
        <v>12.964693129069076</v>
      </c>
      <c r="R88" s="29">
        <f t="shared" si="127"/>
        <v>20.339676520646123</v>
      </c>
      <c r="S88" s="29">
        <f t="shared" si="127"/>
        <v>22.142454925267359</v>
      </c>
      <c r="T88" s="29">
        <f t="shared" si="127"/>
        <v>23.030958100376026</v>
      </c>
      <c r="U88" s="29">
        <f t="shared" si="127"/>
        <v>28.415904436716119</v>
      </c>
      <c r="V88" s="29">
        <f t="shared" si="127"/>
        <v>30.171652005559366</v>
      </c>
      <c r="W88" s="29">
        <f t="shared" si="127"/>
        <v>33.420364984593732</v>
      </c>
      <c r="X88" s="29">
        <f t="shared" si="127"/>
        <v>39.035804596367882</v>
      </c>
      <c r="Y88" s="35" t="s">
        <v>79</v>
      </c>
      <c r="Z88" s="120"/>
      <c r="AA88" s="41"/>
    </row>
    <row r="89" spans="1:35" ht="18" x14ac:dyDescent="0.2">
      <c r="A89" s="1" t="s">
        <v>78</v>
      </c>
      <c r="B89" s="41">
        <v>23467.9</v>
      </c>
      <c r="C89" s="41">
        <v>24181</v>
      </c>
      <c r="D89" s="41">
        <v>25042.2</v>
      </c>
      <c r="E89" s="41">
        <v>27736.1</v>
      </c>
      <c r="F89" s="41">
        <v>30173.1</v>
      </c>
      <c r="G89" s="41">
        <v>32092.9</v>
      </c>
      <c r="H89" s="41">
        <v>33251.9</v>
      </c>
      <c r="I89" s="41">
        <v>33909.4</v>
      </c>
      <c r="J89" s="41">
        <v>35149.199999999997</v>
      </c>
      <c r="K89" s="41">
        <v>35874</v>
      </c>
      <c r="L89" s="41">
        <v>36949.699999999997</v>
      </c>
      <c r="M89" s="41"/>
      <c r="N89" s="41">
        <v>23467.9</v>
      </c>
      <c r="O89" s="29">
        <f t="shared" ref="O89:O99" si="128">(C89/$B89*100)-100</f>
        <v>3.0386187089598877</v>
      </c>
      <c r="P89" s="29">
        <f t="shared" si="127"/>
        <v>6.7083122051823949</v>
      </c>
      <c r="Q89" s="29">
        <f t="shared" si="127"/>
        <v>18.187396401041411</v>
      </c>
      <c r="R89" s="29">
        <f t="shared" si="127"/>
        <v>28.571793811972952</v>
      </c>
      <c r="S89" s="29">
        <f t="shared" si="127"/>
        <v>36.752329778122458</v>
      </c>
      <c r="T89" s="29">
        <f t="shared" si="127"/>
        <v>41.690990672365245</v>
      </c>
      <c r="U89" s="29">
        <f t="shared" si="127"/>
        <v>44.492690014871386</v>
      </c>
      <c r="V89" s="29">
        <f t="shared" si="127"/>
        <v>49.77565099561528</v>
      </c>
      <c r="W89" s="29">
        <f t="shared" si="127"/>
        <v>52.864125038882889</v>
      </c>
      <c r="X89" s="29">
        <f t="shared" si="127"/>
        <v>57.447832997413485</v>
      </c>
      <c r="Y89" s="1" t="s">
        <v>78</v>
      </c>
      <c r="Z89" s="123"/>
      <c r="AA89" s="41"/>
    </row>
    <row r="90" spans="1:35" ht="18" x14ac:dyDescent="0.2">
      <c r="A90" s="6" t="s">
        <v>80</v>
      </c>
      <c r="B90" s="41">
        <v>12993.9</v>
      </c>
      <c r="C90" s="41">
        <v>13806.1</v>
      </c>
      <c r="D90" s="41">
        <v>15178.1</v>
      </c>
      <c r="E90" s="41">
        <v>15829.3</v>
      </c>
      <c r="F90" s="41">
        <v>15828.9</v>
      </c>
      <c r="G90" s="42">
        <v>15692.9</v>
      </c>
      <c r="H90" s="41">
        <v>15922.5</v>
      </c>
      <c r="I90" s="41">
        <v>17591.7</v>
      </c>
      <c r="J90" s="41">
        <v>16616.400000000001</v>
      </c>
      <c r="K90" s="41">
        <v>17492.900000000001</v>
      </c>
      <c r="L90" s="41">
        <v>18527.300000000003</v>
      </c>
      <c r="M90" s="41"/>
      <c r="N90" s="41">
        <v>12993.9</v>
      </c>
      <c r="O90" s="29">
        <f t="shared" si="128"/>
        <v>6.2506252934069266</v>
      </c>
      <c r="P90" s="29">
        <f t="shared" si="127"/>
        <v>16.809425961412657</v>
      </c>
      <c r="Q90" s="29">
        <f t="shared" si="127"/>
        <v>21.821008319288282</v>
      </c>
      <c r="R90" s="29">
        <f t="shared" si="127"/>
        <v>21.817929951746578</v>
      </c>
      <c r="S90" s="29">
        <f t="shared" si="127"/>
        <v>20.771284987571079</v>
      </c>
      <c r="T90" s="29">
        <f t="shared" si="127"/>
        <v>22.538267956502665</v>
      </c>
      <c r="U90" s="29">
        <f t="shared" si="127"/>
        <v>35.38429570798607</v>
      </c>
      <c r="V90" s="29">
        <f t="shared" si="127"/>
        <v>27.878466049453991</v>
      </c>
      <c r="W90" s="29">
        <f t="shared" si="127"/>
        <v>34.623938925187986</v>
      </c>
      <c r="X90" s="29">
        <f t="shared" si="127"/>
        <v>42.584597388005164</v>
      </c>
      <c r="Y90" s="6" t="s">
        <v>80</v>
      </c>
      <c r="Z90" s="119"/>
      <c r="AA90" s="41"/>
    </row>
    <row r="91" spans="1:35" ht="18" x14ac:dyDescent="0.2">
      <c r="A91" s="6" t="s">
        <v>87</v>
      </c>
      <c r="B91" s="41">
        <v>3608.8</v>
      </c>
      <c r="C91" s="41">
        <v>3990</v>
      </c>
      <c r="D91" s="41">
        <v>3262.05</v>
      </c>
      <c r="E91" s="41">
        <v>3075.3</v>
      </c>
      <c r="F91" s="41">
        <v>3365.6</v>
      </c>
      <c r="G91" s="42">
        <v>3024.2</v>
      </c>
      <c r="H91" s="41">
        <v>2837.49</v>
      </c>
      <c r="I91" s="41">
        <v>3180.3</v>
      </c>
      <c r="J91" s="41">
        <v>3171.7</v>
      </c>
      <c r="K91" s="41">
        <v>2922.2000000000003</v>
      </c>
      <c r="L91" s="41">
        <v>2926.7</v>
      </c>
      <c r="M91" s="41"/>
      <c r="N91" s="41">
        <v>3608.8</v>
      </c>
      <c r="O91" s="29">
        <f t="shared" si="128"/>
        <v>10.56306805586344</v>
      </c>
      <c r="P91" s="29">
        <f t="shared" si="127"/>
        <v>-9.6084571048547929</v>
      </c>
      <c r="Q91" s="29">
        <f t="shared" si="127"/>
        <v>-14.783307470627349</v>
      </c>
      <c r="R91" s="29">
        <f t="shared" si="127"/>
        <v>-6.7390822434050079</v>
      </c>
      <c r="S91" s="29">
        <f t="shared" si="127"/>
        <v>-16.199290622921751</v>
      </c>
      <c r="T91" s="29">
        <f t="shared" si="127"/>
        <v>-21.373032587009547</v>
      </c>
      <c r="U91" s="29">
        <f t="shared" si="127"/>
        <v>-11.873753048104632</v>
      </c>
      <c r="V91" s="29">
        <f t="shared" si="127"/>
        <v>-12.112059410330318</v>
      </c>
      <c r="W91" s="29">
        <f t="shared" si="127"/>
        <v>-19.025714919086681</v>
      </c>
      <c r="X91" s="29">
        <f t="shared" si="127"/>
        <v>-18.901019729550001</v>
      </c>
      <c r="Y91" s="6" t="s">
        <v>87</v>
      </c>
      <c r="Z91" s="119"/>
      <c r="AA91" s="41"/>
    </row>
    <row r="92" spans="1:35" ht="18" x14ac:dyDescent="0.2">
      <c r="A92" s="6" t="s">
        <v>86</v>
      </c>
      <c r="B92" s="41">
        <v>2149.8000000000002</v>
      </c>
      <c r="C92" s="41">
        <v>2166.1999999999998</v>
      </c>
      <c r="D92" s="41">
        <v>1895.4</v>
      </c>
      <c r="E92" s="41">
        <v>2209.8000000000002</v>
      </c>
      <c r="F92" s="41">
        <v>2758</v>
      </c>
      <c r="G92" s="42">
        <v>2448.8000000000002</v>
      </c>
      <c r="H92" s="41">
        <v>2118.4</v>
      </c>
      <c r="I92" s="41">
        <v>1916</v>
      </c>
      <c r="J92" s="41">
        <v>2042.4</v>
      </c>
      <c r="K92" s="41">
        <v>2040.5</v>
      </c>
      <c r="L92" s="41">
        <v>2341.5</v>
      </c>
      <c r="M92" s="41"/>
      <c r="N92" s="41">
        <v>2149.8000000000002</v>
      </c>
      <c r="O92" s="29">
        <f t="shared" si="128"/>
        <v>0.76286166154989132</v>
      </c>
      <c r="P92" s="29">
        <f t="shared" si="127"/>
        <v>-11.833658945018144</v>
      </c>
      <c r="Q92" s="29">
        <f t="shared" si="127"/>
        <v>2.7909572983533195</v>
      </c>
      <c r="R92" s="29">
        <f t="shared" si="127"/>
        <v>28.291003814308283</v>
      </c>
      <c r="S92" s="29">
        <f t="shared" si="127"/>
        <v>13.908270536794106</v>
      </c>
      <c r="T92" s="29">
        <f t="shared" si="127"/>
        <v>-1.4606009861382461</v>
      </c>
      <c r="U92" s="29">
        <f t="shared" si="127"/>
        <v>-10.875430272583515</v>
      </c>
      <c r="V92" s="29">
        <f t="shared" si="127"/>
        <v>-4.9958135640524688</v>
      </c>
      <c r="W92" s="29">
        <f t="shared" si="127"/>
        <v>-5.0841938785003293</v>
      </c>
      <c r="X92" s="29">
        <f t="shared" si="127"/>
        <v>8.917108568238902</v>
      </c>
      <c r="Y92" s="6" t="s">
        <v>86</v>
      </c>
      <c r="Z92" s="119"/>
      <c r="AA92" s="41"/>
    </row>
    <row r="93" spans="1:35" ht="18" x14ac:dyDescent="0.2">
      <c r="A93" s="6" t="s">
        <v>81</v>
      </c>
      <c r="B93" s="41">
        <v>835.7</v>
      </c>
      <c r="C93" s="41">
        <v>1400.3</v>
      </c>
      <c r="D93" s="41">
        <v>1393.4</v>
      </c>
      <c r="E93" s="41">
        <v>894.3</v>
      </c>
      <c r="F93" s="41">
        <v>1121.5999999999999</v>
      </c>
      <c r="G93" s="41">
        <v>976.2</v>
      </c>
      <c r="H93" s="41">
        <v>955.2</v>
      </c>
      <c r="I93" s="41">
        <v>939.1</v>
      </c>
      <c r="J93" s="41">
        <v>1174.7</v>
      </c>
      <c r="K93" s="41">
        <v>1618.2</v>
      </c>
      <c r="L93" s="41">
        <v>1665.6</v>
      </c>
      <c r="M93" s="41"/>
      <c r="N93" s="41">
        <v>835.7</v>
      </c>
      <c r="O93" s="29">
        <f t="shared" si="128"/>
        <v>67.560129232978312</v>
      </c>
      <c r="P93" s="29">
        <f t="shared" si="127"/>
        <v>66.734474093574249</v>
      </c>
      <c r="Q93" s="29">
        <f t="shared" si="127"/>
        <v>7.0120856766782111</v>
      </c>
      <c r="R93" s="29">
        <f t="shared" si="127"/>
        <v>34.210841210960865</v>
      </c>
      <c r="S93" s="29">
        <f t="shared" si="127"/>
        <v>16.812253200909424</v>
      </c>
      <c r="T93" s="29">
        <f t="shared" si="127"/>
        <v>14.299389733157824</v>
      </c>
      <c r="U93" s="29">
        <f t="shared" si="127"/>
        <v>12.372861074548268</v>
      </c>
      <c r="V93" s="29">
        <f t="shared" si="127"/>
        <v>40.564795979418449</v>
      </c>
      <c r="W93" s="29">
        <f t="shared" si="127"/>
        <v>93.634079215029317</v>
      </c>
      <c r="X93" s="29">
        <f t="shared" si="127"/>
        <v>99.305971042240003</v>
      </c>
      <c r="Y93" s="6" t="s">
        <v>81</v>
      </c>
      <c r="Z93" s="119"/>
      <c r="AA93" s="41"/>
    </row>
    <row r="94" spans="1:35" ht="18" x14ac:dyDescent="0.2">
      <c r="A94" s="6" t="s">
        <v>82</v>
      </c>
      <c r="B94" s="41">
        <v>2764.8</v>
      </c>
      <c r="C94" s="41">
        <v>2820.3</v>
      </c>
      <c r="D94" s="41">
        <v>2426.6999999999998</v>
      </c>
      <c r="E94" s="41">
        <v>2399.6</v>
      </c>
      <c r="F94" s="41">
        <v>2372.9</v>
      </c>
      <c r="G94" s="42">
        <v>2295.1</v>
      </c>
      <c r="H94" s="41">
        <v>2008</v>
      </c>
      <c r="I94" s="41">
        <v>1980.9</v>
      </c>
      <c r="J94" s="41">
        <v>1972.1</v>
      </c>
      <c r="K94" s="41">
        <v>1702.5</v>
      </c>
      <c r="L94" s="41">
        <v>1665.8000000000002</v>
      </c>
      <c r="M94" s="41"/>
      <c r="N94" s="41">
        <v>2764.8</v>
      </c>
      <c r="O94" s="29">
        <f t="shared" si="128"/>
        <v>2.0073784722222285</v>
      </c>
      <c r="P94" s="29">
        <f t="shared" si="127"/>
        <v>-12.2287326388889</v>
      </c>
      <c r="Q94" s="29">
        <f t="shared" si="127"/>
        <v>-13.208912037037052</v>
      </c>
      <c r="R94" s="29">
        <f t="shared" si="127"/>
        <v>-14.174623842592595</v>
      </c>
      <c r="S94" s="29">
        <f t="shared" si="127"/>
        <v>-16.988570601851862</v>
      </c>
      <c r="T94" s="29">
        <f t="shared" si="127"/>
        <v>-27.37268518518519</v>
      </c>
      <c r="U94" s="29">
        <f t="shared" si="127"/>
        <v>-28.352864583333343</v>
      </c>
      <c r="V94" s="29">
        <f t="shared" si="127"/>
        <v>-28.671151620370381</v>
      </c>
      <c r="W94" s="29">
        <f t="shared" si="127"/>
        <v>-38.422309027777779</v>
      </c>
      <c r="X94" s="29">
        <f t="shared" si="127"/>
        <v>-39.749710648148152</v>
      </c>
      <c r="Y94" s="6" t="s">
        <v>118</v>
      </c>
      <c r="Z94" s="119"/>
      <c r="AA94" s="41"/>
    </row>
    <row r="95" spans="1:35" ht="18" x14ac:dyDescent="0.2">
      <c r="A95" s="36" t="s">
        <v>85</v>
      </c>
      <c r="B95" s="37">
        <v>1432</v>
      </c>
      <c r="C95" s="38">
        <v>1378</v>
      </c>
      <c r="D95" s="37">
        <v>1476</v>
      </c>
      <c r="E95" s="37">
        <v>1325</v>
      </c>
      <c r="F95" s="37">
        <v>1367</v>
      </c>
      <c r="G95" s="37">
        <v>1395</v>
      </c>
      <c r="H95" s="41">
        <v>1400.3</v>
      </c>
      <c r="I95" s="41">
        <v>1456.5</v>
      </c>
      <c r="J95" s="41">
        <v>1433.8</v>
      </c>
      <c r="K95" s="41">
        <v>1355.9</v>
      </c>
      <c r="L95" s="41">
        <v>1298.9000000000001</v>
      </c>
      <c r="M95" s="41"/>
      <c r="N95" s="37">
        <v>1432</v>
      </c>
      <c r="O95" s="29">
        <f t="shared" si="128"/>
        <v>-3.7709497206703873</v>
      </c>
      <c r="P95" s="29">
        <f t="shared" si="127"/>
        <v>3.0726256983240319</v>
      </c>
      <c r="Q95" s="29">
        <f t="shared" si="127"/>
        <v>-7.4720670391061503</v>
      </c>
      <c r="R95" s="29">
        <f t="shared" si="127"/>
        <v>-4.5391061452513952</v>
      </c>
      <c r="S95" s="29">
        <f t="shared" si="127"/>
        <v>-2.5837988826815632</v>
      </c>
      <c r="T95" s="29">
        <f t="shared" si="127"/>
        <v>-2.2136871508379983</v>
      </c>
      <c r="U95" s="29">
        <f t="shared" si="127"/>
        <v>1.7108938547486048</v>
      </c>
      <c r="V95" s="29">
        <f t="shared" si="127"/>
        <v>0.12569832402233772</v>
      </c>
      <c r="W95" s="29">
        <f t="shared" si="127"/>
        <v>-5.3142458100558656</v>
      </c>
      <c r="X95" s="29">
        <f t="shared" si="127"/>
        <v>-9.294692737430168</v>
      </c>
      <c r="Y95" s="36" t="s">
        <v>85</v>
      </c>
      <c r="Z95" s="120"/>
      <c r="AA95" s="41"/>
    </row>
    <row r="96" spans="1:35" ht="18" x14ac:dyDescent="0.2">
      <c r="A96" s="6" t="s">
        <v>83</v>
      </c>
      <c r="B96" s="37">
        <v>7224</v>
      </c>
      <c r="C96" s="38">
        <v>7948</v>
      </c>
      <c r="D96" s="37">
        <v>8335</v>
      </c>
      <c r="E96" s="37">
        <v>8642</v>
      </c>
      <c r="F96" s="37">
        <v>8998</v>
      </c>
      <c r="G96" s="37">
        <v>9009</v>
      </c>
      <c r="H96" s="37">
        <v>8811</v>
      </c>
      <c r="I96" s="37">
        <v>9051</v>
      </c>
      <c r="J96" s="37">
        <v>8943</v>
      </c>
      <c r="K96" s="41">
        <v>8832</v>
      </c>
      <c r="L96" s="37">
        <v>8442</v>
      </c>
      <c r="M96" s="37"/>
      <c r="N96" s="37">
        <v>7224</v>
      </c>
      <c r="O96" s="29">
        <f t="shared" si="128"/>
        <v>10.022148394241427</v>
      </c>
      <c r="P96" s="29">
        <f t="shared" si="127"/>
        <v>15.379291251384259</v>
      </c>
      <c r="Q96" s="29">
        <f t="shared" si="127"/>
        <v>19.629014396456256</v>
      </c>
      <c r="R96" s="29">
        <f t="shared" si="127"/>
        <v>24.557032115171637</v>
      </c>
      <c r="S96" s="29">
        <f t="shared" si="127"/>
        <v>24.70930232558139</v>
      </c>
      <c r="T96" s="29">
        <f t="shared" si="127"/>
        <v>21.968438538205987</v>
      </c>
      <c r="U96" s="29">
        <f t="shared" si="127"/>
        <v>25.29069767441861</v>
      </c>
      <c r="V96" s="29">
        <f t="shared" si="127"/>
        <v>23.795681063122927</v>
      </c>
      <c r="W96" s="29">
        <f t="shared" si="127"/>
        <v>22.259136212624583</v>
      </c>
      <c r="X96" s="29">
        <f t="shared" si="127"/>
        <v>16.860465116279073</v>
      </c>
      <c r="Y96" s="6" t="s">
        <v>83</v>
      </c>
      <c r="Z96" s="119"/>
      <c r="AA96" s="37"/>
    </row>
    <row r="97" spans="1:27" ht="18" x14ac:dyDescent="0.2">
      <c r="A97" s="6" t="s">
        <v>84</v>
      </c>
      <c r="B97" s="37">
        <v>182</v>
      </c>
      <c r="C97" s="38">
        <v>179</v>
      </c>
      <c r="D97" s="37">
        <v>177</v>
      </c>
      <c r="E97" s="37">
        <v>175</v>
      </c>
      <c r="F97" s="37">
        <v>170</v>
      </c>
      <c r="G97" s="37">
        <v>168</v>
      </c>
      <c r="H97" s="37">
        <v>167</v>
      </c>
      <c r="I97" s="37">
        <v>165</v>
      </c>
      <c r="J97" s="37">
        <v>165</v>
      </c>
      <c r="K97" s="41">
        <v>163</v>
      </c>
      <c r="L97" s="38">
        <v>162</v>
      </c>
      <c r="M97" s="38"/>
      <c r="N97" s="37">
        <v>182</v>
      </c>
      <c r="O97" s="29">
        <f t="shared" si="128"/>
        <v>-1.6483516483516496</v>
      </c>
      <c r="P97" s="29">
        <f t="shared" si="127"/>
        <v>-2.7472527472527446</v>
      </c>
      <c r="Q97" s="29">
        <f t="shared" si="127"/>
        <v>-3.8461538461538396</v>
      </c>
      <c r="R97" s="29">
        <f t="shared" si="127"/>
        <v>-6.5934065934065984</v>
      </c>
      <c r="S97" s="29">
        <f t="shared" si="127"/>
        <v>-7.6923076923076934</v>
      </c>
      <c r="T97" s="29">
        <f t="shared" si="127"/>
        <v>-8.241758241758248</v>
      </c>
      <c r="U97" s="29">
        <f t="shared" si="127"/>
        <v>-9.340659340659343</v>
      </c>
      <c r="V97" s="29">
        <f t="shared" si="127"/>
        <v>-9.340659340659343</v>
      </c>
      <c r="W97" s="29">
        <f t="shared" si="127"/>
        <v>-10.439560439560438</v>
      </c>
      <c r="X97" s="29">
        <f t="shared" si="127"/>
        <v>-10.989010989010993</v>
      </c>
      <c r="Y97" s="6" t="s">
        <v>84</v>
      </c>
      <c r="Z97" s="119"/>
      <c r="AA97" s="38"/>
    </row>
    <row r="98" spans="1:27" ht="18" x14ac:dyDescent="0.2">
      <c r="A98" s="1" t="s">
        <v>109</v>
      </c>
      <c r="B98" s="73">
        <v>2315.5210000000002</v>
      </c>
      <c r="C98" s="98">
        <v>2291.998</v>
      </c>
      <c r="D98" s="73">
        <v>2278.0875000000001</v>
      </c>
      <c r="E98" s="73">
        <v>2329.2927</v>
      </c>
      <c r="F98" s="73">
        <v>2311.5990999999999</v>
      </c>
      <c r="G98" s="73">
        <v>2255.1522</v>
      </c>
      <c r="H98" s="73">
        <v>2248.9137000000001</v>
      </c>
      <c r="I98" s="73">
        <v>2223.4641000000001</v>
      </c>
      <c r="J98" s="73">
        <v>2207.9449</v>
      </c>
      <c r="K98" s="73">
        <v>2158.5169000000001</v>
      </c>
      <c r="L98" s="73">
        <v>2131.826</v>
      </c>
      <c r="M98" s="73"/>
      <c r="N98" s="73">
        <v>2315.5210000000002</v>
      </c>
      <c r="O98" s="29">
        <f t="shared" si="128"/>
        <v>-1.0158836823332678</v>
      </c>
      <c r="P98" s="29">
        <f t="shared" si="127"/>
        <v>-1.6166340102292338</v>
      </c>
      <c r="Q98" s="29">
        <f t="shared" si="127"/>
        <v>0.59475599659859313</v>
      </c>
      <c r="R98" s="29">
        <f t="shared" si="127"/>
        <v>-0.16937440861042319</v>
      </c>
      <c r="S98" s="29">
        <f t="shared" si="127"/>
        <v>-2.6071367955635196</v>
      </c>
      <c r="T98" s="29">
        <f t="shared" si="127"/>
        <v>-2.8765578027580005</v>
      </c>
      <c r="U98" s="29">
        <f t="shared" si="127"/>
        <v>-3.9756452219608462</v>
      </c>
      <c r="V98" s="29">
        <f t="shared" si="127"/>
        <v>-4.645870195087852</v>
      </c>
      <c r="W98" s="29">
        <f t="shared" si="127"/>
        <v>-6.7805085766874953</v>
      </c>
      <c r="X98" s="29">
        <f t="shared" si="127"/>
        <v>-7.9332038016498245</v>
      </c>
      <c r="Y98" s="1" t="s">
        <v>109</v>
      </c>
      <c r="Z98" s="119"/>
      <c r="AA98" s="131"/>
    </row>
    <row r="99" spans="1:27" ht="18" x14ac:dyDescent="0.2">
      <c r="A99" s="1" t="s">
        <v>110</v>
      </c>
      <c r="B99" s="74">
        <v>2923.7</v>
      </c>
      <c r="C99" s="99">
        <v>2955.6</v>
      </c>
      <c r="D99" s="74">
        <v>3045.8</v>
      </c>
      <c r="E99" s="74">
        <v>2852.7</v>
      </c>
      <c r="F99" s="74">
        <v>2821.9</v>
      </c>
      <c r="G99" s="74">
        <v>2738</v>
      </c>
      <c r="H99" s="74">
        <v>2621.5</v>
      </c>
      <c r="I99" s="74">
        <v>2521.6</v>
      </c>
      <c r="J99" s="74">
        <v>2466.9</v>
      </c>
      <c r="K99" s="74">
        <v>2290.8000000000002</v>
      </c>
      <c r="L99" s="74">
        <v>2314.6999999999998</v>
      </c>
      <c r="M99" s="74"/>
      <c r="N99" s="74">
        <v>2923.7</v>
      </c>
      <c r="O99" s="29">
        <f t="shared" si="128"/>
        <v>1.0910832164722848</v>
      </c>
      <c r="P99" s="29">
        <f t="shared" si="127"/>
        <v>4.1762150699456271</v>
      </c>
      <c r="Q99" s="29">
        <f t="shared" si="127"/>
        <v>-2.4284297294524038</v>
      </c>
      <c r="R99" s="29">
        <f t="shared" si="127"/>
        <v>-3.4818893867359861</v>
      </c>
      <c r="S99" s="29">
        <f t="shared" si="127"/>
        <v>-6.3515408557649522</v>
      </c>
      <c r="T99" s="29">
        <f t="shared" si="127"/>
        <v>-10.336217806204459</v>
      </c>
      <c r="U99" s="29">
        <f t="shared" si="127"/>
        <v>-13.753121045250879</v>
      </c>
      <c r="V99" s="29">
        <f t="shared" si="127"/>
        <v>-15.624038033998005</v>
      </c>
      <c r="W99" s="29">
        <f t="shared" si="127"/>
        <v>-21.647227827752488</v>
      </c>
      <c r="X99" s="29">
        <f t="shared" si="127"/>
        <v>-20.829770496288944</v>
      </c>
      <c r="Y99" s="1" t="s">
        <v>110</v>
      </c>
      <c r="Z99" s="119"/>
      <c r="AA99" s="132"/>
    </row>
    <row r="100" spans="1:27" ht="18" x14ac:dyDescent="0.2">
      <c r="A100" s="6"/>
      <c r="B100" s="6"/>
      <c r="C100" s="3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"/>
      <c r="O100" s="1"/>
      <c r="Y100" s="6"/>
      <c r="Z100" s="119"/>
      <c r="AA100" s="6"/>
    </row>
    <row r="101" spans="1:27" ht="18" x14ac:dyDescent="0.2">
      <c r="A101" s="6" t="s">
        <v>106</v>
      </c>
      <c r="B101" s="6"/>
      <c r="C101" s="3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"/>
      <c r="O101" s="1"/>
      <c r="Y101" s="6"/>
      <c r="Z101" s="119"/>
      <c r="AA101" s="6"/>
    </row>
    <row r="102" spans="1:27" ht="18" x14ac:dyDescent="0.2">
      <c r="A102" s="6"/>
      <c r="B102" s="6"/>
      <c r="C102" s="3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"/>
      <c r="O102" s="1"/>
      <c r="Y102" s="6"/>
      <c r="Z102" s="119"/>
      <c r="AA102" s="6"/>
    </row>
    <row r="103" spans="1:27" ht="18" x14ac:dyDescent="0.2">
      <c r="A103" s="6"/>
      <c r="B103" s="6"/>
      <c r="C103" s="3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"/>
      <c r="O103" s="1"/>
      <c r="Y103" s="6"/>
      <c r="Z103" s="119"/>
      <c r="AA103" s="6"/>
    </row>
    <row r="104" spans="1:27" ht="18" x14ac:dyDescent="0.2">
      <c r="N104" s="1"/>
      <c r="O104" s="1"/>
      <c r="Y104" s="6"/>
      <c r="Z104" s="119"/>
    </row>
    <row r="105" spans="1:27" ht="18" x14ac:dyDescent="0.2">
      <c r="N105" s="1"/>
      <c r="O105" s="1"/>
      <c r="Y105" s="6"/>
      <c r="Z105" s="119"/>
    </row>
    <row r="106" spans="1:27" ht="18" x14ac:dyDescent="0.2">
      <c r="A106" s="6"/>
      <c r="B106" s="6"/>
      <c r="C106" s="3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1"/>
      <c r="O106" s="1"/>
      <c r="Y106" s="6"/>
      <c r="Z106" s="119"/>
      <c r="AA106" s="6"/>
    </row>
    <row r="107" spans="1:27" ht="18" x14ac:dyDescent="0.2">
      <c r="A107" s="6"/>
      <c r="B107" s="6"/>
      <c r="C107" s="3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1"/>
      <c r="O107" s="1"/>
      <c r="Y107" s="6"/>
      <c r="Z107" s="119"/>
      <c r="AA107" s="6"/>
    </row>
    <row r="108" spans="1:27" ht="18" x14ac:dyDescent="0.2">
      <c r="A108" s="6"/>
      <c r="B108" s="6"/>
      <c r="C108" s="3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1"/>
      <c r="O108" s="1"/>
      <c r="Y108" s="6"/>
      <c r="Z108" s="119"/>
      <c r="AA108" s="6"/>
    </row>
    <row r="109" spans="1:27" ht="18" x14ac:dyDescent="0.2">
      <c r="A109" s="6"/>
      <c r="B109" s="6"/>
      <c r="C109" s="3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1"/>
      <c r="O109" s="1"/>
      <c r="Y109" s="6"/>
      <c r="Z109" s="119"/>
      <c r="AA109" s="6"/>
    </row>
    <row r="110" spans="1:27" ht="18" x14ac:dyDescent="0.2">
      <c r="A110" s="6"/>
      <c r="B110" s="6"/>
      <c r="C110" s="3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1"/>
      <c r="O110" s="1"/>
      <c r="Y110" s="6"/>
      <c r="Z110" s="119"/>
      <c r="AA110" s="6"/>
    </row>
    <row r="111" spans="1:27" ht="18" x14ac:dyDescent="0.2">
      <c r="A111" s="6"/>
      <c r="B111" s="6"/>
      <c r="C111" s="3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1"/>
      <c r="O111" s="1"/>
      <c r="Y111" s="6"/>
      <c r="Z111" s="119"/>
      <c r="AA111" s="6"/>
    </row>
    <row r="112" spans="1:27" ht="18" x14ac:dyDescent="0.2">
      <c r="A112" s="6"/>
      <c r="B112" s="6"/>
      <c r="C112" s="3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1"/>
      <c r="O112" s="1"/>
      <c r="Y112" s="6"/>
      <c r="Z112" s="119"/>
      <c r="AA112" s="6"/>
    </row>
    <row r="113" spans="1:27" ht="18" x14ac:dyDescent="0.2">
      <c r="A113" s="6"/>
      <c r="B113" s="6"/>
      <c r="C113" s="3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1"/>
      <c r="O113" s="1"/>
      <c r="Y113" s="6"/>
      <c r="Z113" s="119"/>
      <c r="AA113" s="6"/>
    </row>
    <row r="114" spans="1:27" ht="18" x14ac:dyDescent="0.2">
      <c r="A114" s="6"/>
      <c r="B114" s="6"/>
      <c r="C114" s="3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1"/>
      <c r="O114" s="1"/>
      <c r="Y114" s="6"/>
      <c r="Z114" s="119"/>
      <c r="AA114" s="6"/>
    </row>
    <row r="115" spans="1:27" ht="18" x14ac:dyDescent="0.2">
      <c r="A115" s="6"/>
      <c r="B115" s="6"/>
      <c r="C115" s="3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1"/>
      <c r="O115" s="1"/>
      <c r="Y115" s="6"/>
      <c r="Z115" s="119"/>
      <c r="AA115" s="6"/>
    </row>
    <row r="116" spans="1:27" ht="18" x14ac:dyDescent="0.2">
      <c r="A116" s="6"/>
      <c r="B116" s="6"/>
      <c r="C116" s="3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1"/>
      <c r="O116" s="1"/>
      <c r="Y116" s="6"/>
      <c r="Z116" s="119"/>
      <c r="AA116" s="6"/>
    </row>
    <row r="117" spans="1:27" ht="18" x14ac:dyDescent="0.2">
      <c r="A117" s="6"/>
      <c r="B117" s="6"/>
      <c r="C117" s="3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1"/>
      <c r="O117" s="1"/>
      <c r="Y117" s="6"/>
      <c r="Z117" s="119"/>
      <c r="AA117" s="6"/>
    </row>
    <row r="118" spans="1:27" ht="18" x14ac:dyDescent="0.2">
      <c r="A118" s="6"/>
      <c r="B118" s="6"/>
      <c r="C118" s="3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1"/>
      <c r="O118" s="1"/>
      <c r="Y118" s="6"/>
      <c r="Z118" s="119"/>
      <c r="AA118" s="6"/>
    </row>
    <row r="119" spans="1:27" ht="18" x14ac:dyDescent="0.2">
      <c r="A119" s="6"/>
      <c r="B119" s="6"/>
      <c r="C119" s="3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1"/>
      <c r="O119" s="1"/>
      <c r="Y119" s="6"/>
      <c r="Z119" s="119"/>
      <c r="AA119" s="6"/>
    </row>
    <row r="120" spans="1:27" ht="18" x14ac:dyDescent="0.2">
      <c r="A120" s="6"/>
      <c r="B120" s="6"/>
      <c r="C120" s="3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"/>
      <c r="O120" s="1"/>
      <c r="Y120" s="6"/>
      <c r="Z120" s="119"/>
      <c r="AA120" s="6"/>
    </row>
    <row r="121" spans="1:27" ht="18" x14ac:dyDescent="0.2">
      <c r="A121" s="6"/>
      <c r="B121" s="6"/>
      <c r="C121" s="3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1"/>
      <c r="O121" s="1"/>
      <c r="Y121" s="6"/>
      <c r="Z121" s="119"/>
      <c r="AA121" s="6"/>
    </row>
    <row r="122" spans="1:27" ht="18" x14ac:dyDescent="0.2">
      <c r="A122" s="6"/>
      <c r="B122" s="6"/>
      <c r="C122" s="3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1"/>
      <c r="O122" s="1"/>
      <c r="Y122" s="6"/>
      <c r="Z122" s="119"/>
      <c r="AA122" s="6"/>
    </row>
    <row r="123" spans="1:27" ht="18" x14ac:dyDescent="0.2">
      <c r="A123" s="6"/>
      <c r="B123" s="6"/>
      <c r="C123" s="3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1"/>
      <c r="O123" s="1"/>
      <c r="Y123" s="6"/>
      <c r="Z123" s="119"/>
      <c r="AA123" s="6"/>
    </row>
    <row r="124" spans="1:27" ht="18" x14ac:dyDescent="0.2">
      <c r="A124" s="6"/>
      <c r="B124" s="6"/>
      <c r="C124" s="3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1"/>
      <c r="O124" s="1"/>
      <c r="Y124" s="6"/>
      <c r="Z124" s="119"/>
      <c r="AA124" s="6"/>
    </row>
  </sheetData>
  <mergeCells count="2">
    <mergeCell ref="A2:L2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4004-13AA-294F-B0E2-1322863F2AE1}">
  <dimension ref="A1:I122"/>
  <sheetViews>
    <sheetView workbookViewId="0">
      <selection activeCell="D26" sqref="D26"/>
    </sheetView>
  </sheetViews>
  <sheetFormatPr baseColWidth="10" defaultRowHeight="15" x14ac:dyDescent="0.2"/>
  <cols>
    <col min="1" max="1" width="15.1640625" style="130" customWidth="1"/>
    <col min="2" max="2" width="14.83203125" style="130" customWidth="1"/>
    <col min="3" max="3" width="14.83203125" style="33" customWidth="1"/>
    <col min="4" max="4" width="22" style="45" customWidth="1"/>
    <col min="6" max="6" width="15.6640625" customWidth="1"/>
    <col min="7" max="7" width="18.33203125" customWidth="1"/>
    <col min="8" max="8" width="15.6640625" customWidth="1"/>
    <col min="9" max="9" width="21.83203125" customWidth="1"/>
  </cols>
  <sheetData>
    <row r="1" spans="1:9" x14ac:dyDescent="0.2">
      <c r="A1" s="82" t="s">
        <v>2</v>
      </c>
      <c r="B1" s="78" t="s">
        <v>3</v>
      </c>
      <c r="C1" s="43" t="s">
        <v>91</v>
      </c>
      <c r="D1" s="43" t="s">
        <v>124</v>
      </c>
      <c r="F1" s="82" t="s">
        <v>2</v>
      </c>
      <c r="G1" s="78" t="s">
        <v>3</v>
      </c>
      <c r="H1" s="43" t="s">
        <v>91</v>
      </c>
      <c r="I1" s="43" t="s">
        <v>124</v>
      </c>
    </row>
    <row r="2" spans="1:9" x14ac:dyDescent="0.2">
      <c r="B2" s="78" t="s">
        <v>128</v>
      </c>
      <c r="C2" s="43" t="s">
        <v>92</v>
      </c>
      <c r="D2" s="43" t="s">
        <v>125</v>
      </c>
      <c r="F2" s="130"/>
      <c r="G2" s="78" t="s">
        <v>128</v>
      </c>
      <c r="H2" s="43" t="s">
        <v>92</v>
      </c>
      <c r="I2" s="43" t="s">
        <v>125</v>
      </c>
    </row>
    <row r="3" spans="1:9" x14ac:dyDescent="0.2">
      <c r="A3" s="47" t="s">
        <v>4</v>
      </c>
      <c r="B3" s="136">
        <v>52426.915629117975</v>
      </c>
      <c r="C3" s="138">
        <v>1209</v>
      </c>
      <c r="D3" s="133">
        <f>B3/C3*1000</f>
        <v>43363.867352454901</v>
      </c>
      <c r="F3" s="47" t="s">
        <v>40</v>
      </c>
      <c r="G3" s="134">
        <v>128.51884706999999</v>
      </c>
      <c r="H3" s="140">
        <v>250</v>
      </c>
      <c r="I3" s="133">
        <f>G3/H3*1000</f>
        <v>514.07538827999997</v>
      </c>
    </row>
    <row r="4" spans="1:9" x14ac:dyDescent="0.2">
      <c r="A4" s="47" t="s">
        <v>5</v>
      </c>
      <c r="B4" s="136">
        <v>4175.54835</v>
      </c>
      <c r="C4" s="139">
        <v>3250</v>
      </c>
      <c r="D4" s="133">
        <f>B4/C4*1000</f>
        <v>1284.7841076923078</v>
      </c>
      <c r="F4" s="47" t="s">
        <v>41</v>
      </c>
      <c r="G4" s="134">
        <v>4.2536199999999997</v>
      </c>
      <c r="H4" s="140">
        <v>150</v>
      </c>
      <c r="I4" s="133">
        <f>G4/H4*1000</f>
        <v>28.357466666666664</v>
      </c>
    </row>
    <row r="5" spans="1:9" x14ac:dyDescent="0.2">
      <c r="A5" s="47" t="s">
        <v>6</v>
      </c>
      <c r="B5" s="136">
        <v>2122.5603000000001</v>
      </c>
      <c r="C5" s="139">
        <v>1400</v>
      </c>
      <c r="D5" s="133">
        <f>B5/C5*1000</f>
        <v>1516.1145000000001</v>
      </c>
      <c r="F5" s="47" t="s">
        <v>42</v>
      </c>
      <c r="G5" s="134">
        <v>803.50101819999998</v>
      </c>
      <c r="H5" s="140">
        <v>106</v>
      </c>
      <c r="I5" s="133">
        <f>G5/H5*1000</f>
        <v>7580.1982849056603</v>
      </c>
    </row>
    <row r="6" spans="1:9" x14ac:dyDescent="0.2">
      <c r="A6" s="47" t="s">
        <v>7</v>
      </c>
      <c r="B6" s="136">
        <v>407.71794264200003</v>
      </c>
      <c r="C6" s="139">
        <v>110</v>
      </c>
      <c r="D6" s="133">
        <f t="shared" ref="D6:D69" si="0">B6/C6*1000</f>
        <v>3706.526751290909</v>
      </c>
      <c r="F6" s="47" t="s">
        <v>43</v>
      </c>
      <c r="G6" s="134">
        <v>74.169354999999982</v>
      </c>
      <c r="H6" s="140">
        <v>100</v>
      </c>
      <c r="I6" s="133">
        <f>G6/H6*1000</f>
        <v>741.69354999999985</v>
      </c>
    </row>
    <row r="7" spans="1:9" x14ac:dyDescent="0.2">
      <c r="A7" s="47" t="s">
        <v>8</v>
      </c>
      <c r="B7" s="136">
        <v>23429.378700000001</v>
      </c>
      <c r="C7" s="139">
        <v>2000</v>
      </c>
      <c r="D7" s="133">
        <f t="shared" si="0"/>
        <v>11714.689350000001</v>
      </c>
      <c r="F7" s="47" t="s">
        <v>44</v>
      </c>
      <c r="G7" s="134">
        <v>2.0289999999999999</v>
      </c>
      <c r="H7" s="140">
        <v>5</v>
      </c>
      <c r="I7" s="133">
        <f>G7/H7*1000</f>
        <v>405.8</v>
      </c>
    </row>
    <row r="8" spans="1:9" x14ac:dyDescent="0.2">
      <c r="A8" s="47" t="s">
        <v>9</v>
      </c>
      <c r="B8" s="136">
        <v>1294.5351720000001</v>
      </c>
      <c r="C8" s="139">
        <v>720</v>
      </c>
      <c r="D8" s="133">
        <f t="shared" si="0"/>
        <v>1797.9655166666669</v>
      </c>
      <c r="F8" s="47" t="s">
        <v>45</v>
      </c>
      <c r="G8" s="134">
        <v>54.7911</v>
      </c>
      <c r="H8" s="140">
        <v>900</v>
      </c>
      <c r="I8" s="133">
        <f>G8/H8*1000</f>
        <v>60.879000000000005</v>
      </c>
    </row>
    <row r="9" spans="1:9" x14ac:dyDescent="0.2">
      <c r="A9" s="47" t="s">
        <v>10</v>
      </c>
      <c r="B9" s="136">
        <v>3.7305600000000001</v>
      </c>
      <c r="C9" s="139">
        <v>50</v>
      </c>
      <c r="D9" s="133">
        <f t="shared" si="0"/>
        <v>74.611199999999997</v>
      </c>
      <c r="F9" s="47" t="s">
        <v>46</v>
      </c>
      <c r="G9" s="134">
        <v>184.26237792000001</v>
      </c>
      <c r="H9" s="140">
        <v>585</v>
      </c>
      <c r="I9" s="133">
        <f>G9/H9*1000</f>
        <v>314.97842379487179</v>
      </c>
    </row>
    <row r="10" spans="1:9" x14ac:dyDescent="0.2">
      <c r="A10" s="47" t="s">
        <v>11</v>
      </c>
      <c r="B10" s="136">
        <v>132.65823999999998</v>
      </c>
      <c r="C10" s="139">
        <v>40</v>
      </c>
      <c r="D10" s="133">
        <f t="shared" si="0"/>
        <v>3316.4559999999997</v>
      </c>
      <c r="F10" s="47" t="s">
        <v>47</v>
      </c>
      <c r="G10" s="134">
        <v>465.64881600000001</v>
      </c>
      <c r="H10" s="140">
        <v>168</v>
      </c>
      <c r="I10" s="133">
        <f>G10/H10*1000</f>
        <v>2771.7191428571432</v>
      </c>
    </row>
    <row r="11" spans="1:9" x14ac:dyDescent="0.2">
      <c r="A11" s="47" t="s">
        <v>12</v>
      </c>
      <c r="B11" s="136">
        <v>78.710453999999999</v>
      </c>
      <c r="C11" s="139">
        <v>450</v>
      </c>
      <c r="D11" s="133">
        <f t="shared" si="0"/>
        <v>174.91212000000002</v>
      </c>
      <c r="F11" s="47" t="s">
        <v>48</v>
      </c>
      <c r="G11" s="134">
        <v>846.91666399999997</v>
      </c>
      <c r="H11" s="140">
        <v>480</v>
      </c>
      <c r="I11" s="133">
        <f>G11/H11*1000</f>
        <v>1764.4097166666666</v>
      </c>
    </row>
    <row r="12" spans="1:9" x14ac:dyDescent="0.2">
      <c r="A12" s="47" t="s">
        <v>13</v>
      </c>
      <c r="B12" s="136">
        <v>5854.120914000001</v>
      </c>
      <c r="C12" s="138">
        <v>144</v>
      </c>
      <c r="D12" s="133">
        <f t="shared" si="0"/>
        <v>40653.617458333341</v>
      </c>
      <c r="F12" s="47" t="s">
        <v>49</v>
      </c>
      <c r="G12" s="134">
        <v>106.56804</v>
      </c>
      <c r="H12" s="141">
        <v>5</v>
      </c>
      <c r="I12" s="133">
        <f>G12/H12*1000</f>
        <v>21313.608</v>
      </c>
    </row>
    <row r="13" spans="1:9" x14ac:dyDescent="0.2">
      <c r="A13" s="47" t="s">
        <v>14</v>
      </c>
      <c r="B13" s="136">
        <v>34.226399999999998</v>
      </c>
      <c r="C13" s="139">
        <v>30</v>
      </c>
      <c r="D13" s="133">
        <f t="shared" si="0"/>
        <v>1140.8799999999999</v>
      </c>
      <c r="F13" s="47" t="s">
        <v>50</v>
      </c>
      <c r="G13" s="134">
        <v>1885.105172</v>
      </c>
      <c r="H13" s="140">
        <v>2880</v>
      </c>
      <c r="I13" s="133">
        <f>G13/H13*1000</f>
        <v>654.55040694444449</v>
      </c>
    </row>
    <row r="14" spans="1:9" x14ac:dyDescent="0.2">
      <c r="A14" s="47" t="s">
        <v>15</v>
      </c>
      <c r="B14" s="136">
        <v>5598.1610499999988</v>
      </c>
      <c r="C14" s="139">
        <v>400</v>
      </c>
      <c r="D14" s="133">
        <f t="shared" si="0"/>
        <v>13995.402624999997</v>
      </c>
      <c r="F14" s="47" t="s">
        <v>51</v>
      </c>
      <c r="G14" s="134">
        <v>65.170515999999992</v>
      </c>
      <c r="H14" s="140">
        <v>60</v>
      </c>
      <c r="I14" s="133">
        <f>G14/H14*1000</f>
        <v>1086.1752666666666</v>
      </c>
    </row>
    <row r="15" spans="1:9" x14ac:dyDescent="0.2">
      <c r="A15" s="47" t="s">
        <v>16</v>
      </c>
      <c r="B15" s="136">
        <v>32.662812000000002</v>
      </c>
      <c r="C15" s="139">
        <v>35</v>
      </c>
      <c r="D15" s="133">
        <f t="shared" si="0"/>
        <v>933.22320000000002</v>
      </c>
      <c r="F15" s="47" t="s">
        <v>52</v>
      </c>
      <c r="G15" s="134">
        <v>10.815</v>
      </c>
      <c r="H15" s="140">
        <v>1600</v>
      </c>
      <c r="I15" s="133">
        <f>G15/H15*1000</f>
        <v>6.7593749999999995</v>
      </c>
    </row>
    <row r="16" spans="1:9" x14ac:dyDescent="0.2">
      <c r="A16" s="47" t="s">
        <v>17</v>
      </c>
      <c r="B16" s="136">
        <v>316.69552499999998</v>
      </c>
      <c r="C16" s="139">
        <v>30</v>
      </c>
      <c r="D16" s="133">
        <f t="shared" si="0"/>
        <v>10556.5175</v>
      </c>
      <c r="F16" s="47" t="s">
        <v>53</v>
      </c>
      <c r="G16" s="134">
        <v>139.09824</v>
      </c>
      <c r="H16" s="140">
        <v>720</v>
      </c>
      <c r="I16" s="133">
        <f>G16/H16*1000</f>
        <v>193.19200000000001</v>
      </c>
    </row>
    <row r="17" spans="1:9" x14ac:dyDescent="0.2">
      <c r="A17" s="47" t="s">
        <v>18</v>
      </c>
      <c r="B17" s="136">
        <v>1374.6396817999998</v>
      </c>
      <c r="C17" s="139">
        <v>400</v>
      </c>
      <c r="D17" s="133">
        <f t="shared" si="0"/>
        <v>3436.5992044999998</v>
      </c>
      <c r="F17" s="47" t="s">
        <v>54</v>
      </c>
      <c r="G17" s="134">
        <v>158.83992000000001</v>
      </c>
      <c r="H17" s="140">
        <v>1000</v>
      </c>
      <c r="I17" s="133">
        <f>G17/H17*1000</f>
        <v>158.83992000000001</v>
      </c>
    </row>
    <row r="18" spans="1:9" x14ac:dyDescent="0.2">
      <c r="A18" s="47" t="s">
        <v>19</v>
      </c>
      <c r="B18" s="136">
        <v>43.41216</v>
      </c>
      <c r="C18" s="139">
        <v>480</v>
      </c>
      <c r="D18" s="133">
        <f t="shared" si="0"/>
        <v>90.441999999999993</v>
      </c>
      <c r="F18" s="47" t="s">
        <v>55</v>
      </c>
      <c r="G18" s="134">
        <v>12.112104</v>
      </c>
      <c r="H18" s="140">
        <v>72</v>
      </c>
      <c r="I18" s="133">
        <f>G18/H18*1000</f>
        <v>168.22366666666667</v>
      </c>
    </row>
    <row r="19" spans="1:9" x14ac:dyDescent="0.2">
      <c r="A19" s="47" t="s">
        <v>20</v>
      </c>
      <c r="B19" s="136">
        <v>16398.139720799998</v>
      </c>
      <c r="C19" s="139">
        <v>500</v>
      </c>
      <c r="D19" s="133">
        <f t="shared" si="0"/>
        <v>32796.279441599996</v>
      </c>
      <c r="F19" s="47" t="s">
        <v>56</v>
      </c>
      <c r="G19" s="134">
        <v>3827.4670230640013</v>
      </c>
      <c r="H19" s="140">
        <v>582</v>
      </c>
      <c r="I19" s="133">
        <f>G19/H19*1000</f>
        <v>6576.4038196975971</v>
      </c>
    </row>
    <row r="20" spans="1:9" x14ac:dyDescent="0.2">
      <c r="A20" s="47" t="s">
        <v>21</v>
      </c>
      <c r="B20" s="136">
        <v>149.40870000000001</v>
      </c>
      <c r="C20" s="139">
        <v>34</v>
      </c>
      <c r="D20" s="133">
        <f t="shared" si="0"/>
        <v>4394.373529411765</v>
      </c>
      <c r="F20" s="47" t="s">
        <v>57</v>
      </c>
      <c r="G20" s="134">
        <v>1.000875</v>
      </c>
      <c r="H20" s="140">
        <v>20</v>
      </c>
      <c r="I20" s="133">
        <f>G20/H20*1000</f>
        <v>50.043749999999996</v>
      </c>
    </row>
    <row r="21" spans="1:9" x14ac:dyDescent="0.2">
      <c r="A21" s="47" t="s">
        <v>22</v>
      </c>
      <c r="B21" s="136">
        <v>8001.1115971119998</v>
      </c>
      <c r="C21" s="139">
        <v>2500</v>
      </c>
      <c r="D21" s="133">
        <f t="shared" si="0"/>
        <v>3200.4446388448</v>
      </c>
      <c r="F21" s="47" t="s">
        <v>58</v>
      </c>
      <c r="G21" s="134">
        <v>20.060711999999999</v>
      </c>
      <c r="H21" s="140">
        <v>98</v>
      </c>
      <c r="I21" s="133">
        <f>G21/H21*1000</f>
        <v>204.70114285714283</v>
      </c>
    </row>
    <row r="22" spans="1:9" x14ac:dyDescent="0.2">
      <c r="A22" s="47" t="s">
        <v>23</v>
      </c>
      <c r="B22" s="136">
        <v>9.6539999999999999</v>
      </c>
      <c r="C22" s="139">
        <v>120</v>
      </c>
      <c r="D22" s="133">
        <f t="shared" si="0"/>
        <v>80.449999999999989</v>
      </c>
      <c r="F22" s="47" t="s">
        <v>59</v>
      </c>
      <c r="G22" s="134">
        <v>2.6245620000000001</v>
      </c>
      <c r="H22" s="140">
        <v>67.5</v>
      </c>
      <c r="I22" s="133">
        <f>G22/H22*1000</f>
        <v>38.882399999999997</v>
      </c>
    </row>
    <row r="23" spans="1:9" x14ac:dyDescent="0.2">
      <c r="A23" s="47" t="s">
        <v>24</v>
      </c>
      <c r="B23" s="136">
        <v>11.0611692</v>
      </c>
      <c r="C23" s="139">
        <v>100</v>
      </c>
      <c r="D23" s="133">
        <f t="shared" si="0"/>
        <v>110.61169199999999</v>
      </c>
      <c r="F23" s="47" t="s">
        <v>60</v>
      </c>
      <c r="G23" s="134">
        <v>8.3460000000000001</v>
      </c>
      <c r="H23" s="140">
        <v>100</v>
      </c>
      <c r="I23" s="133">
        <f>G23/H23*1000</f>
        <v>83.460000000000008</v>
      </c>
    </row>
    <row r="24" spans="1:9" x14ac:dyDescent="0.2">
      <c r="A24" s="47" t="s">
        <v>25</v>
      </c>
      <c r="B24" s="136">
        <v>128.7242</v>
      </c>
      <c r="C24" s="139">
        <v>100</v>
      </c>
      <c r="D24" s="133">
        <f t="shared" si="0"/>
        <v>1287.242</v>
      </c>
      <c r="F24" s="47" t="s">
        <v>61</v>
      </c>
      <c r="G24" s="134">
        <v>172.99586400000001</v>
      </c>
      <c r="H24" s="140">
        <v>2880</v>
      </c>
      <c r="I24" s="133">
        <f>G24/H24*1000</f>
        <v>60.068008333333339</v>
      </c>
    </row>
    <row r="25" spans="1:9" x14ac:dyDescent="0.2">
      <c r="A25" s="47" t="s">
        <v>26</v>
      </c>
      <c r="B25" s="136">
        <v>2.8115375</v>
      </c>
      <c r="C25" s="139">
        <v>30</v>
      </c>
      <c r="D25" s="133">
        <f t="shared" si="0"/>
        <v>93.717916666666667</v>
      </c>
      <c r="F25" s="47" t="s">
        <v>62</v>
      </c>
      <c r="G25" s="134">
        <v>4.6300000000000004E-3</v>
      </c>
      <c r="H25" s="140">
        <v>125</v>
      </c>
      <c r="I25" s="133">
        <f>G25/H25*1000</f>
        <v>3.7040000000000003E-2</v>
      </c>
    </row>
    <row r="26" spans="1:9" x14ac:dyDescent="0.2">
      <c r="A26" s="47" t="s">
        <v>27</v>
      </c>
      <c r="B26" s="136">
        <v>113.2675</v>
      </c>
      <c r="C26" s="139">
        <v>250</v>
      </c>
      <c r="D26" s="133">
        <f t="shared" si="0"/>
        <v>453.07</v>
      </c>
      <c r="F26" s="47" t="s">
        <v>63</v>
      </c>
      <c r="G26" s="134">
        <v>82.993250000000003</v>
      </c>
      <c r="H26" s="140">
        <v>750</v>
      </c>
      <c r="I26" s="133">
        <f>G26/H26*1000</f>
        <v>110.65766666666667</v>
      </c>
    </row>
    <row r="27" spans="1:9" x14ac:dyDescent="0.2">
      <c r="A27" s="47" t="s">
        <v>28</v>
      </c>
      <c r="B27" s="136">
        <v>7.9787499999999998</v>
      </c>
      <c r="C27" s="139">
        <v>250</v>
      </c>
      <c r="D27" s="133">
        <f t="shared" si="0"/>
        <v>31.914999999999999</v>
      </c>
      <c r="F27" s="47" t="s">
        <v>64</v>
      </c>
      <c r="G27" s="134">
        <v>122.10935000000001</v>
      </c>
      <c r="H27" s="140">
        <v>100</v>
      </c>
      <c r="I27" s="133">
        <f>G27/H27*1000</f>
        <v>1221.0934999999999</v>
      </c>
    </row>
    <row r="28" spans="1:9" x14ac:dyDescent="0.2">
      <c r="A28" s="47" t="s">
        <v>29</v>
      </c>
      <c r="B28" s="136">
        <v>9.971207999999999</v>
      </c>
      <c r="C28" s="139">
        <v>120</v>
      </c>
      <c r="D28" s="133">
        <f t="shared" si="0"/>
        <v>83.093400000000003</v>
      </c>
      <c r="F28" s="47" t="s">
        <v>65</v>
      </c>
      <c r="G28" s="134">
        <v>42.039804000000004</v>
      </c>
      <c r="H28" s="140">
        <v>100</v>
      </c>
      <c r="I28" s="133">
        <f>G28/H28*1000</f>
        <v>420.39804000000004</v>
      </c>
    </row>
    <row r="29" spans="1:9" x14ac:dyDescent="0.2">
      <c r="A29" s="47" t="s">
        <v>30</v>
      </c>
      <c r="B29" s="136">
        <v>33.448</v>
      </c>
      <c r="C29" s="139">
        <v>60</v>
      </c>
      <c r="D29" s="133">
        <f t="shared" si="0"/>
        <v>557.4666666666667</v>
      </c>
      <c r="F29" s="47" t="s">
        <v>66</v>
      </c>
      <c r="G29" s="134">
        <v>6061.3163420000001</v>
      </c>
      <c r="H29" s="140">
        <v>1440</v>
      </c>
      <c r="I29" s="133">
        <f>G29/H29*1000</f>
        <v>4209.2474597222226</v>
      </c>
    </row>
    <row r="30" spans="1:9" x14ac:dyDescent="0.2">
      <c r="A30" s="47" t="s">
        <v>31</v>
      </c>
      <c r="B30" s="136">
        <v>787.23173999999995</v>
      </c>
      <c r="C30" s="139">
        <v>50</v>
      </c>
      <c r="D30" s="133">
        <f t="shared" si="0"/>
        <v>15744.634799999998</v>
      </c>
      <c r="F30" s="47" t="s">
        <v>67</v>
      </c>
      <c r="G30" s="134">
        <v>193.66389000000001</v>
      </c>
      <c r="H30" s="140">
        <v>35</v>
      </c>
      <c r="I30" s="133">
        <f>G30/H30*1000</f>
        <v>5533.2539999999999</v>
      </c>
    </row>
    <row r="31" spans="1:9" x14ac:dyDescent="0.2">
      <c r="A31" s="47" t="s">
        <v>32</v>
      </c>
      <c r="B31" s="136">
        <v>418.82093391000001</v>
      </c>
      <c r="C31" s="139">
        <v>576</v>
      </c>
      <c r="D31" s="133">
        <f t="shared" si="0"/>
        <v>727.11967692708333</v>
      </c>
      <c r="F31" s="47" t="s">
        <v>68</v>
      </c>
      <c r="G31" s="134">
        <v>6.5544112000000005</v>
      </c>
      <c r="H31" s="140">
        <v>230</v>
      </c>
      <c r="I31" s="133">
        <f>G31/H31*1000</f>
        <v>28.497440000000001</v>
      </c>
    </row>
    <row r="32" spans="1:9" x14ac:dyDescent="0.2">
      <c r="A32" s="47" t="s">
        <v>33</v>
      </c>
      <c r="B32" s="136">
        <v>348.875</v>
      </c>
      <c r="C32" s="139">
        <v>250</v>
      </c>
      <c r="D32" s="133">
        <f t="shared" si="0"/>
        <v>1395.5</v>
      </c>
      <c r="F32" s="47" t="s">
        <v>69</v>
      </c>
      <c r="G32" s="134">
        <v>394.24625000000003</v>
      </c>
      <c r="H32" s="140">
        <v>2500</v>
      </c>
      <c r="I32" s="133">
        <f>G32/H32*1000</f>
        <v>157.69850000000002</v>
      </c>
    </row>
    <row r="33" spans="1:9" x14ac:dyDescent="0.2">
      <c r="A33" s="35" t="s">
        <v>127</v>
      </c>
      <c r="B33" s="137">
        <v>217592.23809032596</v>
      </c>
      <c r="C33" s="138">
        <v>1440</v>
      </c>
      <c r="D33" s="133">
        <f t="shared" si="0"/>
        <v>151105.72089605971</v>
      </c>
      <c r="F33" s="47" t="s">
        <v>70</v>
      </c>
      <c r="G33" s="134">
        <v>1991.0080749999997</v>
      </c>
      <c r="H33" s="140">
        <v>600</v>
      </c>
      <c r="I33" s="133">
        <f t="shared" ref="I33:I38" si="1">G33/H33*1000</f>
        <v>3318.3467916666659</v>
      </c>
    </row>
    <row r="34" spans="1:9" x14ac:dyDescent="0.2">
      <c r="A34" s="47" t="s">
        <v>126</v>
      </c>
      <c r="B34" s="136">
        <v>1489.6763199999998</v>
      </c>
      <c r="C34" s="139">
        <v>500</v>
      </c>
      <c r="D34" s="133">
        <f t="shared" si="0"/>
        <v>2979.3526399999996</v>
      </c>
      <c r="F34" s="47" t="s">
        <v>71</v>
      </c>
      <c r="G34" s="134">
        <v>188.4246</v>
      </c>
      <c r="H34" s="140">
        <v>100</v>
      </c>
      <c r="I34" s="133">
        <f t="shared" si="1"/>
        <v>1884.2460000000001</v>
      </c>
    </row>
    <row r="35" spans="1:9" x14ac:dyDescent="0.2">
      <c r="A35" s="47" t="s">
        <v>35</v>
      </c>
      <c r="B35" s="136">
        <v>1.22685</v>
      </c>
      <c r="C35" s="139">
        <v>112</v>
      </c>
      <c r="D35" s="133">
        <f t="shared" si="0"/>
        <v>10.954017857142857</v>
      </c>
      <c r="F35" s="47" t="s">
        <v>72</v>
      </c>
      <c r="G35" s="134">
        <v>1926.886373867</v>
      </c>
      <c r="H35" s="140">
        <v>680</v>
      </c>
      <c r="I35" s="133">
        <f t="shared" si="1"/>
        <v>2833.6564321573528</v>
      </c>
    </row>
    <row r="36" spans="1:9" x14ac:dyDescent="0.2">
      <c r="A36" s="47" t="s">
        <v>36</v>
      </c>
      <c r="B36" s="136">
        <v>934.02355806999992</v>
      </c>
      <c r="C36" s="139">
        <v>62</v>
      </c>
      <c r="D36" s="133">
        <f t="shared" si="0"/>
        <v>15064.896097903224</v>
      </c>
      <c r="F36" s="47" t="s">
        <v>73</v>
      </c>
      <c r="G36" s="134">
        <v>1.335</v>
      </c>
      <c r="H36" s="140">
        <v>15</v>
      </c>
      <c r="I36" s="133">
        <f t="shared" si="1"/>
        <v>89</v>
      </c>
    </row>
    <row r="37" spans="1:9" x14ac:dyDescent="0.2">
      <c r="A37" s="47" t="s">
        <v>37</v>
      </c>
      <c r="B37" s="136">
        <v>1625.03681626</v>
      </c>
      <c r="C37" s="139">
        <v>1500</v>
      </c>
      <c r="D37" s="133">
        <f t="shared" si="0"/>
        <v>1083.3578775066667</v>
      </c>
      <c r="F37" s="47" t="s">
        <v>74</v>
      </c>
      <c r="G37" s="134">
        <v>1887.40671</v>
      </c>
      <c r="H37" s="140">
        <v>900</v>
      </c>
      <c r="I37" s="133">
        <f t="shared" si="1"/>
        <v>2097.1185666666665</v>
      </c>
    </row>
    <row r="38" spans="1:9" x14ac:dyDescent="0.2">
      <c r="A38" s="47" t="s">
        <v>38</v>
      </c>
      <c r="B38" s="136">
        <v>7.4057759999999995</v>
      </c>
      <c r="C38" s="139">
        <v>42</v>
      </c>
      <c r="D38" s="133">
        <f t="shared" si="0"/>
        <v>176.32799999999997</v>
      </c>
      <c r="F38" s="81" t="s">
        <v>93</v>
      </c>
      <c r="G38" s="135">
        <f>SUM(B3:B74)</f>
        <v>345487.30612773797</v>
      </c>
      <c r="H38" s="107"/>
      <c r="I38" s="108"/>
    </row>
    <row r="39" spans="1:9" x14ac:dyDescent="0.2">
      <c r="A39" s="47" t="s">
        <v>39</v>
      </c>
      <c r="B39" s="136">
        <v>91.520769999999999</v>
      </c>
      <c r="C39" s="139">
        <v>140</v>
      </c>
      <c r="D39" s="133">
        <f t="shared" si="0"/>
        <v>653.71978571428565</v>
      </c>
    </row>
    <row r="76" spans="1:4" x14ac:dyDescent="0.2">
      <c r="A76" s="81"/>
      <c r="B76" s="70"/>
      <c r="C76" s="107"/>
      <c r="D76" s="108"/>
    </row>
    <row r="77" spans="1:4" x14ac:dyDescent="0.2">
      <c r="A77" s="51"/>
      <c r="B77" s="52"/>
      <c r="C77" s="55"/>
      <c r="D77" s="56"/>
    </row>
    <row r="78" spans="1:4" x14ac:dyDescent="0.2">
      <c r="A78" s="51"/>
      <c r="B78" s="52"/>
      <c r="C78" s="55"/>
      <c r="D78" s="56"/>
    </row>
    <row r="79" spans="1:4" x14ac:dyDescent="0.2">
      <c r="A79" s="51"/>
      <c r="B79" s="52"/>
      <c r="C79" s="55"/>
      <c r="D79" s="56"/>
    </row>
    <row r="80" spans="1:4" x14ac:dyDescent="0.2">
      <c r="A80" s="51"/>
      <c r="B80" s="52"/>
      <c r="C80" s="55"/>
      <c r="D80" s="56"/>
    </row>
    <row r="81" spans="1:4" x14ac:dyDescent="0.2">
      <c r="A81" s="51"/>
      <c r="B81" s="52"/>
      <c r="C81" s="55"/>
      <c r="D81" s="56"/>
    </row>
    <row r="82" spans="1:4" x14ac:dyDescent="0.2">
      <c r="A82" s="51"/>
      <c r="B82" s="52"/>
      <c r="C82" s="55"/>
      <c r="D82" s="56"/>
    </row>
    <row r="83" spans="1:4" x14ac:dyDescent="0.2">
      <c r="A83" s="47"/>
      <c r="B83" s="44"/>
      <c r="D83" s="46"/>
    </row>
    <row r="84" spans="1:4" x14ac:dyDescent="0.2">
      <c r="A84" s="47"/>
      <c r="B84" s="44"/>
      <c r="D84" s="46"/>
    </row>
    <row r="85" spans="1:4" x14ac:dyDescent="0.2">
      <c r="A85" s="47"/>
      <c r="B85" s="78"/>
    </row>
    <row r="86" spans="1:4" x14ac:dyDescent="0.2">
      <c r="A86" s="35"/>
      <c r="B86" s="41"/>
    </row>
    <row r="87" spans="1:4" x14ac:dyDescent="0.2">
      <c r="A87" s="6"/>
      <c r="B87" s="41"/>
    </row>
    <row r="88" spans="1:4" x14ac:dyDescent="0.2">
      <c r="A88" s="6"/>
      <c r="B88" s="41"/>
    </row>
    <row r="89" spans="1:4" x14ac:dyDescent="0.2">
      <c r="A89" s="6"/>
      <c r="B89" s="41"/>
    </row>
    <row r="90" spans="1:4" x14ac:dyDescent="0.2">
      <c r="A90" s="6"/>
      <c r="B90" s="41"/>
    </row>
    <row r="91" spans="1:4" x14ac:dyDescent="0.2">
      <c r="A91" s="6"/>
      <c r="B91" s="41"/>
    </row>
    <row r="92" spans="1:4" x14ac:dyDescent="0.2">
      <c r="A92" s="6"/>
      <c r="B92" s="41"/>
    </row>
    <row r="93" spans="1:4" x14ac:dyDescent="0.2">
      <c r="A93" s="36"/>
      <c r="B93" s="41"/>
    </row>
    <row r="94" spans="1:4" x14ac:dyDescent="0.2">
      <c r="A94" s="6"/>
      <c r="B94" s="37"/>
    </row>
    <row r="95" spans="1:4" x14ac:dyDescent="0.2">
      <c r="A95" s="6"/>
      <c r="B95" s="38"/>
    </row>
    <row r="96" spans="1:4" x14ac:dyDescent="0.2">
      <c r="A96" s="6"/>
      <c r="B96" s="131"/>
    </row>
    <row r="97" spans="1:2" x14ac:dyDescent="0.2">
      <c r="A97" s="6"/>
      <c r="B97" s="132"/>
    </row>
    <row r="98" spans="1:2" x14ac:dyDescent="0.2">
      <c r="A98" s="6"/>
      <c r="B98" s="6"/>
    </row>
    <row r="99" spans="1:2" x14ac:dyDescent="0.2">
      <c r="A99" s="6"/>
      <c r="B99" s="6"/>
    </row>
    <row r="100" spans="1:2" x14ac:dyDescent="0.2">
      <c r="A100" s="6"/>
      <c r="B100" s="6"/>
    </row>
    <row r="101" spans="1:2" x14ac:dyDescent="0.2">
      <c r="A101" s="6"/>
      <c r="B101" s="6"/>
    </row>
    <row r="102" spans="1:2" x14ac:dyDescent="0.2">
      <c r="A102" s="6"/>
    </row>
    <row r="103" spans="1:2" x14ac:dyDescent="0.2">
      <c r="A103" s="6"/>
    </row>
    <row r="104" spans="1:2" x14ac:dyDescent="0.2">
      <c r="A104" s="6"/>
      <c r="B104" s="6"/>
    </row>
    <row r="105" spans="1:2" x14ac:dyDescent="0.2">
      <c r="A105" s="6"/>
      <c r="B105" s="6"/>
    </row>
    <row r="106" spans="1:2" x14ac:dyDescent="0.2">
      <c r="A106" s="6"/>
      <c r="B106" s="6"/>
    </row>
    <row r="107" spans="1:2" x14ac:dyDescent="0.2">
      <c r="A107" s="6"/>
      <c r="B107" s="6"/>
    </row>
    <row r="108" spans="1:2" x14ac:dyDescent="0.2">
      <c r="A108" s="6"/>
      <c r="B108" s="6"/>
    </row>
    <row r="109" spans="1:2" x14ac:dyDescent="0.2">
      <c r="A109" s="6"/>
      <c r="B109" s="6"/>
    </row>
    <row r="110" spans="1:2" x14ac:dyDescent="0.2">
      <c r="A110" s="6"/>
      <c r="B110" s="6"/>
    </row>
    <row r="111" spans="1:2" x14ac:dyDescent="0.2">
      <c r="A111" s="6"/>
      <c r="B111" s="6"/>
    </row>
    <row r="112" spans="1:2" x14ac:dyDescent="0.2">
      <c r="A112" s="6"/>
      <c r="B112" s="6"/>
    </row>
    <row r="113" spans="1:2" x14ac:dyDescent="0.2">
      <c r="A113" s="6"/>
      <c r="B113" s="6"/>
    </row>
    <row r="114" spans="1:2" x14ac:dyDescent="0.2">
      <c r="A114" s="6"/>
      <c r="B114" s="6"/>
    </row>
    <row r="115" spans="1:2" x14ac:dyDescent="0.2">
      <c r="A115" s="6"/>
      <c r="B115" s="6"/>
    </row>
    <row r="116" spans="1:2" x14ac:dyDescent="0.2">
      <c r="A116" s="6"/>
      <c r="B116" s="6"/>
    </row>
    <row r="117" spans="1:2" x14ac:dyDescent="0.2">
      <c r="A117" s="6"/>
      <c r="B117" s="6"/>
    </row>
    <row r="118" spans="1:2" x14ac:dyDescent="0.2">
      <c r="A118" s="6"/>
      <c r="B118" s="6"/>
    </row>
    <row r="119" spans="1:2" x14ac:dyDescent="0.2">
      <c r="A119" s="6"/>
      <c r="B119" s="6"/>
    </row>
    <row r="120" spans="1:2" x14ac:dyDescent="0.2">
      <c r="A120" s="6"/>
      <c r="B120" s="6"/>
    </row>
    <row r="121" spans="1:2" x14ac:dyDescent="0.2">
      <c r="A121" s="6"/>
      <c r="B121" s="6"/>
    </row>
    <row r="122" spans="1:2" x14ac:dyDescent="0.2">
      <c r="A122" s="6"/>
      <c r="B122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abSelected="1" workbookViewId="0">
      <selection activeCell="O21" sqref="O21"/>
    </sheetView>
  </sheetViews>
  <sheetFormatPr baseColWidth="10" defaultColWidth="8.83203125" defaultRowHeight="15" x14ac:dyDescent="0.2"/>
  <cols>
    <col min="1" max="1" width="16.6640625" customWidth="1"/>
    <col min="2" max="12" width="10.6640625" customWidth="1"/>
  </cols>
  <sheetData>
    <row r="1" spans="1:12" ht="24" x14ac:dyDescent="0.3">
      <c r="B1" t="s">
        <v>113</v>
      </c>
      <c r="C1" s="127" t="s">
        <v>120</v>
      </c>
    </row>
    <row r="2" spans="1:12" x14ac:dyDescent="0.2">
      <c r="B2" s="126" t="s">
        <v>119</v>
      </c>
    </row>
    <row r="3" spans="1:12" x14ac:dyDescent="0.2">
      <c r="A3" t="s">
        <v>2</v>
      </c>
      <c r="B3">
        <v>2009</v>
      </c>
      <c r="C3">
        <v>2010</v>
      </c>
      <c r="D3">
        <v>2011</v>
      </c>
      <c r="E3">
        <v>2012</v>
      </c>
      <c r="F3">
        <v>2013</v>
      </c>
      <c r="G3">
        <v>2014</v>
      </c>
      <c r="H3">
        <v>2015</v>
      </c>
      <c r="I3">
        <v>2016</v>
      </c>
      <c r="J3">
        <v>2017</v>
      </c>
      <c r="K3">
        <v>2018</v>
      </c>
      <c r="L3">
        <v>2019</v>
      </c>
    </row>
    <row r="4" spans="1:12" x14ac:dyDescent="0.2">
      <c r="B4" t="s">
        <v>94</v>
      </c>
      <c r="C4" t="s">
        <v>112</v>
      </c>
      <c r="D4" t="s">
        <v>112</v>
      </c>
      <c r="E4" t="s">
        <v>112</v>
      </c>
      <c r="F4" t="s">
        <v>112</v>
      </c>
      <c r="G4" t="s">
        <v>112</v>
      </c>
      <c r="H4" t="s">
        <v>112</v>
      </c>
      <c r="I4" t="s">
        <v>112</v>
      </c>
      <c r="J4" t="s">
        <v>112</v>
      </c>
      <c r="K4" t="s">
        <v>112</v>
      </c>
      <c r="L4" t="s">
        <v>112</v>
      </c>
    </row>
    <row r="5" spans="1:12" x14ac:dyDescent="0.2">
      <c r="A5" t="s">
        <v>4</v>
      </c>
      <c r="B5" s="125">
        <v>12116.116340799999</v>
      </c>
      <c r="C5" s="124">
        <v>60.532397278348867</v>
      </c>
      <c r="D5" s="124">
        <v>90.795221496805482</v>
      </c>
      <c r="E5" s="124">
        <v>165.46448587610939</v>
      </c>
      <c r="F5" s="124">
        <v>206.46312137016798</v>
      </c>
      <c r="G5" s="124">
        <v>201.36347014754983</v>
      </c>
      <c r="H5" s="124">
        <v>296.27595523989328</v>
      </c>
      <c r="I5" s="124">
        <v>340.52405801738763</v>
      </c>
      <c r="J5" s="124">
        <v>373.66125530584623</v>
      </c>
      <c r="K5" s="124">
        <v>303.77008694114147</v>
      </c>
      <c r="L5" s="124">
        <v>332.70396350169369</v>
      </c>
    </row>
    <row r="6" spans="1:12" x14ac:dyDescent="0.2">
      <c r="A6" t="s">
        <v>5</v>
      </c>
      <c r="B6" s="125">
        <v>1624.0897924999999</v>
      </c>
      <c r="C6" s="124">
        <v>76.000046807756831</v>
      </c>
      <c r="D6" s="124">
        <v>111.92640800370035</v>
      </c>
      <c r="E6" s="124">
        <v>189.74767723626343</v>
      </c>
      <c r="F6" s="124">
        <v>189.70905360209633</v>
      </c>
      <c r="G6" s="124">
        <v>40.323309740892938</v>
      </c>
      <c r="H6" s="124">
        <v>95.336407484994425</v>
      </c>
      <c r="I6" s="124">
        <v>103.98418026508222</v>
      </c>
      <c r="J6" s="124">
        <v>72.11091178014405</v>
      </c>
      <c r="K6" s="124">
        <v>151.04869809715277</v>
      </c>
      <c r="L6" s="124">
        <v>157.10083083352669</v>
      </c>
    </row>
    <row r="7" spans="1:12" x14ac:dyDescent="0.2">
      <c r="A7" t="s">
        <v>8</v>
      </c>
      <c r="B7" s="125">
        <v>10133.795572530002</v>
      </c>
      <c r="C7" s="124">
        <v>26.423269546737941</v>
      </c>
      <c r="D7" s="124">
        <v>83.356028272051333</v>
      </c>
      <c r="E7" s="124">
        <v>167.81238440972754</v>
      </c>
      <c r="F7" s="124">
        <v>180.20013717240334</v>
      </c>
      <c r="G7" s="124">
        <v>37.277012235277311</v>
      </c>
      <c r="H7" s="124">
        <v>86.203359550197177</v>
      </c>
      <c r="I7" s="124">
        <v>182.37886902484468</v>
      </c>
      <c r="J7" s="124">
        <v>144.0437941341429</v>
      </c>
      <c r="K7" s="124">
        <v>184.19107671825634</v>
      </c>
      <c r="L7" s="124">
        <v>131.20042764145308</v>
      </c>
    </row>
    <row r="8" spans="1:12" x14ac:dyDescent="0.2">
      <c r="A8" t="s">
        <v>13</v>
      </c>
      <c r="B8" s="124"/>
      <c r="C8" s="125">
        <v>244.50188800000004</v>
      </c>
      <c r="D8" s="124">
        <v>44.825311123977883</v>
      </c>
      <c r="E8" s="124">
        <v>96.177487185702176</v>
      </c>
      <c r="F8" s="124"/>
      <c r="G8" s="124"/>
      <c r="H8" s="124">
        <v>380.79041500080348</v>
      </c>
      <c r="I8" s="124"/>
      <c r="J8" s="124">
        <v>807.58543835865964</v>
      </c>
      <c r="K8" s="124">
        <v>1160.1687492899848</v>
      </c>
      <c r="L8" s="124">
        <v>2294.3049936694147</v>
      </c>
    </row>
    <row r="9" spans="1:12" x14ac:dyDescent="0.2">
      <c r="A9" t="s">
        <v>15</v>
      </c>
      <c r="B9" s="125">
        <v>2712.0081999999998</v>
      </c>
      <c r="C9" s="124">
        <v>93.783405964628031</v>
      </c>
      <c r="D9" s="124">
        <v>127.5755766520175</v>
      </c>
      <c r="E9" s="124">
        <v>74.462902435177</v>
      </c>
      <c r="F9" s="124">
        <v>105.63469019009611</v>
      </c>
      <c r="G9" s="124">
        <v>99.863813833601284</v>
      </c>
      <c r="H9" s="124">
        <v>33.325717820469748</v>
      </c>
      <c r="I9" s="124">
        <v>27.423940679825364</v>
      </c>
      <c r="J9" s="124">
        <v>68.137362564021799</v>
      </c>
      <c r="K9" s="124">
        <v>67.561790558007914</v>
      </c>
      <c r="L9" s="124">
        <v>106.42124349034043</v>
      </c>
    </row>
    <row r="10" spans="1:12" x14ac:dyDescent="0.2">
      <c r="A10" t="s">
        <v>17</v>
      </c>
      <c r="B10" s="125">
        <v>106.58785030000001</v>
      </c>
      <c r="C10" s="124">
        <v>97.046533583668662</v>
      </c>
      <c r="D10" s="124">
        <v>132.23867642117176</v>
      </c>
      <c r="E10" s="124">
        <v>89.990071344932574</v>
      </c>
      <c r="F10" s="124">
        <v>124.57973760260739</v>
      </c>
      <c r="G10" s="124">
        <v>211.05090689684351</v>
      </c>
      <c r="H10" s="124">
        <v>503.05515424209636</v>
      </c>
      <c r="I10" s="124">
        <v>147.27614287948535</v>
      </c>
      <c r="J10" s="124">
        <v>151.78115915149473</v>
      </c>
      <c r="K10" s="124">
        <v>120.73854978572541</v>
      </c>
      <c r="L10" s="124">
        <v>197.12159885825179</v>
      </c>
    </row>
    <row r="11" spans="1:12" x14ac:dyDescent="0.2">
      <c r="A11" t="s">
        <v>20</v>
      </c>
      <c r="B11" s="125">
        <v>1977.1872664</v>
      </c>
      <c r="C11" s="124">
        <v>57.457868690833919</v>
      </c>
      <c r="D11" s="124">
        <v>116.23522439958188</v>
      </c>
      <c r="E11" s="124">
        <v>165.50537057413857</v>
      </c>
      <c r="F11" s="124">
        <v>243.55318500851541</v>
      </c>
      <c r="G11" s="124">
        <v>325.08660242907172</v>
      </c>
      <c r="H11" s="124">
        <v>432.90861659172583</v>
      </c>
      <c r="I11" s="124">
        <v>488.62346329442255</v>
      </c>
      <c r="J11" s="124">
        <v>494.60193058018581</v>
      </c>
      <c r="K11" s="124">
        <v>567.61347334762502</v>
      </c>
      <c r="L11" s="124">
        <v>729.36705083364257</v>
      </c>
    </row>
    <row r="12" spans="1:12" x14ac:dyDescent="0.2">
      <c r="A12" t="s">
        <v>22</v>
      </c>
      <c r="B12" s="125">
        <v>2147.966321415</v>
      </c>
      <c r="C12" s="124">
        <v>185.10022430988727</v>
      </c>
      <c r="D12" s="124">
        <v>224.89423443905525</v>
      </c>
      <c r="E12" s="124">
        <v>295.85275143041747</v>
      </c>
      <c r="F12" s="124">
        <v>184.03446913361807</v>
      </c>
      <c r="G12" s="124">
        <v>299.42528758496223</v>
      </c>
      <c r="H12" s="124">
        <v>207.87648946020482</v>
      </c>
      <c r="I12" s="124"/>
      <c r="J12" s="124">
        <v>225.86510098859503</v>
      </c>
      <c r="K12" s="124">
        <v>207.70991271343144</v>
      </c>
      <c r="L12" s="124">
        <v>272.49706931350607</v>
      </c>
    </row>
    <row r="13" spans="1:12" x14ac:dyDescent="0.2">
      <c r="A13" t="s">
        <v>25</v>
      </c>
      <c r="B13" s="124"/>
      <c r="C13" s="125">
        <v>55.162799999999997</v>
      </c>
      <c r="D13" s="124">
        <v>-42.2721308563017</v>
      </c>
      <c r="E13" s="124">
        <v>-11.087954201019514</v>
      </c>
      <c r="F13" s="124">
        <v>48.568573386412623</v>
      </c>
      <c r="G13" s="124">
        <v>151.62156018186167</v>
      </c>
      <c r="H13" s="124">
        <v>216.9876075906227</v>
      </c>
      <c r="I13" s="124">
        <v>339.99996011805058</v>
      </c>
      <c r="J13" s="124">
        <v>233.3223657972402</v>
      </c>
      <c r="K13" s="124">
        <v>203.01407832814868</v>
      </c>
      <c r="L13" s="124">
        <v>133.35327430804819</v>
      </c>
    </row>
    <row r="14" spans="1:12" x14ac:dyDescent="0.2">
      <c r="A14" t="s">
        <v>75</v>
      </c>
      <c r="B14" s="125">
        <v>118484.56771799999</v>
      </c>
      <c r="C14" s="124">
        <v>13.193891316890131</v>
      </c>
      <c r="D14" s="124">
        <v>11.320822770712823</v>
      </c>
      <c r="E14" s="124">
        <v>58.482393796363709</v>
      </c>
      <c r="F14" s="124">
        <v>56.945442961876836</v>
      </c>
      <c r="G14" s="124">
        <v>64.475292984450334</v>
      </c>
      <c r="H14" s="124">
        <v>64.527414563555084</v>
      </c>
      <c r="I14" s="124">
        <v>56.646745149430615</v>
      </c>
      <c r="J14" s="124">
        <v>46.137805708747294</v>
      </c>
      <c r="K14" s="124">
        <v>64.625679744572665</v>
      </c>
      <c r="L14" s="124">
        <v>83.646058116368238</v>
      </c>
    </row>
    <row r="15" spans="1:12" x14ac:dyDescent="0.2">
      <c r="A15" t="s">
        <v>34</v>
      </c>
      <c r="B15" s="124"/>
      <c r="C15" s="124"/>
      <c r="D15" s="124"/>
      <c r="E15" s="124"/>
      <c r="F15" s="124"/>
      <c r="G15" s="124"/>
      <c r="H15" s="124"/>
      <c r="I15" s="124"/>
      <c r="J15" s="125">
        <v>1137.6548</v>
      </c>
      <c r="K15" s="124">
        <v>27.501945229783217</v>
      </c>
      <c r="L15" s="124">
        <v>30.942735880866479</v>
      </c>
    </row>
    <row r="16" spans="1:12" x14ac:dyDescent="0.2">
      <c r="A16" t="s">
        <v>36</v>
      </c>
      <c r="B16" s="124"/>
      <c r="C16" s="124"/>
      <c r="D16" s="124"/>
      <c r="E16" s="124"/>
      <c r="F16" s="124"/>
      <c r="G16" s="124"/>
      <c r="H16" s="124"/>
      <c r="I16" s="124"/>
      <c r="J16" s="125">
        <v>689.99908649999998</v>
      </c>
      <c r="K16" s="124">
        <v>7.0880624506449976</v>
      </c>
      <c r="L16" s="124">
        <v>35.365912266320066</v>
      </c>
    </row>
    <row r="17" spans="1:12" x14ac:dyDescent="0.2">
      <c r="A17" t="s">
        <v>37</v>
      </c>
      <c r="B17" s="125">
        <v>631.00456869999994</v>
      </c>
      <c r="C17" s="124">
        <v>83.067494198952829</v>
      </c>
      <c r="D17" s="124">
        <v>147.34349058921481</v>
      </c>
      <c r="E17" s="124">
        <v>218.53268221828017</v>
      </c>
      <c r="F17" s="124">
        <v>98.730303709764598</v>
      </c>
      <c r="G17" s="124">
        <v>118.928885498575</v>
      </c>
      <c r="H17" s="124">
        <v>104.44604679452621</v>
      </c>
      <c r="I17" s="124">
        <v>115.09643052129616</v>
      </c>
      <c r="J17" s="124">
        <v>148.17840148547887</v>
      </c>
      <c r="K17" s="124">
        <v>103.58839748920508</v>
      </c>
      <c r="L17" s="124">
        <v>157.53170370983406</v>
      </c>
    </row>
    <row r="18" spans="1:12" x14ac:dyDescent="0.2">
      <c r="A18" t="s">
        <v>41</v>
      </c>
      <c r="B18" s="125">
        <v>15.595820799999997</v>
      </c>
      <c r="C18" s="124">
        <v>-57.735376133585724</v>
      </c>
      <c r="D18" s="124">
        <v>-80.777723478330813</v>
      </c>
      <c r="E18" s="124">
        <v>-34.685133725055351</v>
      </c>
      <c r="F18" s="124">
        <v>6.6894305428285179</v>
      </c>
      <c r="G18" s="124">
        <v>60.705571841400001</v>
      </c>
      <c r="H18" s="124">
        <v>24.816694482665525</v>
      </c>
      <c r="I18" s="124">
        <v>-47.573437109510763</v>
      </c>
      <c r="J18" s="124">
        <v>-58.074069432754698</v>
      </c>
      <c r="K18" s="124">
        <v>-81.532687269656236</v>
      </c>
      <c r="L18" s="124">
        <v>-72.725898466337853</v>
      </c>
    </row>
    <row r="19" spans="1:12" x14ac:dyDescent="0.2">
      <c r="A19" t="s">
        <v>42</v>
      </c>
      <c r="B19" s="125">
        <v>411.769293</v>
      </c>
      <c r="C19" s="124">
        <v>-21.000109981489075</v>
      </c>
      <c r="D19" s="124">
        <v>-19.896249767220993</v>
      </c>
      <c r="E19" s="124">
        <v>-21.224332286477704</v>
      </c>
      <c r="F19" s="124">
        <v>-12.462297279656525</v>
      </c>
      <c r="G19" s="124">
        <v>-7.3517363520353598</v>
      </c>
      <c r="H19" s="124"/>
      <c r="I19" s="124">
        <v>-8.2119191923327861</v>
      </c>
      <c r="J19" s="124">
        <v>42.989608358192953</v>
      </c>
      <c r="K19" s="124">
        <v>69.535764921645097</v>
      </c>
      <c r="L19" s="124">
        <v>95.133787744585419</v>
      </c>
    </row>
    <row r="20" spans="1:12" x14ac:dyDescent="0.2">
      <c r="A20" t="s">
        <v>49</v>
      </c>
      <c r="B20" s="125">
        <v>14.284320000000001</v>
      </c>
      <c r="C20" s="124">
        <v>92.952132128095712</v>
      </c>
      <c r="D20" s="124">
        <v>153.81607244867101</v>
      </c>
      <c r="E20" s="124">
        <v>46.933700729191173</v>
      </c>
      <c r="F20" s="124">
        <v>159.74369098424012</v>
      </c>
      <c r="G20" s="124">
        <v>294.14336839275512</v>
      </c>
      <c r="H20" s="124">
        <v>434.88566484088835</v>
      </c>
      <c r="I20" s="124">
        <v>455.03923182902645</v>
      </c>
      <c r="J20" s="124">
        <v>563.7357606102355</v>
      </c>
      <c r="K20" s="124">
        <v>592.34559292986989</v>
      </c>
      <c r="L20" s="124">
        <v>646.04909439161258</v>
      </c>
    </row>
    <row r="21" spans="1:12" x14ac:dyDescent="0.2">
      <c r="A21" t="s">
        <v>51</v>
      </c>
      <c r="B21" s="125">
        <v>54.531720000000007</v>
      </c>
      <c r="C21" s="124">
        <v>39.109419251767576</v>
      </c>
      <c r="D21" s="124">
        <v>52.101747386658616</v>
      </c>
      <c r="E21" s="124">
        <v>61.419439914970582</v>
      </c>
      <c r="F21" s="124">
        <v>23.963036559272282</v>
      </c>
      <c r="G21" s="124">
        <v>26.958993774632447</v>
      </c>
      <c r="H21" s="124">
        <v>20.323653829367544</v>
      </c>
      <c r="I21" s="124">
        <v>44.988590126993955</v>
      </c>
      <c r="J21" s="124">
        <v>27.712601032940114</v>
      </c>
      <c r="K21" s="124">
        <v>46.775847158314434</v>
      </c>
      <c r="L21" s="124">
        <v>19.509371793150819</v>
      </c>
    </row>
    <row r="22" spans="1:12" x14ac:dyDescent="0.2">
      <c r="A22" t="s">
        <v>56</v>
      </c>
      <c r="B22" s="125">
        <v>676.21661280000001</v>
      </c>
      <c r="C22" s="124">
        <v>45.512300638349501</v>
      </c>
      <c r="D22" s="124">
        <v>119.73802058889609</v>
      </c>
      <c r="E22" s="124">
        <v>140.43485109864773</v>
      </c>
      <c r="F22" s="124">
        <v>202.99924576194911</v>
      </c>
      <c r="G22" s="124">
        <v>199.14773736256836</v>
      </c>
      <c r="H22" s="124">
        <v>214.01406247586942</v>
      </c>
      <c r="I22" s="124">
        <v>272.03117961316093</v>
      </c>
      <c r="J22" s="124">
        <v>362.48629761407125</v>
      </c>
      <c r="K22" s="124">
        <v>427.44858518181616</v>
      </c>
      <c r="L22" s="124">
        <v>466.01197761404671</v>
      </c>
    </row>
    <row r="23" spans="1:12" x14ac:dyDescent="0.2">
      <c r="A23" t="s">
        <v>61</v>
      </c>
      <c r="B23" s="125">
        <v>136.64275223560003</v>
      </c>
      <c r="C23" s="124">
        <v>-4.6222277964000966</v>
      </c>
      <c r="D23" s="124">
        <v>4.972447403199908</v>
      </c>
      <c r="E23" s="124">
        <v>-47.548819712277904</v>
      </c>
      <c r="F23" s="124">
        <v>23.106656773101776</v>
      </c>
      <c r="G23" s="124">
        <v>-49.870916035198221</v>
      </c>
      <c r="H23" s="124">
        <v>-10.410469639160198</v>
      </c>
      <c r="I23" s="124">
        <v>39.220603279415968</v>
      </c>
      <c r="J23" s="124">
        <v>153.18426505600371</v>
      </c>
      <c r="K23" s="124">
        <v>76.588231759235981</v>
      </c>
      <c r="L23" s="124">
        <v>26.604493227507447</v>
      </c>
    </row>
    <row r="24" spans="1:12" x14ac:dyDescent="0.2">
      <c r="A24" t="s">
        <v>69</v>
      </c>
      <c r="B24" s="125">
        <v>239.584532</v>
      </c>
      <c r="C24" s="124">
        <v>-7.2300293576548711</v>
      </c>
      <c r="D24" s="124">
        <v>328.16532913735841</v>
      </c>
      <c r="E24" s="124">
        <v>414.3093085825758</v>
      </c>
      <c r="F24" s="124">
        <v>333.62019923723631</v>
      </c>
      <c r="G24" s="124">
        <v>105.26245826253927</v>
      </c>
      <c r="H24" s="124">
        <v>90.089608956892107</v>
      </c>
      <c r="I24" s="124">
        <v>131.85508695527975</v>
      </c>
      <c r="J24" s="124">
        <v>28.541989931136271</v>
      </c>
      <c r="K24" s="124">
        <v>46.692900858891875</v>
      </c>
      <c r="L24" s="124">
        <v>64.554133235946978</v>
      </c>
    </row>
    <row r="25" spans="1:12" x14ac:dyDescent="0.2">
      <c r="A25" s="128" t="s">
        <v>70</v>
      </c>
      <c r="B25" s="125"/>
      <c r="C25" s="124"/>
      <c r="D25" s="124"/>
      <c r="E25" s="124"/>
      <c r="F25" s="124"/>
      <c r="G25" s="124"/>
      <c r="H25" s="124"/>
      <c r="I25" s="124"/>
      <c r="J25" s="125">
        <v>1185.9537499999999</v>
      </c>
      <c r="K25" s="124">
        <v>31.917085721091581</v>
      </c>
      <c r="L25" s="124">
        <v>67.882438501501412</v>
      </c>
    </row>
    <row r="26" spans="1:12" x14ac:dyDescent="0.2">
      <c r="A26" t="s">
        <v>72</v>
      </c>
      <c r="B26" s="124"/>
      <c r="C26" s="125">
        <v>489.7863006</v>
      </c>
      <c r="D26" s="124">
        <v>45.009112933527376</v>
      </c>
      <c r="E26" s="124">
        <v>94.346871064772301</v>
      </c>
      <c r="F26" s="124">
        <v>171.95748052063828</v>
      </c>
      <c r="G26" s="124">
        <v>208.97587906769638</v>
      </c>
      <c r="H26" s="124">
        <v>84.003323779366639</v>
      </c>
      <c r="I26" s="124">
        <v>62.972642763214111</v>
      </c>
      <c r="J26" s="124">
        <v>112.72851820347546</v>
      </c>
      <c r="K26" s="124">
        <v>236.40712772847206</v>
      </c>
      <c r="L26" s="124">
        <v>293.4136931773138</v>
      </c>
    </row>
    <row r="27" spans="1:12" x14ac:dyDescent="0.2">
      <c r="A27" t="s">
        <v>74</v>
      </c>
      <c r="B27" s="125">
        <v>1332.9239184999999</v>
      </c>
      <c r="C27" s="124">
        <v>3.5829479768240731</v>
      </c>
      <c r="D27" s="124">
        <v>36.844754166664785</v>
      </c>
      <c r="E27" s="124">
        <v>10.089870894608026</v>
      </c>
      <c r="F27" s="124">
        <v>9.0418494129528284</v>
      </c>
      <c r="G27" s="124">
        <v>19.587003719897609</v>
      </c>
      <c r="H27" s="124">
        <v>-8.5319722244897065</v>
      </c>
      <c r="I27" s="124">
        <v>3.1730641871590137</v>
      </c>
      <c r="J27" s="124">
        <v>45.575157971778879</v>
      </c>
      <c r="K27" s="124">
        <v>74.77444418745344</v>
      </c>
      <c r="L27" s="124">
        <v>41.598982792955269</v>
      </c>
    </row>
    <row r="28" spans="1:12" x14ac:dyDescent="0.2">
      <c r="A28" s="129" t="s">
        <v>93</v>
      </c>
      <c r="B28" s="125">
        <v>155232.04105358059</v>
      </c>
      <c r="C28" s="124">
        <v>23.540500143335933</v>
      </c>
      <c r="D28" s="124">
        <v>31.848956880479193</v>
      </c>
      <c r="E28" s="124">
        <v>81.316532885147524</v>
      </c>
      <c r="F28" s="124">
        <v>83.685592514231558</v>
      </c>
      <c r="G28" s="124">
        <v>80.586117060113281</v>
      </c>
      <c r="H28" s="124">
        <v>90.492426732922326</v>
      </c>
      <c r="I28" s="124">
        <v>91.605400254369357</v>
      </c>
      <c r="J28" s="124">
        <v>92.57438828434104</v>
      </c>
      <c r="K28" s="124">
        <v>107.19018112403376</v>
      </c>
      <c r="L28" s="124">
        <v>126.96919522124017</v>
      </c>
    </row>
    <row r="29" spans="1:12" x14ac:dyDescent="0.2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</row>
    <row r="30" spans="1:12" x14ac:dyDescent="0.2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</row>
    <row r="31" spans="1:12" x14ac:dyDescent="0.2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</row>
    <row r="32" spans="1:12" x14ac:dyDescent="0.2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</row>
    <row r="33" spans="1:12" x14ac:dyDescent="0.2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</row>
    <row r="34" spans="1:12" x14ac:dyDescent="0.2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</row>
    <row r="35" spans="1:12" x14ac:dyDescent="0.2"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</row>
    <row r="36" spans="1:12" x14ac:dyDescent="0.2"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</row>
    <row r="37" spans="1:12" ht="20" x14ac:dyDescent="0.2">
      <c r="B37" s="124" t="s">
        <v>77</v>
      </c>
      <c r="C37" s="124"/>
      <c r="D37" s="124"/>
      <c r="H37" s="50" t="s">
        <v>121</v>
      </c>
      <c r="I37" s="124"/>
      <c r="J37" s="124"/>
      <c r="K37" s="124"/>
      <c r="L37" s="124"/>
    </row>
    <row r="38" spans="1:12" x14ac:dyDescent="0.2">
      <c r="A38" t="s">
        <v>88</v>
      </c>
      <c r="B38" s="124">
        <v>2009</v>
      </c>
      <c r="C38" s="124">
        <v>2010</v>
      </c>
      <c r="D38" s="124">
        <v>2011</v>
      </c>
      <c r="E38" s="124">
        <v>2012</v>
      </c>
      <c r="F38" s="124">
        <v>2013</v>
      </c>
      <c r="G38" s="124">
        <v>2014</v>
      </c>
      <c r="H38" s="124">
        <v>2015</v>
      </c>
      <c r="I38" s="124">
        <v>2016</v>
      </c>
      <c r="J38" s="124">
        <v>2017</v>
      </c>
      <c r="K38" s="124">
        <v>2018</v>
      </c>
      <c r="L38" s="124">
        <v>2019</v>
      </c>
    </row>
    <row r="39" spans="1:12" x14ac:dyDescent="0.2">
      <c r="A39" t="s">
        <v>79</v>
      </c>
      <c r="B39" s="125">
        <v>47415.7</v>
      </c>
      <c r="C39" s="124">
        <v>5.1816276043588942</v>
      </c>
      <c r="D39" s="124">
        <v>7.3170911744422398</v>
      </c>
      <c r="E39" s="124">
        <v>12.964693129069076</v>
      </c>
      <c r="F39" s="124">
        <v>20.339676520646123</v>
      </c>
      <c r="G39" s="124">
        <v>22.142454925267359</v>
      </c>
      <c r="H39" s="124">
        <v>23.030958100376026</v>
      </c>
      <c r="I39" s="124">
        <v>28.415904436716119</v>
      </c>
      <c r="J39" s="124">
        <v>30.171652005559366</v>
      </c>
      <c r="K39" s="124">
        <v>33.420364984593732</v>
      </c>
      <c r="L39" s="124">
        <v>39.035804596367882</v>
      </c>
    </row>
    <row r="40" spans="1:12" x14ac:dyDescent="0.2">
      <c r="A40" t="s">
        <v>78</v>
      </c>
      <c r="B40" s="125">
        <v>23467.9</v>
      </c>
      <c r="C40" s="124">
        <v>3.0386187089598877</v>
      </c>
      <c r="D40" s="124">
        <v>6.7083122051823949</v>
      </c>
      <c r="E40" s="124">
        <v>18.187396401041411</v>
      </c>
      <c r="F40" s="124">
        <v>28.571793811972952</v>
      </c>
      <c r="G40" s="124">
        <v>36.752329778122458</v>
      </c>
      <c r="H40" s="124">
        <v>41.690990672365245</v>
      </c>
      <c r="I40" s="124">
        <v>44.492690014871386</v>
      </c>
      <c r="J40" s="124">
        <v>49.77565099561528</v>
      </c>
      <c r="K40" s="124">
        <v>52.864125038882889</v>
      </c>
      <c r="L40" s="124">
        <v>57.447832997413485</v>
      </c>
    </row>
    <row r="41" spans="1:12" x14ac:dyDescent="0.2">
      <c r="A41" t="s">
        <v>80</v>
      </c>
      <c r="B41" s="125">
        <v>12993.9</v>
      </c>
      <c r="C41" s="124">
        <v>6.2506252934069266</v>
      </c>
      <c r="D41" s="124">
        <v>16.809425961412657</v>
      </c>
      <c r="E41" s="124">
        <v>21.821008319288282</v>
      </c>
      <c r="F41" s="124">
        <v>21.817929951746578</v>
      </c>
      <c r="G41" s="124">
        <v>20.771284987571079</v>
      </c>
      <c r="H41" s="124">
        <v>22.538267956502665</v>
      </c>
      <c r="I41" s="124">
        <v>35.38429570798607</v>
      </c>
      <c r="J41" s="124">
        <v>27.878466049453991</v>
      </c>
      <c r="K41" s="124">
        <v>34.623938925187986</v>
      </c>
      <c r="L41" s="124">
        <v>42.584597388005164</v>
      </c>
    </row>
    <row r="42" spans="1:12" x14ac:dyDescent="0.2">
      <c r="A42" t="s">
        <v>87</v>
      </c>
      <c r="B42" s="125">
        <v>3608.8</v>
      </c>
      <c r="C42" s="124">
        <v>10.56306805586344</v>
      </c>
      <c r="D42" s="124">
        <v>-9.6084571048547929</v>
      </c>
      <c r="E42" s="124">
        <v>-14.783307470627349</v>
      </c>
      <c r="F42" s="124">
        <v>-6.7390822434050079</v>
      </c>
      <c r="G42" s="124">
        <v>-16.199290622921751</v>
      </c>
      <c r="H42" s="124">
        <v>-21.373032587009547</v>
      </c>
      <c r="I42" s="124">
        <v>-11.873753048104632</v>
      </c>
      <c r="J42" s="124">
        <v>-12.112059410330318</v>
      </c>
      <c r="K42" s="124">
        <v>-19.025714919086681</v>
      </c>
      <c r="L42" s="124">
        <v>-18.901019729550001</v>
      </c>
    </row>
    <row r="43" spans="1:12" x14ac:dyDescent="0.2">
      <c r="A43" t="s">
        <v>86</v>
      </c>
      <c r="B43" s="125">
        <v>2149.8000000000002</v>
      </c>
      <c r="C43" s="124">
        <v>0.76286166154989132</v>
      </c>
      <c r="D43" s="124">
        <v>-11.833658945018144</v>
      </c>
      <c r="E43" s="124">
        <v>2.7909572983533195</v>
      </c>
      <c r="F43" s="124">
        <v>28.291003814308283</v>
      </c>
      <c r="G43" s="124">
        <v>13.908270536794106</v>
      </c>
      <c r="H43" s="124">
        <v>-1.4606009861382461</v>
      </c>
      <c r="I43" s="124">
        <v>-10.875430272583515</v>
      </c>
      <c r="J43" s="124">
        <v>-4.9958135640524688</v>
      </c>
      <c r="K43" s="124">
        <v>-5.0841938785003293</v>
      </c>
      <c r="L43" s="124">
        <v>8.917108568238902</v>
      </c>
    </row>
    <row r="44" spans="1:12" x14ac:dyDescent="0.2">
      <c r="A44" t="s">
        <v>81</v>
      </c>
      <c r="B44" s="125">
        <v>835.7</v>
      </c>
      <c r="C44" s="124">
        <v>67.560129232978312</v>
      </c>
      <c r="D44" s="124">
        <v>66.734474093574249</v>
      </c>
      <c r="E44" s="124">
        <v>7.0120856766782111</v>
      </c>
      <c r="F44" s="124">
        <v>34.210841210960865</v>
      </c>
      <c r="G44" s="124">
        <v>16.812253200909424</v>
      </c>
      <c r="H44" s="124">
        <v>14.299389733157824</v>
      </c>
      <c r="I44" s="124">
        <v>12.372861074548268</v>
      </c>
      <c r="J44" s="124">
        <v>40.564795979418449</v>
      </c>
      <c r="K44" s="124">
        <v>93.634079215029317</v>
      </c>
      <c r="L44" s="124">
        <v>99.305971042240003</v>
      </c>
    </row>
    <row r="45" spans="1:12" x14ac:dyDescent="0.2">
      <c r="A45" t="s">
        <v>118</v>
      </c>
      <c r="B45" s="125">
        <v>2764.8</v>
      </c>
      <c r="C45" s="124">
        <v>2.0073784722222285</v>
      </c>
      <c r="D45" s="124">
        <v>-12.2287326388889</v>
      </c>
      <c r="E45" s="124">
        <v>-13.208912037037052</v>
      </c>
      <c r="F45" s="124">
        <v>-14.174623842592595</v>
      </c>
      <c r="G45" s="124">
        <v>-16.988570601851862</v>
      </c>
      <c r="H45" s="124">
        <v>-27.37268518518519</v>
      </c>
      <c r="I45" s="124">
        <v>-28.352864583333343</v>
      </c>
      <c r="J45" s="124">
        <v>-28.671151620370381</v>
      </c>
      <c r="K45" s="124">
        <v>-38.422309027777779</v>
      </c>
      <c r="L45" s="124">
        <v>-39.749710648148152</v>
      </c>
    </row>
    <row r="46" spans="1:12" x14ac:dyDescent="0.2">
      <c r="A46" t="s">
        <v>85</v>
      </c>
      <c r="B46" s="125">
        <v>1432</v>
      </c>
      <c r="C46" s="124">
        <v>-3.7709497206703873</v>
      </c>
      <c r="D46" s="124">
        <v>3.0726256983240319</v>
      </c>
      <c r="E46" s="124">
        <v>-7.4720670391061503</v>
      </c>
      <c r="F46" s="124">
        <v>-4.5391061452513952</v>
      </c>
      <c r="G46" s="124">
        <v>-2.5837988826815632</v>
      </c>
      <c r="H46" s="124">
        <v>-2.2136871508379983</v>
      </c>
      <c r="I46" s="124">
        <v>1.7108938547486048</v>
      </c>
      <c r="J46" s="124">
        <v>0.12569832402233772</v>
      </c>
      <c r="K46" s="124">
        <v>-5.3142458100558656</v>
      </c>
      <c r="L46" s="124">
        <v>-9.294692737430168</v>
      </c>
    </row>
    <row r="47" spans="1:12" x14ac:dyDescent="0.2">
      <c r="A47" t="s">
        <v>83</v>
      </c>
      <c r="B47" s="125">
        <v>7224</v>
      </c>
      <c r="C47" s="124">
        <v>10.022148394241427</v>
      </c>
      <c r="D47" s="124">
        <v>15.379291251384259</v>
      </c>
      <c r="E47" s="124">
        <v>19.629014396456256</v>
      </c>
      <c r="F47" s="124">
        <v>24.557032115171637</v>
      </c>
      <c r="G47" s="124">
        <v>24.70930232558139</v>
      </c>
      <c r="H47" s="124">
        <v>21.968438538205987</v>
      </c>
      <c r="I47" s="124">
        <v>25.29069767441861</v>
      </c>
      <c r="J47" s="124">
        <v>23.795681063122927</v>
      </c>
      <c r="K47" s="124">
        <v>22.259136212624583</v>
      </c>
      <c r="L47" s="124">
        <v>16.860465116279073</v>
      </c>
    </row>
    <row r="48" spans="1:12" x14ac:dyDescent="0.2">
      <c r="A48" t="s">
        <v>84</v>
      </c>
      <c r="B48" s="125">
        <v>182</v>
      </c>
      <c r="C48" s="124">
        <v>-1.6483516483516496</v>
      </c>
      <c r="D48" s="124">
        <v>-2.7472527472527446</v>
      </c>
      <c r="E48" s="124">
        <v>-3.8461538461538396</v>
      </c>
      <c r="F48" s="124">
        <v>-6.5934065934065984</v>
      </c>
      <c r="G48" s="124">
        <v>-7.6923076923076934</v>
      </c>
      <c r="H48" s="124">
        <v>-8.241758241758248</v>
      </c>
      <c r="I48" s="124">
        <v>-9.340659340659343</v>
      </c>
      <c r="J48" s="124">
        <v>-9.340659340659343</v>
      </c>
      <c r="K48" s="124">
        <v>-10.439560439560438</v>
      </c>
      <c r="L48" s="124">
        <v>-10.989010989010993</v>
      </c>
    </row>
    <row r="49" spans="1:12" x14ac:dyDescent="0.2">
      <c r="A49" t="s">
        <v>109</v>
      </c>
      <c r="B49" s="125">
        <v>2315.5210000000002</v>
      </c>
      <c r="C49" s="124">
        <v>-1.0158836823332678</v>
      </c>
      <c r="D49" s="124">
        <v>-1.6166340102292338</v>
      </c>
      <c r="E49" s="124">
        <v>0.59475599659859313</v>
      </c>
      <c r="F49" s="124">
        <v>-0.16937440861042319</v>
      </c>
      <c r="G49" s="124">
        <v>-2.6071367955635196</v>
      </c>
      <c r="H49" s="124">
        <v>-2.8765578027580005</v>
      </c>
      <c r="I49" s="124">
        <v>-3.9756452219608462</v>
      </c>
      <c r="J49" s="124">
        <v>-4.645870195087852</v>
      </c>
      <c r="K49" s="124">
        <v>-6.7805085766874953</v>
      </c>
      <c r="L49" s="124">
        <v>-7.9332038016498245</v>
      </c>
    </row>
    <row r="50" spans="1:12" x14ac:dyDescent="0.2">
      <c r="A50" t="s">
        <v>110</v>
      </c>
      <c r="B50" s="125">
        <v>2923.7</v>
      </c>
      <c r="C50" s="124">
        <v>1.0910832164722848</v>
      </c>
      <c r="D50" s="124">
        <v>4.1762150699456271</v>
      </c>
      <c r="E50" s="124">
        <v>-2.4284297294524038</v>
      </c>
      <c r="F50" s="124">
        <v>-3.4818893867359861</v>
      </c>
      <c r="G50" s="124">
        <v>-6.3515408557649522</v>
      </c>
      <c r="H50" s="124">
        <v>-10.336217806204459</v>
      </c>
      <c r="I50" s="124">
        <v>-13.753121045250879</v>
      </c>
      <c r="J50" s="124">
        <v>-15.624038033998005</v>
      </c>
      <c r="K50" s="124">
        <v>-21.647227827752488</v>
      </c>
      <c r="L50" s="124">
        <v>-20.829770496288944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Área Trat 2019</vt:lpstr>
      <vt:lpstr>Var 2009-19 Hs e Culturas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Mesquita Machado</dc:creator>
  <cp:lastModifiedBy>Aldo</cp:lastModifiedBy>
  <dcterms:created xsi:type="dcterms:W3CDTF">2021-06-28T15:46:57Z</dcterms:created>
  <dcterms:modified xsi:type="dcterms:W3CDTF">2021-07-22T22:23:57Z</dcterms:modified>
</cp:coreProperties>
</file>