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tun\Documents\Softtek\Procedimentos\"/>
    </mc:Choice>
  </mc:AlternateContent>
  <bookViews>
    <workbookView xWindow="0" yWindow="0" windowWidth="20460" windowHeight="7770" firstSheet="1" activeTab="1"/>
  </bookViews>
  <sheets>
    <sheet name="instrucoes" sheetId="2" state="hidden" r:id="rId1"/>
    <sheet name="Contagem" sheetId="4" r:id="rId2"/>
  </sheets>
  <definedNames>
    <definedName name="Tamanho">instrucoes!$J$7:$J$11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4" l="1"/>
  <c r="D27" i="4"/>
  <c r="D26" i="4"/>
  <c r="E26" i="4" s="1"/>
  <c r="D23" i="4"/>
  <c r="D22" i="4"/>
  <c r="D21" i="4"/>
  <c r="D20" i="4"/>
  <c r="D19" i="4"/>
  <c r="D18" i="4"/>
  <c r="E18" i="4" s="1"/>
  <c r="D17" i="4"/>
  <c r="E17" i="4" s="1"/>
  <c r="D16" i="4"/>
  <c r="D15" i="4"/>
  <c r="D14" i="4"/>
  <c r="D13" i="4"/>
  <c r="D12" i="4"/>
  <c r="D11" i="4"/>
  <c r="D10" i="4"/>
  <c r="D9" i="4"/>
  <c r="D8" i="4"/>
  <c r="D7" i="4"/>
  <c r="D24" i="4"/>
  <c r="E24" i="4" s="1"/>
  <c r="D25" i="4"/>
  <c r="E25" i="4" s="1"/>
  <c r="E20" i="4"/>
  <c r="E19" i="4"/>
  <c r="E23" i="4"/>
  <c r="E22" i="4"/>
  <c r="E11" i="2" l="1"/>
  <c r="E10" i="2"/>
  <c r="E9" i="2"/>
  <c r="E8" i="2"/>
  <c r="E17" i="2"/>
  <c r="E19" i="2"/>
  <c r="D5" i="4"/>
  <c r="E5" i="4" s="1"/>
  <c r="D4" i="4"/>
  <c r="E4" i="4" s="1"/>
  <c r="D3" i="4"/>
  <c r="E3" i="4" s="1"/>
  <c r="D2" i="4"/>
  <c r="E2" i="4" s="1"/>
  <c r="E6" i="4"/>
  <c r="E7" i="4"/>
  <c r="E8" i="4"/>
  <c r="E9" i="4"/>
  <c r="E10" i="4"/>
  <c r="E11" i="4"/>
  <c r="E12" i="4"/>
  <c r="E13" i="4"/>
  <c r="E14" i="4"/>
  <c r="E15" i="4"/>
  <c r="E16" i="4"/>
  <c r="E21" i="4"/>
  <c r="E27" i="4"/>
  <c r="E1" i="4"/>
  <c r="D29" i="4" l="1"/>
  <c r="D31" i="4" l="1"/>
  <c r="E31" i="4" s="1"/>
  <c r="E29" i="4"/>
</calcChain>
</file>

<file path=xl/sharedStrings.xml><?xml version="1.0" encoding="utf-8"?>
<sst xmlns="http://schemas.openxmlformats.org/spreadsheetml/2006/main" count="113" uniqueCount="53">
  <si>
    <t>Atividade</t>
  </si>
  <si>
    <t>Complexidade</t>
  </si>
  <si>
    <t>Tamanho Funcional (PMG)</t>
  </si>
  <si>
    <t>HS</t>
  </si>
  <si>
    <t>Análise</t>
  </si>
  <si>
    <t>10% do tempo de desenvolvimento</t>
  </si>
  <si>
    <t>Documentação</t>
  </si>
  <si>
    <t>Promoção para Teste</t>
  </si>
  <si>
    <t>Testes</t>
  </si>
  <si>
    <t>20% do tempo de desenvolvimento</t>
  </si>
  <si>
    <t>Desenvolvimento</t>
  </si>
  <si>
    <t>P</t>
  </si>
  <si>
    <t>PP</t>
  </si>
  <si>
    <t>M</t>
  </si>
  <si>
    <t>PPP – SLA 9</t>
  </si>
  <si>
    <t>PP – SLA 18</t>
  </si>
  <si>
    <t>P – SLA 38</t>
  </si>
  <si>
    <t>M – SLA 72</t>
  </si>
  <si>
    <t>G – SLA 130</t>
  </si>
  <si>
    <t>TAREFAS</t>
  </si>
  <si>
    <t>TOTAL HS</t>
  </si>
  <si>
    <t>HS das Tarefas Ads</t>
  </si>
  <si>
    <t>Qtde de Tarefas a Criar</t>
  </si>
  <si>
    <t>PPP</t>
  </si>
  <si>
    <t>G</t>
  </si>
  <si>
    <t>Auditoria Fechamento - Query Fixa</t>
  </si>
  <si>
    <t xml:space="preserve">Análise ANP </t>
  </si>
  <si>
    <t>.</t>
  </si>
  <si>
    <t>BP de Campo</t>
  </si>
  <si>
    <t>UO, UO Alternativa, Area e vários outros usos de UO</t>
  </si>
  <si>
    <t>Relatório comparativo de poços</t>
  </si>
  <si>
    <t>BP Conferência Corrente</t>
  </si>
  <si>
    <t xml:space="preserve">Consulta Interativa </t>
  </si>
  <si>
    <t>Camp, Poço, UO, Unidade Producao</t>
  </si>
  <si>
    <t>Inconsistencia Instalação</t>
  </si>
  <si>
    <t>Tarefa Royalty e Participações Especiais</t>
  </si>
  <si>
    <t>Tarefa, Extrato, BMP de parceria</t>
  </si>
  <si>
    <t xml:space="preserve">BP Fechamento </t>
  </si>
  <si>
    <t>Plataforma</t>
  </si>
  <si>
    <t>VW_UNID_OPERATIVA</t>
  </si>
  <si>
    <t>Poco</t>
  </si>
  <si>
    <t>Dalc Poco, poco Zona</t>
  </si>
  <si>
    <t>Previsão Volume Corrente</t>
  </si>
  <si>
    <t>Realizacao por Corrente</t>
  </si>
  <si>
    <t xml:space="preserve">Packages </t>
  </si>
  <si>
    <t>Fechamento, Royalty, Instalacao, Justificativa</t>
  </si>
  <si>
    <t>Agua controle de fechamento</t>
  </si>
  <si>
    <t>IED</t>
  </si>
  <si>
    <t>Controle de UO</t>
  </si>
  <si>
    <t>Zona de Producao</t>
  </si>
  <si>
    <t>UO com BIIEP</t>
  </si>
  <si>
    <t>Views que usam Unidade Produção</t>
  </si>
  <si>
    <t>BP UO/UM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</si>
</sst>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Franklin Gothic Medium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2" fillId="2" borderId="1" xfId="0" applyFont="1" applyFill="1" applyBorder="1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J7" sqref="J7:K11"/>
    </sheetView>
  </sheetViews>
  <sheetFormatPr defaultRowHeight="15" x14ac:dyDescent="0.25"/>
  <cols>
    <col min="1" max="1" width="13.42578125" customWidth="1"/>
    <col min="2" max="2" width="51.140625" customWidth="1"/>
    <col min="3" max="3" width="33" bestFit="1" customWidth="1"/>
    <col min="4" max="4" width="24.5703125" bestFit="1" customWidth="1"/>
    <col min="5" max="5" width="10.85546875" customWidth="1"/>
  </cols>
  <sheetData>
    <row r="1" spans="1:11" x14ac:dyDescent="0.25">
      <c r="A1" s="2" t="s">
        <v>14</v>
      </c>
    </row>
    <row r="2" spans="1:11" x14ac:dyDescent="0.25">
      <c r="A2" s="2" t="s">
        <v>15</v>
      </c>
    </row>
    <row r="3" spans="1:11" x14ac:dyDescent="0.25">
      <c r="A3" s="2" t="s">
        <v>16</v>
      </c>
    </row>
    <row r="4" spans="1:11" x14ac:dyDescent="0.25">
      <c r="A4" s="2" t="s">
        <v>17</v>
      </c>
    </row>
    <row r="5" spans="1:11" x14ac:dyDescent="0.25">
      <c r="A5" s="2" t="s">
        <v>18</v>
      </c>
    </row>
    <row r="7" spans="1:11" x14ac:dyDescent="0.25">
      <c r="B7" t="s">
        <v>0</v>
      </c>
      <c r="C7" t="s">
        <v>1</v>
      </c>
      <c r="D7" t="s">
        <v>2</v>
      </c>
      <c r="E7" t="s">
        <v>3</v>
      </c>
      <c r="J7" t="s">
        <v>23</v>
      </c>
      <c r="K7">
        <v>5</v>
      </c>
    </row>
    <row r="8" spans="1:11" x14ac:dyDescent="0.25">
      <c r="B8" t="s">
        <v>4</v>
      </c>
      <c r="C8" t="s">
        <v>5</v>
      </c>
      <c r="E8">
        <f>SUM(E$13:E$14)*10%</f>
        <v>4</v>
      </c>
      <c r="J8" t="s">
        <v>12</v>
      </c>
      <c r="K8">
        <v>10</v>
      </c>
    </row>
    <row r="9" spans="1:11" x14ac:dyDescent="0.25">
      <c r="B9" t="s">
        <v>6</v>
      </c>
      <c r="C9" t="s">
        <v>5</v>
      </c>
      <c r="E9">
        <f>SUM(E$13:E$14)*10%</f>
        <v>4</v>
      </c>
      <c r="J9" t="s">
        <v>11</v>
      </c>
      <c r="K9">
        <v>20</v>
      </c>
    </row>
    <row r="10" spans="1:11" x14ac:dyDescent="0.25">
      <c r="B10" t="s">
        <v>7</v>
      </c>
      <c r="C10" t="s">
        <v>5</v>
      </c>
      <c r="E10">
        <f>SUM(E$13:E$14)*10%</f>
        <v>4</v>
      </c>
      <c r="J10" t="s">
        <v>13</v>
      </c>
      <c r="K10">
        <v>50</v>
      </c>
    </row>
    <row r="11" spans="1:11" x14ac:dyDescent="0.25">
      <c r="B11" t="s">
        <v>8</v>
      </c>
      <c r="C11" t="s">
        <v>9</v>
      </c>
      <c r="E11">
        <f>SUM(E$13:E$14)*20%</f>
        <v>8</v>
      </c>
      <c r="J11" t="s">
        <v>24</v>
      </c>
      <c r="K11">
        <v>130</v>
      </c>
    </row>
    <row r="12" spans="1:11" x14ac:dyDescent="0.25">
      <c r="B12" t="s">
        <v>10</v>
      </c>
    </row>
    <row r="13" spans="1:11" x14ac:dyDescent="0.25">
      <c r="B13" t="s">
        <v>19</v>
      </c>
      <c r="D13" t="s">
        <v>11</v>
      </c>
      <c r="E13">
        <v>20</v>
      </c>
    </row>
    <row r="14" spans="1:11" x14ac:dyDescent="0.25">
      <c r="B14" t="s">
        <v>19</v>
      </c>
      <c r="D14" t="s">
        <v>11</v>
      </c>
      <c r="E14">
        <v>20</v>
      </c>
    </row>
    <row r="17" spans="4:5" x14ac:dyDescent="0.25">
      <c r="D17" t="s">
        <v>20</v>
      </c>
      <c r="E17" s="1">
        <f>SUM(E13:E14)</f>
        <v>40</v>
      </c>
    </row>
    <row r="18" spans="4:5" x14ac:dyDescent="0.25">
      <c r="D18" t="s">
        <v>21</v>
      </c>
      <c r="E18" s="1">
        <v>50</v>
      </c>
    </row>
    <row r="19" spans="4:5" x14ac:dyDescent="0.25">
      <c r="D19" t="s">
        <v>22</v>
      </c>
      <c r="E19">
        <f>ROUNDUP(E17/E18,0)</f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C7" sqref="C7"/>
    </sheetView>
  </sheetViews>
  <sheetFormatPr defaultColWidth="8.42578125" defaultRowHeight="15" x14ac:dyDescent="0.25"/>
  <cols>
    <col min="1" max="1" width="64" customWidth="1"/>
    <col min="2" max="2" width="33" bestFit="1" customWidth="1"/>
    <col min="3" max="3" width="24.5703125" bestFit="1" customWidth="1"/>
    <col min="4" max="4" width="8.7109375" bestFit="1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t="str">
        <f>CONCATENATE("||",A1,"||",B1,"||",C1,"||",D1,"||")</f>
        <v>||Atividade||Complexidade||Tamanho Funcional (PMG)||HS||</v>
      </c>
    </row>
    <row r="2" spans="1:5" x14ac:dyDescent="0.25">
      <c r="A2" s="4" t="s">
        <v>4</v>
      </c>
      <c r="B2" s="4" t="s">
        <v>5</v>
      </c>
      <c r="C2" s="4" t="s">
        <v>27</v>
      </c>
      <c r="D2" s="4">
        <f>SUM(D$7:D$27)*10%</f>
        <v>104</v>
      </c>
      <c r="E2" t="str">
        <f>CONCATENATE("|",A2,"|",B2,"|",C2,"|",D2,"|")</f>
        <v>|Análise|10% do tempo de desenvolvimento|.|104|</v>
      </c>
    </row>
    <row r="3" spans="1:5" x14ac:dyDescent="0.25">
      <c r="A3" s="4" t="s">
        <v>6</v>
      </c>
      <c r="B3" s="4" t="s">
        <v>5</v>
      </c>
      <c r="C3" s="4" t="s">
        <v>27</v>
      </c>
      <c r="D3" s="4">
        <f>SUM(D$7:D$27)*10%</f>
        <v>104</v>
      </c>
      <c r="E3" t="str">
        <f t="shared" ref="E3:E27" si="0">CONCATENATE("|",A3,"|",B3,"|",C3,"|",D3,"|")</f>
        <v>|Documentação|10% do tempo de desenvolvimento|.|104|</v>
      </c>
    </row>
    <row r="4" spans="1:5" x14ac:dyDescent="0.25">
      <c r="A4" s="4" t="s">
        <v>7</v>
      </c>
      <c r="B4" s="4" t="s">
        <v>5</v>
      </c>
      <c r="C4" s="4" t="s">
        <v>27</v>
      </c>
      <c r="D4" s="4">
        <f>SUM(D$7:D$27)*10%</f>
        <v>104</v>
      </c>
      <c r="E4" t="str">
        <f t="shared" si="0"/>
        <v>|Promoção para Teste|10% do tempo de desenvolvimento|.|104|</v>
      </c>
    </row>
    <row r="5" spans="1:5" x14ac:dyDescent="0.25">
      <c r="A5" s="4" t="s">
        <v>8</v>
      </c>
      <c r="B5" s="4" t="s">
        <v>9</v>
      </c>
      <c r="C5" s="4" t="s">
        <v>27</v>
      </c>
      <c r="D5" s="4">
        <f>SUM(D$7:D$27)*20%</f>
        <v>208</v>
      </c>
      <c r="E5" t="str">
        <f t="shared" si="0"/>
        <v>|Testes|20% do tempo de desenvolvimento|.|208|</v>
      </c>
    </row>
    <row r="6" spans="1:5" x14ac:dyDescent="0.25">
      <c r="A6" s="3" t="s">
        <v>10</v>
      </c>
      <c r="B6" s="3" t="s">
        <v>27</v>
      </c>
      <c r="C6" s="3" t="s">
        <v>27</v>
      </c>
      <c r="D6" s="3" t="s">
        <v>27</v>
      </c>
      <c r="E6" t="str">
        <f>CONCATENATE("||",A6,"||",B6,"||",C6,"||",D6,"||")</f>
        <v>||Desenvolvimento||.||.||.||</v>
      </c>
    </row>
    <row r="7" spans="1:5" x14ac:dyDescent="0.25">
      <c r="A7" s="4" t="s">
        <v>25</v>
      </c>
      <c r="B7" s="4" t="s">
        <v>27</v>
      </c>
      <c r="C7" s="4" t="s">
        <v>11</v>
      </c>
      <c r="D7" s="4">
        <f>IF(TRIM(C7)="",0, VLOOKUP(C7,instrucoes!J$7:K$11,2,FALSE))</f>
        <v>20</v>
      </c>
      <c r="E7" t="str">
        <f t="shared" si="0"/>
        <v>|Auditoria Fechamento - Query Fixa|.|P|20|</v>
      </c>
    </row>
    <row r="8" spans="1:5" x14ac:dyDescent="0.25">
      <c r="A8" s="4" t="s">
        <v>26</v>
      </c>
      <c r="B8" s="4" t="s">
        <v>27</v>
      </c>
      <c r="C8" s="4" t="s">
        <v>12</v>
      </c>
      <c r="D8" s="4">
        <f>IF(TRIM(C8)="",0, VLOOKUP(C8,instrucoes!J$7:K$11,2,FALSE))</f>
        <v>10</v>
      </c>
      <c r="E8" t="str">
        <f t="shared" si="0"/>
        <v>|Análise ANP |.|PP|10|</v>
      </c>
    </row>
    <row r="9" spans="1:5" x14ac:dyDescent="0.25">
      <c r="A9" s="4" t="s">
        <v>28</v>
      </c>
      <c r="B9" s="4" t="s">
        <v>29</v>
      </c>
      <c r="C9" s="4" t="s">
        <v>13</v>
      </c>
      <c r="D9" s="4">
        <f>IF(TRIM(C9)="",0, VLOOKUP(C9,instrucoes!J$7:K$11,2,FALSE))</f>
        <v>50</v>
      </c>
      <c r="E9" t="str">
        <f t="shared" si="0"/>
        <v>|BP de Campo|UO, UO Alternativa, Area e vários outros usos de UO|M|50|</v>
      </c>
    </row>
    <row r="10" spans="1:5" x14ac:dyDescent="0.25">
      <c r="A10" s="4" t="s">
        <v>30</v>
      </c>
      <c r="B10" s="4" t="s">
        <v>27</v>
      </c>
      <c r="C10" s="4" t="s">
        <v>13</v>
      </c>
      <c r="D10" s="4">
        <f>IF(TRIM(C10)="",0, VLOOKUP(C10,instrucoes!J$7:K$11,2,FALSE))</f>
        <v>50</v>
      </c>
      <c r="E10" t="str">
        <f t="shared" si="0"/>
        <v>|Relatório comparativo de poços|.|M|50|</v>
      </c>
    </row>
    <row r="11" spans="1:5" x14ac:dyDescent="0.25">
      <c r="A11" s="4" t="s">
        <v>31</v>
      </c>
      <c r="B11" s="4" t="s">
        <v>27</v>
      </c>
      <c r="C11" s="4" t="s">
        <v>11</v>
      </c>
      <c r="D11" s="4">
        <f>IF(TRIM(C11)="",0, VLOOKUP(C11,instrucoes!J$7:K$11,2,FALSE))</f>
        <v>20</v>
      </c>
      <c r="E11" t="str">
        <f t="shared" si="0"/>
        <v>|BP Conferência Corrente|.|P|20|</v>
      </c>
    </row>
    <row r="12" spans="1:5" x14ac:dyDescent="0.25">
      <c r="A12" s="4" t="s">
        <v>32</v>
      </c>
      <c r="B12" s="4" t="s">
        <v>33</v>
      </c>
      <c r="C12" s="4" t="s">
        <v>24</v>
      </c>
      <c r="D12" s="4">
        <f>IF(TRIM(C12)="",0, VLOOKUP(C12,instrucoes!J$7:K$11,2,FALSE))</f>
        <v>130</v>
      </c>
      <c r="E12" t="str">
        <f t="shared" si="0"/>
        <v>|Consulta Interativa |Camp, Poço, UO, Unidade Producao|G|130|</v>
      </c>
    </row>
    <row r="13" spans="1:5" x14ac:dyDescent="0.25">
      <c r="A13" s="4" t="s">
        <v>34</v>
      </c>
      <c r="B13" s="4" t="s">
        <v>27</v>
      </c>
      <c r="C13" s="4" t="s">
        <v>12</v>
      </c>
      <c r="D13" s="4">
        <f>IF(TRIM(C13)="",0, VLOOKUP(C13,instrucoes!J$7:K$11,2,FALSE))</f>
        <v>10</v>
      </c>
      <c r="E13" t="str">
        <f t="shared" si="0"/>
        <v>|Inconsistencia Instalação|.|PP|10|</v>
      </c>
    </row>
    <row r="14" spans="1:5" x14ac:dyDescent="0.25">
      <c r="A14" s="4" t="s">
        <v>35</v>
      </c>
      <c r="B14" s="4" t="s">
        <v>36</v>
      </c>
      <c r="C14" s="4" t="s">
        <v>24</v>
      </c>
      <c r="D14" s="4">
        <f>IF(TRIM(C14)="",0, VLOOKUP(C14,instrucoes!J$7:K$11,2,FALSE))</f>
        <v>130</v>
      </c>
      <c r="E14" t="str">
        <f t="shared" si="0"/>
        <v>|Tarefa Royalty e Participações Especiais|Tarefa, Extrato, BMP de parceria|G|130|</v>
      </c>
    </row>
    <row r="15" spans="1:5" x14ac:dyDescent="0.25">
      <c r="A15" s="4" t="s">
        <v>37</v>
      </c>
      <c r="B15" s="4" t="s">
        <v>27</v>
      </c>
      <c r="C15" s="4" t="s">
        <v>24</v>
      </c>
      <c r="D15" s="4">
        <f>IF(TRIM(C15)="",0, VLOOKUP(C15,instrucoes!J$7:K$11,2,FALSE))</f>
        <v>130</v>
      </c>
      <c r="E15" t="str">
        <f t="shared" si="0"/>
        <v>|BP Fechamento |.|G|130|</v>
      </c>
    </row>
    <row r="16" spans="1:5" x14ac:dyDescent="0.25">
      <c r="A16" s="4" t="s">
        <v>38</v>
      </c>
      <c r="B16" s="4" t="s">
        <v>27</v>
      </c>
      <c r="C16" s="4" t="s">
        <v>13</v>
      </c>
      <c r="D16" s="4">
        <f>IF(TRIM(C16)="",0, VLOOKUP(C16,instrucoes!J$7:K$11,2,FALSE))</f>
        <v>50</v>
      </c>
      <c r="E16" t="str">
        <f t="shared" si="0"/>
        <v>|Plataforma|.|M|50|</v>
      </c>
    </row>
    <row r="17" spans="1:5" x14ac:dyDescent="0.25">
      <c r="A17" s="4" t="s">
        <v>39</v>
      </c>
      <c r="B17" s="4" t="s">
        <v>27</v>
      </c>
      <c r="C17" s="4" t="s">
        <v>11</v>
      </c>
      <c r="D17" s="4">
        <f>IF(TRIM(C17)="",0, VLOOKUP(C17,instrucoes!J$7:K$11,2,FALSE))</f>
        <v>20</v>
      </c>
      <c r="E17" t="str">
        <f t="shared" ref="E17:E20" si="1">CONCATENATE("|",A17,"|",B17,"|",C17,"|",D17,"|")</f>
        <v>|VW_UNID_OPERATIVA|.|P|20|</v>
      </c>
    </row>
    <row r="18" spans="1:5" x14ac:dyDescent="0.25">
      <c r="A18" s="4" t="s">
        <v>40</v>
      </c>
      <c r="B18" s="4" t="s">
        <v>41</v>
      </c>
      <c r="C18" s="4" t="s">
        <v>13</v>
      </c>
      <c r="D18" s="4">
        <f>IF(TRIM(C18)="",0, VLOOKUP(C18,instrucoes!J$7:K$11,2,FALSE))</f>
        <v>50</v>
      </c>
      <c r="E18" t="str">
        <f t="shared" si="1"/>
        <v>|Poco|Dalc Poco, poco Zona|M|50|</v>
      </c>
    </row>
    <row r="19" spans="1:5" x14ac:dyDescent="0.25">
      <c r="A19" s="4" t="s">
        <v>42</v>
      </c>
      <c r="B19" s="4" t="s">
        <v>27</v>
      </c>
      <c r="C19" s="4" t="s">
        <v>13</v>
      </c>
      <c r="D19" s="4">
        <f>IF(TRIM(C19)="",0, VLOOKUP(C19,instrucoes!J$7:K$11,2,FALSE))</f>
        <v>50</v>
      </c>
      <c r="E19" t="str">
        <f t="shared" si="1"/>
        <v>|Previsão Volume Corrente|.|M|50|</v>
      </c>
    </row>
    <row r="20" spans="1:5" x14ac:dyDescent="0.25">
      <c r="A20" s="4" t="s">
        <v>43</v>
      </c>
      <c r="B20" s="4" t="s">
        <v>27</v>
      </c>
      <c r="C20" s="4" t="s">
        <v>13</v>
      </c>
      <c r="D20" s="4">
        <f>IF(TRIM(C20)="",0, VLOOKUP(C20,instrucoes!J$7:K$11,2,FALSE))</f>
        <v>50</v>
      </c>
      <c r="E20" t="str">
        <f t="shared" si="1"/>
        <v>|Realizacao por Corrente|.|M|50|</v>
      </c>
    </row>
    <row r="21" spans="1:5" x14ac:dyDescent="0.25">
      <c r="A21" s="4" t="s">
        <v>44</v>
      </c>
      <c r="B21" s="4" t="s">
        <v>45</v>
      </c>
      <c r="C21" s="4" t="s">
        <v>13</v>
      </c>
      <c r="D21" s="4">
        <f>IF(TRIM(C21)="",0, VLOOKUP(C21,instrucoes!J$7:K$11,2,FALSE))</f>
        <v>50</v>
      </c>
      <c r="E21" t="str">
        <f t="shared" si="0"/>
        <v>|Packages |Fechamento, Royalty, Instalacao, Justificativa|M|50|</v>
      </c>
    </row>
    <row r="22" spans="1:5" x14ac:dyDescent="0.25">
      <c r="A22" s="4" t="s">
        <v>46</v>
      </c>
      <c r="B22" s="4" t="s">
        <v>27</v>
      </c>
      <c r="C22" s="4" t="s">
        <v>11</v>
      </c>
      <c r="D22" s="4">
        <f>IF(TRIM(C22)="",0, VLOOKUP(C22,instrucoes!J$7:K$11,2,FALSE))</f>
        <v>20</v>
      </c>
      <c r="E22" t="str">
        <f t="shared" si="0"/>
        <v>|Agua controle de fechamento|.|P|20|</v>
      </c>
    </row>
    <row r="23" spans="1:5" x14ac:dyDescent="0.25">
      <c r="A23" s="4" t="s">
        <v>47</v>
      </c>
      <c r="B23" s="4" t="s">
        <v>48</v>
      </c>
      <c r="C23" s="4" t="s">
        <v>13</v>
      </c>
      <c r="D23" s="4">
        <f>IF(TRIM(C23)="",0, VLOOKUP(C23,instrucoes!J$7:K$11,2,FALSE))</f>
        <v>50</v>
      </c>
      <c r="E23" t="str">
        <f t="shared" si="0"/>
        <v>|IED|Controle de UO|M|50|</v>
      </c>
    </row>
    <row r="24" spans="1:5" x14ac:dyDescent="0.25">
      <c r="A24" s="4" t="s">
        <v>49</v>
      </c>
      <c r="B24" s="4" t="s">
        <v>50</v>
      </c>
      <c r="C24" s="4" t="s">
        <v>13</v>
      </c>
      <c r="D24" s="4">
        <f>IF(TRIM(C24)="",0, VLOOKUP(C24,instrucoes!J$7:K$11,2,FALSE))</f>
        <v>50</v>
      </c>
      <c r="E24" t="str">
        <f t="shared" si="0"/>
        <v>|Zona de Producao|UO com BIIEP|M|50|</v>
      </c>
    </row>
    <row r="25" spans="1:5" x14ac:dyDescent="0.25">
      <c r="A25" s="4" t="s">
        <v>51</v>
      </c>
      <c r="B25" s="4" t="s">
        <v>27</v>
      </c>
      <c r="C25" s="4" t="s">
        <v>13</v>
      </c>
      <c r="D25" s="4">
        <f>IF(TRIM(C25)="",0, VLOOKUP(C25,instrucoes!J$7:K$11,2,FALSE))</f>
        <v>50</v>
      </c>
      <c r="E25" t="str">
        <f t="shared" si="0"/>
        <v>|Views que usam Unidade Produção|.|M|50|</v>
      </c>
    </row>
    <row r="26" spans="1:5" x14ac:dyDescent="0.25">
      <c r="A26" s="4" t="s">
        <v>52</v>
      </c>
      <c r="B26" s="4" t="s">
        <v>27</v>
      </c>
      <c r="C26" s="4" t="s">
        <v>13</v>
      </c>
      <c r="D26" s="4">
        <f>IF(TRIM(C26)="",0, VLOOKUP(C26,instrucoes!J$7:K$11,2,FALSE))</f>
        <v>50</v>
      </c>
      <c r="E26" t="str">
        <f t="shared" ref="E26" si="2">CONCATENATE("|",A26,"|",B26,"|",C26,"|",D26,"|")</f>
        <v>|BP UO/UM|.|M|50|</v>
      </c>
    </row>
    <row r="27" spans="1:5" x14ac:dyDescent="0.25">
      <c r="A27" s="4"/>
      <c r="B27" s="4"/>
      <c r="C27" s="4"/>
      <c r="D27" s="4">
        <f>IF(TRIM(C27)="",0, VLOOKUP(C27,instrucoes!J$7:K$11,2,FALSE))</f>
        <v>0</v>
      </c>
      <c r="E27" t="str">
        <f t="shared" si="0"/>
        <v>||||0|</v>
      </c>
    </row>
    <row r="28" spans="1:5" x14ac:dyDescent="0.25">
      <c r="A28" s="4"/>
      <c r="B28" s="4"/>
      <c r="C28" s="4"/>
      <c r="D28" s="4"/>
    </row>
    <row r="29" spans="1:5" x14ac:dyDescent="0.25">
      <c r="A29" s="4"/>
      <c r="B29" s="4"/>
      <c r="C29" s="6" t="s">
        <v>20</v>
      </c>
      <c r="D29" s="5">
        <f>SUM(D2:D27)</f>
        <v>1560</v>
      </c>
      <c r="E29" s="1" t="str">
        <f>CONCATENATE("*",C29,D29,"*")</f>
        <v>*TOTAL HS1560*</v>
      </c>
    </row>
    <row r="30" spans="1:5" x14ac:dyDescent="0.25">
      <c r="A30" s="4"/>
      <c r="B30" s="4"/>
      <c r="C30" s="6" t="s">
        <v>21</v>
      </c>
      <c r="D30" s="5">
        <v>130</v>
      </c>
      <c r="E30" s="1" t="str">
        <f>CONCATENATE("*",C30,D30,"*")</f>
        <v>*HS das Tarefas Ads130*</v>
      </c>
    </row>
    <row r="31" spans="1:5" x14ac:dyDescent="0.25">
      <c r="A31" s="4"/>
      <c r="B31" s="4"/>
      <c r="C31" s="6" t="s">
        <v>22</v>
      </c>
      <c r="D31" s="4">
        <f>ROUNDUP(D29/D30,0)</f>
        <v>12</v>
      </c>
      <c r="E31" s="1" t="str">
        <f>CONCATENATE("*",C31,D31,"*")</f>
        <v>*Qtde de Tarefas a Criar12*</v>
      </c>
    </row>
  </sheetData>
  <dataValidations count="1">
    <dataValidation type="list" allowBlank="1" showInputMessage="1" showErrorMessage="1" sqref="C7:C27">
      <formula1>Tamanho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instrucoes</vt:lpstr>
      <vt:lpstr>Contagem</vt:lpstr>
      <vt:lpstr>Tamanho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 Gama Monteiro</dc:creator>
  <cp:lastModifiedBy>Maxwel Gama Monteiro</cp:lastModifiedBy>
  <dcterms:created xsi:type="dcterms:W3CDTF">2017-12-27T15:07:17Z</dcterms:created>
  <dcterms:modified xsi:type="dcterms:W3CDTF">2018-01-11T21:10:13Z</dcterms:modified>
</cp:coreProperties>
</file>