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EstaPasta_de_trabalho"/>
  <mc:AlternateContent xmlns:mc="http://schemas.openxmlformats.org/markup-compatibility/2006">
    <mc:Choice Requires="x15">
      <x15ac:absPath xmlns:x15ac="http://schemas.microsoft.com/office/spreadsheetml/2010/11/ac" url="\\petrobras.biz\petrobras\TIC\TIC_CPSOL_APNEG_GACP\NP-3\CONTRATOS\3 - VIGENTE\01.SOFTTEK - Nº 4600500789\05. DOCUMENTOS DO CONTRATO\5.5 - Outros\"/>
    </mc:Choice>
  </mc:AlternateContent>
  <bookViews>
    <workbookView xWindow="0" yWindow="0" windowWidth="28800" windowHeight="14820" tabRatio="570" activeTab="3"/>
  </bookViews>
  <sheets>
    <sheet name="Contagem" sheetId="5" r:id="rId1"/>
    <sheet name="Requisitos Funcionais" sheetId="2" r:id="rId2"/>
    <sheet name="Requisitos Não Funcionais" sheetId="7" r:id="rId3"/>
    <sheet name="Caracteristicas" sheetId="8" r:id="rId4"/>
    <sheet name="Características-OLD" sheetId="4" state="hidden" r:id="rId5"/>
    <sheet name="Controle" sheetId="6" state="hidden" r:id="rId6"/>
  </sheets>
  <externalReferences>
    <externalReference r:id="rId7"/>
  </externalReferences>
  <definedNames>
    <definedName name="_xlnm.Print_Area" localSheetId="1">'Requisitos Funcionais'!$A$1:$T$111</definedName>
    <definedName name="_xlnm.Print_Area" localSheetId="2">'Requisitos Não Funcionais'!$A$1:$T$111</definedName>
    <definedName name="ArquiteturaPadrao">[1]Plan2!$A$2:$C$2</definedName>
    <definedName name="AssiduidadeCliente">[1]Plan2!$A$3:$C$3</definedName>
    <definedName name="BaseIntegrada">[1]Plan2!$A$6:$B$6</definedName>
    <definedName name="CF" localSheetId="2">'Requisitos Não Funcionais'!$K$8:$K$111</definedName>
    <definedName name="CF">'Requisitos Funcionais'!$K$8:$K$111</definedName>
    <definedName name="Cobertura">Controle!$E$32:$E$34</definedName>
    <definedName name="Compatibilidade">Controle!$E$2:$E$4</definedName>
    <definedName name="CompatibilidadeMobilidade">[1]Plan2!$A$7:$B$7</definedName>
    <definedName name="Complexidade">Controle!$E$21:$E$24</definedName>
    <definedName name="ComplexidadeAlgoritmo">[1]Plan2!$A$1:$D$1</definedName>
    <definedName name="Data" localSheetId="0">Contagem!$X$7</definedName>
    <definedName name="Data" localSheetId="2">#REF!</definedName>
    <definedName name="Data">#REF!</definedName>
    <definedName name="Projeto" localSheetId="0">Contagem!#REF!</definedName>
    <definedName name="Projeto" localSheetId="2">#REF!</definedName>
    <definedName name="Projeto">#REF!</definedName>
    <definedName name="Quantidade">Controle!$E$27:$E$29</definedName>
    <definedName name="QuantidadeCruds">[1]Plan2!$A$5:$D$5</definedName>
    <definedName name="Responsável" localSheetId="0">Contagem!$F$7</definedName>
    <definedName name="Responsável" localSheetId="2">#REF!</definedName>
    <definedName name="Responsável">#REF!</definedName>
    <definedName name="Revisão" localSheetId="0">Contagem!$X$8</definedName>
    <definedName name="Revisão" localSheetId="2">#REF!</definedName>
    <definedName name="Revisão">#REF!</definedName>
    <definedName name="Revisor" localSheetId="0">Contagem!$F$8</definedName>
    <definedName name="Revisor" localSheetId="2">#REF!</definedName>
    <definedName name="Revisor">#REF!</definedName>
    <definedName name="SegurancaInformacao">[1]Plan2!$A$8:$B$8</definedName>
    <definedName name="ServicoDados">[1]Plan2!$A$4:$C$4</definedName>
    <definedName name="Teste">Controle!$E$8:$E$11</definedName>
    <definedName name="TestePerfis">[1]Plan2!$A$9:$B$9</definedName>
    <definedName name="Tipo_Manutencao">Controle!$H$1:$H$4</definedName>
    <definedName name="Tipos">Controle!$G$1:$G$5</definedName>
    <definedName name="_xlnm.Print_Titles" localSheetId="1">'Requisitos Funcionais'!$1:$7</definedName>
    <definedName name="_xlnm.Print_Titles" localSheetId="2">'Requisitos Não Funcionais'!$1:$7</definedName>
    <definedName name="UFPB" localSheetId="0">Contagem!#REF!</definedName>
    <definedName name="UFPB" localSheetId="2">#REF!</definedName>
    <definedName name="UFPB">#REF!</definedName>
    <definedName name="Usabilidade">[1]Plan2!$A$10:$B$10</definedName>
    <definedName name="Uso">Controle!$E$15:$E$18</definedName>
    <definedName name="VAF" localSheetId="2">#REF!</definedName>
    <definedName name="VAF">#REF!</definedName>
    <definedName name="VAFA" localSheetId="2">#REF!</definedName>
    <definedName name="VAFA">#REF!</definedName>
    <definedName name="VAFB" localSheetId="2">#REF!</definedName>
    <definedName name="VAFB">#REF!</definedName>
  </definedNames>
  <calcPr calcId="152511"/>
</workbook>
</file>

<file path=xl/calcChain.xml><?xml version="1.0" encoding="utf-8"?>
<calcChain xmlns="http://schemas.openxmlformats.org/spreadsheetml/2006/main">
  <c r="N25" i="2" l="1"/>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7" i="2"/>
  <c r="N18" i="2"/>
  <c r="N19" i="2"/>
  <c r="N20" i="2"/>
  <c r="N21" i="2"/>
  <c r="N22" i="2"/>
  <c r="N23" i="2"/>
  <c r="N24" i="2"/>
  <c r="N11" i="2"/>
  <c r="N12" i="2"/>
  <c r="N13" i="2"/>
  <c r="N14" i="2"/>
  <c r="N15" i="2"/>
  <c r="N16" i="2"/>
  <c r="N9" i="2"/>
  <c r="N10" i="2"/>
  <c r="P9" i="2" l="1"/>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M17" i="2"/>
  <c r="M18" i="2"/>
  <c r="M19" i="2"/>
  <c r="M20" i="2"/>
  <c r="M21" i="2"/>
  <c r="M22" i="2"/>
  <c r="M23" i="2"/>
  <c r="M24" i="2"/>
  <c r="K16" i="5" l="1"/>
  <c r="B19" i="8"/>
  <c r="B20" i="8" s="1"/>
  <c r="K14" i="5" l="1"/>
  <c r="B21" i="8"/>
  <c r="K15" i="5" s="1"/>
  <c r="O10" i="7"/>
  <c r="P10" i="7" s="1"/>
  <c r="O11" i="7"/>
  <c r="P11" i="7" s="1"/>
  <c r="O12" i="7"/>
  <c r="P12" i="7" s="1"/>
  <c r="O13" i="7"/>
  <c r="P13" i="7" s="1"/>
  <c r="O14" i="7"/>
  <c r="P14" i="7" s="1"/>
  <c r="O15" i="7"/>
  <c r="P15" i="7" s="1"/>
  <c r="O16" i="7"/>
  <c r="P16" i="7" s="1"/>
  <c r="O17" i="7"/>
  <c r="P17" i="7" s="1"/>
  <c r="O18" i="7"/>
  <c r="P18" i="7" s="1"/>
  <c r="O8" i="7"/>
  <c r="P8" i="7" s="1"/>
  <c r="O9" i="7"/>
  <c r="P9" i="7" s="1"/>
  <c r="P19" i="7"/>
  <c r="P111" i="7"/>
  <c r="N111" i="7"/>
  <c r="L111" i="7"/>
  <c r="M111" i="7" s="1"/>
  <c r="P110" i="7"/>
  <c r="N110" i="7"/>
  <c r="L110" i="7"/>
  <c r="K110" i="7" s="1"/>
  <c r="P109" i="7"/>
  <c r="N109" i="7"/>
  <c r="L109" i="7"/>
  <c r="M109" i="7" s="1"/>
  <c r="P108" i="7"/>
  <c r="N108" i="7"/>
  <c r="L108" i="7"/>
  <c r="M108" i="7" s="1"/>
  <c r="P107" i="7"/>
  <c r="N107" i="7"/>
  <c r="M107" i="7"/>
  <c r="L107" i="7"/>
  <c r="K107" i="7" s="1"/>
  <c r="P106" i="7"/>
  <c r="N106" i="7"/>
  <c r="L106" i="7"/>
  <c r="K106" i="7" s="1"/>
  <c r="P105" i="7"/>
  <c r="N105" i="7"/>
  <c r="L105" i="7"/>
  <c r="M105" i="7" s="1"/>
  <c r="K105" i="7"/>
  <c r="P104" i="7"/>
  <c r="N104" i="7"/>
  <c r="L104" i="7"/>
  <c r="M104" i="7" s="1"/>
  <c r="P103" i="7"/>
  <c r="N103" i="7"/>
  <c r="L103" i="7"/>
  <c r="M103" i="7" s="1"/>
  <c r="P102" i="7"/>
  <c r="N102" i="7"/>
  <c r="L102" i="7"/>
  <c r="K102" i="7" s="1"/>
  <c r="P101" i="7"/>
  <c r="N101" i="7"/>
  <c r="L101" i="7"/>
  <c r="M101" i="7" s="1"/>
  <c r="P100" i="7"/>
  <c r="N100" i="7"/>
  <c r="L100" i="7"/>
  <c r="M100" i="7" s="1"/>
  <c r="P99" i="7"/>
  <c r="N99" i="7"/>
  <c r="L99" i="7"/>
  <c r="M99" i="7" s="1"/>
  <c r="K99" i="7"/>
  <c r="P98" i="7"/>
  <c r="N98" i="7"/>
  <c r="L98" i="7"/>
  <c r="K98" i="7" s="1"/>
  <c r="P97" i="7"/>
  <c r="N97" i="7"/>
  <c r="L97" i="7"/>
  <c r="M97" i="7" s="1"/>
  <c r="P96" i="7"/>
  <c r="N96" i="7"/>
  <c r="L96" i="7"/>
  <c r="M96" i="7" s="1"/>
  <c r="P95" i="7"/>
  <c r="N95" i="7"/>
  <c r="L95" i="7"/>
  <c r="M95" i="7" s="1"/>
  <c r="P94" i="7"/>
  <c r="N94" i="7"/>
  <c r="L94" i="7"/>
  <c r="K94" i="7" s="1"/>
  <c r="P93" i="7"/>
  <c r="N93" i="7"/>
  <c r="L93" i="7"/>
  <c r="M93" i="7" s="1"/>
  <c r="K93" i="7"/>
  <c r="P92" i="7"/>
  <c r="N92" i="7"/>
  <c r="L92" i="7"/>
  <c r="M92" i="7" s="1"/>
  <c r="P91" i="7"/>
  <c r="N91" i="7"/>
  <c r="L91" i="7"/>
  <c r="M91" i="7" s="1"/>
  <c r="P90" i="7"/>
  <c r="N90" i="7"/>
  <c r="L90" i="7"/>
  <c r="K90" i="7" s="1"/>
  <c r="P89" i="7"/>
  <c r="N89" i="7"/>
  <c r="L89" i="7"/>
  <c r="M89" i="7" s="1"/>
  <c r="P88" i="7"/>
  <c r="N88" i="7"/>
  <c r="L88" i="7"/>
  <c r="M88" i="7" s="1"/>
  <c r="P87" i="7"/>
  <c r="N87" i="7"/>
  <c r="L87" i="7"/>
  <c r="M87" i="7" s="1"/>
  <c r="P86" i="7"/>
  <c r="N86" i="7"/>
  <c r="L86" i="7"/>
  <c r="K86" i="7" s="1"/>
  <c r="P85" i="7"/>
  <c r="N85" i="7"/>
  <c r="L85" i="7"/>
  <c r="M85" i="7" s="1"/>
  <c r="P84" i="7"/>
  <c r="N84" i="7"/>
  <c r="L84" i="7"/>
  <c r="M84" i="7" s="1"/>
  <c r="P83" i="7"/>
  <c r="N83" i="7"/>
  <c r="L83" i="7"/>
  <c r="M83" i="7" s="1"/>
  <c r="P82" i="7"/>
  <c r="N82" i="7"/>
  <c r="L82" i="7"/>
  <c r="K82" i="7" s="1"/>
  <c r="P81" i="7"/>
  <c r="N81" i="7"/>
  <c r="L81" i="7"/>
  <c r="M81" i="7" s="1"/>
  <c r="P80" i="7"/>
  <c r="N80" i="7"/>
  <c r="L80" i="7"/>
  <c r="M80" i="7" s="1"/>
  <c r="P79" i="7"/>
  <c r="N79" i="7"/>
  <c r="L79" i="7"/>
  <c r="M79" i="7" s="1"/>
  <c r="K79" i="7"/>
  <c r="P78" i="7"/>
  <c r="N78" i="7"/>
  <c r="L78" i="7"/>
  <c r="K78" i="7" s="1"/>
  <c r="P77" i="7"/>
  <c r="N77" i="7"/>
  <c r="L77" i="7"/>
  <c r="M77" i="7" s="1"/>
  <c r="P76" i="7"/>
  <c r="N76" i="7"/>
  <c r="L76" i="7"/>
  <c r="M76" i="7" s="1"/>
  <c r="P75" i="7"/>
  <c r="N75" i="7"/>
  <c r="L75" i="7"/>
  <c r="M75" i="7" s="1"/>
  <c r="P74" i="7"/>
  <c r="N74" i="7"/>
  <c r="L74" i="7"/>
  <c r="K74" i="7" s="1"/>
  <c r="P73" i="7"/>
  <c r="N73" i="7"/>
  <c r="L73" i="7"/>
  <c r="M73" i="7" s="1"/>
  <c r="P72" i="7"/>
  <c r="N72" i="7"/>
  <c r="L72" i="7"/>
  <c r="M72" i="7" s="1"/>
  <c r="P71" i="7"/>
  <c r="N71" i="7"/>
  <c r="L71" i="7"/>
  <c r="M71" i="7" s="1"/>
  <c r="P70" i="7"/>
  <c r="N70" i="7"/>
  <c r="L70" i="7"/>
  <c r="K70" i="7" s="1"/>
  <c r="P69" i="7"/>
  <c r="N69" i="7"/>
  <c r="L69" i="7"/>
  <c r="M69" i="7" s="1"/>
  <c r="P68" i="7"/>
  <c r="N68" i="7"/>
  <c r="L68" i="7"/>
  <c r="M68" i="7" s="1"/>
  <c r="P67" i="7"/>
  <c r="N67" i="7"/>
  <c r="L67" i="7"/>
  <c r="M67" i="7" s="1"/>
  <c r="P66" i="7"/>
  <c r="N66" i="7"/>
  <c r="L66" i="7"/>
  <c r="K66" i="7" s="1"/>
  <c r="P65" i="7"/>
  <c r="N65" i="7"/>
  <c r="L65" i="7"/>
  <c r="M65" i="7" s="1"/>
  <c r="P64" i="7"/>
  <c r="N64" i="7"/>
  <c r="L64" i="7"/>
  <c r="M64" i="7" s="1"/>
  <c r="P63" i="7"/>
  <c r="N63" i="7"/>
  <c r="L63" i="7"/>
  <c r="M63" i="7" s="1"/>
  <c r="P62" i="7"/>
  <c r="N62" i="7"/>
  <c r="L62" i="7"/>
  <c r="K62" i="7" s="1"/>
  <c r="P61" i="7"/>
  <c r="N61" i="7"/>
  <c r="L61" i="7"/>
  <c r="M61" i="7" s="1"/>
  <c r="P60" i="7"/>
  <c r="N60" i="7"/>
  <c r="L60" i="7"/>
  <c r="M60" i="7" s="1"/>
  <c r="P59" i="7"/>
  <c r="N59" i="7"/>
  <c r="L59" i="7"/>
  <c r="M59" i="7" s="1"/>
  <c r="K59" i="7"/>
  <c r="P58" i="7"/>
  <c r="N58" i="7"/>
  <c r="L58" i="7"/>
  <c r="K58" i="7" s="1"/>
  <c r="P57" i="7"/>
  <c r="N57" i="7"/>
  <c r="L57" i="7"/>
  <c r="M57" i="7" s="1"/>
  <c r="P56" i="7"/>
  <c r="N56" i="7"/>
  <c r="L56" i="7"/>
  <c r="M56" i="7" s="1"/>
  <c r="P55" i="7"/>
  <c r="N55" i="7"/>
  <c r="L55" i="7"/>
  <c r="M55" i="7" s="1"/>
  <c r="K55" i="7"/>
  <c r="P54" i="7"/>
  <c r="N54" i="7"/>
  <c r="L54" i="7"/>
  <c r="K54" i="7" s="1"/>
  <c r="P53" i="7"/>
  <c r="N53" i="7"/>
  <c r="L53" i="7"/>
  <c r="M53" i="7" s="1"/>
  <c r="K53" i="7"/>
  <c r="P52" i="7"/>
  <c r="N52" i="7"/>
  <c r="L52" i="7"/>
  <c r="M52" i="7" s="1"/>
  <c r="P51" i="7"/>
  <c r="N51" i="7"/>
  <c r="L51" i="7"/>
  <c r="M51" i="7" s="1"/>
  <c r="P50" i="7"/>
  <c r="N50" i="7"/>
  <c r="L50" i="7"/>
  <c r="K50" i="7" s="1"/>
  <c r="P49" i="7"/>
  <c r="N49" i="7"/>
  <c r="L49" i="7"/>
  <c r="M49" i="7" s="1"/>
  <c r="P48" i="7"/>
  <c r="N48" i="7"/>
  <c r="L48" i="7"/>
  <c r="M48" i="7" s="1"/>
  <c r="P47" i="7"/>
  <c r="N47" i="7"/>
  <c r="L47" i="7"/>
  <c r="M47" i="7" s="1"/>
  <c r="P46" i="7"/>
  <c r="N46" i="7"/>
  <c r="L46" i="7"/>
  <c r="K46" i="7" s="1"/>
  <c r="P45" i="7"/>
  <c r="N45" i="7"/>
  <c r="L45" i="7"/>
  <c r="M45" i="7" s="1"/>
  <c r="K45" i="7"/>
  <c r="P44" i="7"/>
  <c r="N44" i="7"/>
  <c r="L44" i="7"/>
  <c r="M44" i="7" s="1"/>
  <c r="P43" i="7"/>
  <c r="N43" i="7"/>
  <c r="L43" i="7"/>
  <c r="M43" i="7" s="1"/>
  <c r="P42" i="7"/>
  <c r="N42" i="7"/>
  <c r="L42" i="7"/>
  <c r="K42" i="7" s="1"/>
  <c r="P41" i="7"/>
  <c r="N41" i="7"/>
  <c r="L41" i="7"/>
  <c r="M41" i="7" s="1"/>
  <c r="K41" i="7"/>
  <c r="P40" i="7"/>
  <c r="N40" i="7"/>
  <c r="L40" i="7"/>
  <c r="M40" i="7" s="1"/>
  <c r="P39" i="7"/>
  <c r="N39" i="7"/>
  <c r="L39" i="7"/>
  <c r="M39" i="7" s="1"/>
  <c r="K39" i="7"/>
  <c r="P38" i="7"/>
  <c r="N38" i="7"/>
  <c r="L38" i="7"/>
  <c r="K38" i="7" s="1"/>
  <c r="P37" i="7"/>
  <c r="N37" i="7"/>
  <c r="L37" i="7"/>
  <c r="M37" i="7" s="1"/>
  <c r="P36" i="7"/>
  <c r="N36" i="7"/>
  <c r="L36" i="7"/>
  <c r="M36" i="7" s="1"/>
  <c r="P35" i="7"/>
  <c r="N35" i="7"/>
  <c r="L35" i="7"/>
  <c r="M35" i="7" s="1"/>
  <c r="P34" i="7"/>
  <c r="N34" i="7"/>
  <c r="L34" i="7"/>
  <c r="K34" i="7" s="1"/>
  <c r="P33" i="7"/>
  <c r="N33" i="7"/>
  <c r="L33" i="7"/>
  <c r="M33" i="7" s="1"/>
  <c r="P32" i="7"/>
  <c r="N32" i="7"/>
  <c r="L32" i="7"/>
  <c r="M32" i="7" s="1"/>
  <c r="P31" i="7"/>
  <c r="N31" i="7"/>
  <c r="L31" i="7"/>
  <c r="M31" i="7" s="1"/>
  <c r="K31" i="7"/>
  <c r="P30" i="7"/>
  <c r="N30" i="7"/>
  <c r="L30" i="7"/>
  <c r="K30" i="7" s="1"/>
  <c r="P29" i="7"/>
  <c r="N29" i="7"/>
  <c r="L29" i="7"/>
  <c r="M29" i="7" s="1"/>
  <c r="K29" i="7"/>
  <c r="P28" i="7"/>
  <c r="N28" i="7"/>
  <c r="L28" i="7"/>
  <c r="M28" i="7" s="1"/>
  <c r="P27" i="7"/>
  <c r="N27" i="7"/>
  <c r="L27" i="7"/>
  <c r="M27" i="7" s="1"/>
  <c r="P26" i="7"/>
  <c r="N26" i="7"/>
  <c r="L26" i="7"/>
  <c r="K26" i="7" s="1"/>
  <c r="P25" i="7"/>
  <c r="N25" i="7"/>
  <c r="L25" i="7"/>
  <c r="M25" i="7" s="1"/>
  <c r="P24" i="7"/>
  <c r="N24" i="7"/>
  <c r="L24" i="7"/>
  <c r="M24" i="7" s="1"/>
  <c r="P23" i="7"/>
  <c r="N23" i="7"/>
  <c r="L23" i="7"/>
  <c r="M23" i="7" s="1"/>
  <c r="P22" i="7"/>
  <c r="N22" i="7"/>
  <c r="L22" i="7"/>
  <c r="K22" i="7" s="1"/>
  <c r="P21" i="7"/>
  <c r="N21" i="7"/>
  <c r="L21" i="7"/>
  <c r="M21" i="7" s="1"/>
  <c r="A6" i="7"/>
  <c r="G5" i="7"/>
  <c r="A5" i="7"/>
  <c r="A4" i="7"/>
  <c r="K23" i="7" l="1"/>
  <c r="K47" i="7"/>
  <c r="K67" i="7"/>
  <c r="K87" i="7"/>
  <c r="K33" i="7"/>
  <c r="K27" i="7"/>
  <c r="K51" i="7"/>
  <c r="K71" i="7"/>
  <c r="K81" i="7"/>
  <c r="K83" i="7"/>
  <c r="K49" i="7"/>
  <c r="K63" i="7"/>
  <c r="K21" i="7"/>
  <c r="K35" i="7"/>
  <c r="K73" i="7"/>
  <c r="K103" i="7"/>
  <c r="K61" i="7"/>
  <c r="K85" i="7"/>
  <c r="K43" i="7"/>
  <c r="K75" i="7"/>
  <c r="K25" i="7"/>
  <c r="K57" i="7"/>
  <c r="K89" i="7"/>
  <c r="K95" i="7"/>
  <c r="K77" i="7"/>
  <c r="K91" i="7"/>
  <c r="K109" i="7"/>
  <c r="O6" i="7"/>
  <c r="K37" i="7"/>
  <c r="K69" i="7"/>
  <c r="K101" i="7"/>
  <c r="K65" i="7"/>
  <c r="K97" i="7"/>
  <c r="K111" i="7"/>
  <c r="N6" i="7"/>
  <c r="M22" i="7"/>
  <c r="K24" i="7"/>
  <c r="M26" i="7"/>
  <c r="K28" i="7"/>
  <c r="M30" i="7"/>
  <c r="K32" i="7"/>
  <c r="M34" i="7"/>
  <c r="K36" i="7"/>
  <c r="M38" i="7"/>
  <c r="K40" i="7"/>
  <c r="M42" i="7"/>
  <c r="K44" i="7"/>
  <c r="M46" i="7"/>
  <c r="K48" i="7"/>
  <c r="M50" i="7"/>
  <c r="K52" i="7"/>
  <c r="M54" i="7"/>
  <c r="K56" i="7"/>
  <c r="M58" i="7"/>
  <c r="K60" i="7"/>
  <c r="M62" i="7"/>
  <c r="K64" i="7"/>
  <c r="M66" i="7"/>
  <c r="K68" i="7"/>
  <c r="M70" i="7"/>
  <c r="K72" i="7"/>
  <c r="M74" i="7"/>
  <c r="K76" i="7"/>
  <c r="M78" i="7"/>
  <c r="K80" i="7"/>
  <c r="M82" i="7"/>
  <c r="K84" i="7"/>
  <c r="M86" i="7"/>
  <c r="K88" i="7"/>
  <c r="M90" i="7"/>
  <c r="K92" i="7"/>
  <c r="M94" i="7"/>
  <c r="K96" i="7"/>
  <c r="M98" i="7"/>
  <c r="K100" i="7"/>
  <c r="M102" i="7"/>
  <c r="K104" i="7"/>
  <c r="M106" i="7"/>
  <c r="K108" i="7"/>
  <c r="M110" i="7"/>
  <c r="L10" i="2"/>
  <c r="L16" i="2"/>
  <c r="M16" i="2" s="1"/>
  <c r="L15" i="2"/>
  <c r="L11" i="2"/>
  <c r="M11" i="2" s="1"/>
  <c r="L14" i="2"/>
  <c r="L13" i="2"/>
  <c r="M13" i="2" s="1"/>
  <c r="M14" i="2" l="1"/>
  <c r="M15" i="2"/>
  <c r="K10" i="2"/>
  <c r="M10" i="2"/>
  <c r="K15" i="2"/>
  <c r="K14" i="2"/>
  <c r="K16" i="2"/>
  <c r="K11" i="2"/>
  <c r="K13" i="2"/>
  <c r="L9" i="2" l="1"/>
  <c r="M9" i="2" l="1"/>
  <c r="K9" i="2"/>
  <c r="L12" i="2"/>
  <c r="L8" i="2"/>
  <c r="K8" i="2" s="1"/>
  <c r="M12" i="2" l="1"/>
  <c r="K12" i="2"/>
  <c r="M8" i="2"/>
  <c r="N8" i="2"/>
  <c r="P8" i="2" s="1"/>
  <c r="L31" i="2"/>
  <c r="L30" i="2"/>
  <c r="L29" i="2"/>
  <c r="L28" i="2"/>
  <c r="M28" i="2" s="1"/>
  <c r="L27" i="2"/>
  <c r="L26" i="2"/>
  <c r="L25" i="2"/>
  <c r="K29" i="2" l="1"/>
  <c r="M29" i="2"/>
  <c r="K27" i="2"/>
  <c r="M27" i="2"/>
  <c r="K25" i="2"/>
  <c r="M25" i="2"/>
  <c r="K31" i="2"/>
  <c r="M31" i="2"/>
  <c r="K26" i="2"/>
  <c r="M26" i="2"/>
  <c r="K30" i="2"/>
  <c r="M30" i="2"/>
  <c r="K28" i="2"/>
  <c r="A4" i="2"/>
  <c r="B13" i="4" l="1" a="1"/>
  <c r="B13" i="4" s="1"/>
  <c r="B17" i="4" s="1"/>
  <c r="G5" i="2"/>
  <c r="A6" i="2"/>
  <c r="A5" i="2"/>
  <c r="L32" i="2"/>
  <c r="L33" i="2"/>
  <c r="L34" i="2"/>
  <c r="L35" i="2"/>
  <c r="L36" i="2"/>
  <c r="L37" i="2"/>
  <c r="L38" i="2"/>
  <c r="L39" i="2"/>
  <c r="L40" i="2"/>
  <c r="L41" i="2"/>
  <c r="L42" i="2"/>
  <c r="L43" i="2"/>
  <c r="L44" i="2"/>
  <c r="L45" i="2"/>
  <c r="L46" i="2"/>
  <c r="M46" i="2" s="1"/>
  <c r="L47" i="2"/>
  <c r="L48" i="2"/>
  <c r="L49" i="2"/>
  <c r="L50" i="2"/>
  <c r="M50" i="2" s="1"/>
  <c r="L51" i="2"/>
  <c r="L52" i="2"/>
  <c r="L53" i="2"/>
  <c r="L54" i="2"/>
  <c r="M54" i="2" s="1"/>
  <c r="L55" i="2"/>
  <c r="L56" i="2"/>
  <c r="L57" i="2"/>
  <c r="L58" i="2"/>
  <c r="M58" i="2" s="1"/>
  <c r="L59" i="2"/>
  <c r="L60" i="2"/>
  <c r="L61" i="2"/>
  <c r="L62" i="2"/>
  <c r="M62" i="2" s="1"/>
  <c r="L63" i="2"/>
  <c r="L64" i="2"/>
  <c r="L65" i="2"/>
  <c r="L66" i="2"/>
  <c r="M66" i="2" s="1"/>
  <c r="L67" i="2"/>
  <c r="L68" i="2"/>
  <c r="L69" i="2"/>
  <c r="L70" i="2"/>
  <c r="M70" i="2" s="1"/>
  <c r="L71" i="2"/>
  <c r="L72" i="2"/>
  <c r="L73" i="2"/>
  <c r="L74" i="2"/>
  <c r="M74" i="2" s="1"/>
  <c r="L75" i="2"/>
  <c r="L76" i="2"/>
  <c r="L77" i="2"/>
  <c r="L78" i="2"/>
  <c r="M78" i="2" s="1"/>
  <c r="L79" i="2"/>
  <c r="L80" i="2"/>
  <c r="L81" i="2"/>
  <c r="L82" i="2"/>
  <c r="M82" i="2" s="1"/>
  <c r="L83" i="2"/>
  <c r="L84" i="2"/>
  <c r="L85" i="2"/>
  <c r="L86" i="2"/>
  <c r="M86" i="2" s="1"/>
  <c r="L87" i="2"/>
  <c r="L88" i="2"/>
  <c r="L89" i="2"/>
  <c r="L90" i="2"/>
  <c r="M90" i="2" s="1"/>
  <c r="L91" i="2"/>
  <c r="L92" i="2"/>
  <c r="L93" i="2"/>
  <c r="L94" i="2"/>
  <c r="M94" i="2" s="1"/>
  <c r="L95" i="2"/>
  <c r="M95" i="2" s="1"/>
  <c r="L96" i="2"/>
  <c r="M96" i="2" s="1"/>
  <c r="L97" i="2"/>
  <c r="M97" i="2" s="1"/>
  <c r="L98" i="2"/>
  <c r="L99" i="2"/>
  <c r="M99" i="2" s="1"/>
  <c r="L100" i="2"/>
  <c r="M100" i="2" s="1"/>
  <c r="L101" i="2"/>
  <c r="M101" i="2" s="1"/>
  <c r="L102" i="2"/>
  <c r="L103" i="2"/>
  <c r="M103" i="2" s="1"/>
  <c r="L104" i="2"/>
  <c r="M104" i="2" s="1"/>
  <c r="L105" i="2"/>
  <c r="M105" i="2" s="1"/>
  <c r="L106" i="2"/>
  <c r="L107" i="2"/>
  <c r="M107" i="2" s="1"/>
  <c r="L108" i="2"/>
  <c r="M108" i="2" s="1"/>
  <c r="L109" i="2"/>
  <c r="M109" i="2" s="1"/>
  <c r="L110" i="2"/>
  <c r="L111" i="2"/>
  <c r="M111" i="2" s="1"/>
  <c r="K102" i="2" l="1"/>
  <c r="M102" i="2"/>
  <c r="K38" i="2"/>
  <c r="M38" i="2"/>
  <c r="K69" i="2"/>
  <c r="M69" i="2"/>
  <c r="K61" i="2"/>
  <c r="M61" i="2"/>
  <c r="K53" i="2"/>
  <c r="M53" i="2"/>
  <c r="K45" i="2"/>
  <c r="M45" i="2"/>
  <c r="K37" i="2"/>
  <c r="M37" i="2"/>
  <c r="K52" i="2"/>
  <c r="M52" i="2"/>
  <c r="K44" i="2"/>
  <c r="M44" i="2"/>
  <c r="K36" i="2"/>
  <c r="M36" i="2"/>
  <c r="K110" i="2"/>
  <c r="M110" i="2"/>
  <c r="K75" i="2"/>
  <c r="M75" i="2"/>
  <c r="K35" i="2"/>
  <c r="M35" i="2"/>
  <c r="K34" i="2"/>
  <c r="M34" i="2"/>
  <c r="K84" i="2"/>
  <c r="M84" i="2"/>
  <c r="K43" i="2"/>
  <c r="M43" i="2"/>
  <c r="K81" i="2"/>
  <c r="M81" i="2"/>
  <c r="K73" i="2"/>
  <c r="M73" i="2"/>
  <c r="K65" i="2"/>
  <c r="M65" i="2"/>
  <c r="K57" i="2"/>
  <c r="M57" i="2"/>
  <c r="K49" i="2"/>
  <c r="M49" i="2"/>
  <c r="K41" i="2"/>
  <c r="M41" i="2"/>
  <c r="K33" i="2"/>
  <c r="M33" i="2"/>
  <c r="K93" i="2"/>
  <c r="M93" i="2"/>
  <c r="K68" i="2"/>
  <c r="M68" i="2"/>
  <c r="K91" i="2"/>
  <c r="M91" i="2"/>
  <c r="K89" i="2"/>
  <c r="M89" i="2"/>
  <c r="K77" i="2"/>
  <c r="M77" i="2"/>
  <c r="K60" i="2"/>
  <c r="M60" i="2"/>
  <c r="K51" i="2"/>
  <c r="M51" i="2"/>
  <c r="K98" i="2"/>
  <c r="M98" i="2"/>
  <c r="K88" i="2"/>
  <c r="M88" i="2"/>
  <c r="K80" i="2"/>
  <c r="M80" i="2"/>
  <c r="K72" i="2"/>
  <c r="M72" i="2"/>
  <c r="K64" i="2"/>
  <c r="M64" i="2"/>
  <c r="K56" i="2"/>
  <c r="M56" i="2"/>
  <c r="K48" i="2"/>
  <c r="M48" i="2"/>
  <c r="K40" i="2"/>
  <c r="M40" i="2"/>
  <c r="K32" i="2"/>
  <c r="M32" i="2"/>
  <c r="K83" i="2"/>
  <c r="M83" i="2"/>
  <c r="K42" i="2"/>
  <c r="M42" i="2"/>
  <c r="K92" i="2"/>
  <c r="M92" i="2"/>
  <c r="K76" i="2"/>
  <c r="M76" i="2"/>
  <c r="K67" i="2"/>
  <c r="M67" i="2"/>
  <c r="K106" i="2"/>
  <c r="M106" i="2"/>
  <c r="K87" i="2"/>
  <c r="M87" i="2"/>
  <c r="K79" i="2"/>
  <c r="M79" i="2"/>
  <c r="K71" i="2"/>
  <c r="M71" i="2"/>
  <c r="K63" i="2"/>
  <c r="M63" i="2"/>
  <c r="K55" i="2"/>
  <c r="M55" i="2"/>
  <c r="K47" i="2"/>
  <c r="M47" i="2"/>
  <c r="K39" i="2"/>
  <c r="M39" i="2"/>
  <c r="K85" i="2"/>
  <c r="M85" i="2"/>
  <c r="K59" i="2"/>
  <c r="M59" i="2"/>
  <c r="K101" i="2"/>
  <c r="K97" i="2"/>
  <c r="K105" i="2"/>
  <c r="K109" i="2"/>
  <c r="K95" i="2"/>
  <c r="K99" i="2"/>
  <c r="K103" i="2"/>
  <c r="K107" i="2"/>
  <c r="K111" i="2"/>
  <c r="K108" i="2"/>
  <c r="K104" i="2"/>
  <c r="K100" i="2"/>
  <c r="K96" i="2"/>
  <c r="K94" i="2"/>
  <c r="K90" i="2"/>
  <c r="K86" i="2"/>
  <c r="K82" i="2"/>
  <c r="K78" i="2"/>
  <c r="K74" i="2"/>
  <c r="K70" i="2"/>
  <c r="K66" i="2"/>
  <c r="K62" i="2"/>
  <c r="K58" i="2"/>
  <c r="K54" i="2"/>
  <c r="K50" i="2"/>
  <c r="K46" i="2"/>
  <c r="N6" i="2" l="1"/>
  <c r="K13" i="5" l="1"/>
  <c r="K17" i="5" s="1"/>
  <c r="K19" i="5" s="1"/>
</calcChain>
</file>

<file path=xl/comments1.xml><?xml version="1.0" encoding="utf-8"?>
<comments xmlns="http://schemas.openxmlformats.org/spreadsheetml/2006/main">
  <authors>
    <author>Fernando Tomaz Dionisio</author>
  </authors>
  <commentList>
    <comment ref="K12" authorId="0" shapeId="0">
      <text>
        <r>
          <rPr>
            <sz val="9"/>
            <color indexed="81"/>
            <rFont val="Segoe UI"/>
            <family val="2"/>
          </rPr>
          <t>Considerar somente para demandas de desenvolvimento de novas aplicações com elicitação de requisitos do contrato TIVIT. Essas demandas terão acrescidas em seu início período para definição do produto, somente se forem a primeira AS do projeto. O cálculo do prazo da definição de produto será assim definido:
PFC &lt; (90 * TCE) = QDU_ND será de 21 dias corridos convertidos em dias úteis a partir do início da execução da AS.
PFC &gt;= (90 * TCE) = QDU_ND será de 42 dias corridos convertidos em dias úteis a partir do início da execução da AS.
Se o objetivo for alcançado antes do prazo máximo, a definição do produto será encerrada, sem comprometimento do valor acordado, e o cronograma da AS será atualizado.
OBS: 
Caso não seja a primeira AS de desenvolvimento de novas aplicações considerar zero Dias de Novo Desenvolvimento.</t>
        </r>
      </text>
    </comment>
  </commentList>
</comments>
</file>

<file path=xl/comments2.xml><?xml version="1.0" encoding="utf-8"?>
<comments xmlns="http://schemas.openxmlformats.org/spreadsheetml/2006/main">
  <authors>
    <author/>
    <author>MARCOS TAYGUARA DOS SANTOS ARANHA</author>
    <author>Adm</author>
  </authors>
  <commentList>
    <comment ref="A7" authorId="0" shapeId="0">
      <text>
        <r>
          <rPr>
            <sz val="8"/>
            <color indexed="8"/>
            <rFont val="Times New Roman"/>
            <family val="1"/>
          </rPr>
          <t>O processo é a menor unidade de atividade significativa para o usuário?
É auto-contido e deixa o negócio da aplicação em um estado consistente?</t>
        </r>
      </text>
    </comment>
    <comment ref="G7" authorId="1" shapeId="0">
      <text>
        <r>
          <rPr>
            <sz val="9"/>
            <color indexed="81"/>
            <rFont val="Tahoma"/>
            <family val="2"/>
          </rPr>
          <t>ALI, AIE, EE, SE, CE</t>
        </r>
      </text>
    </comment>
    <comment ref="H7" authorId="2" shapeId="0">
      <text>
        <r>
          <rPr>
            <b/>
            <sz val="8"/>
            <color indexed="81"/>
            <rFont val="Tahoma"/>
            <family val="2"/>
          </rPr>
          <t>Tipo de Manutenção na função:
I</t>
        </r>
        <r>
          <rPr>
            <sz val="8"/>
            <color indexed="81"/>
            <rFont val="Tahoma"/>
            <family val="2"/>
          </rPr>
          <t xml:space="preserve"> -Inclusão  </t>
        </r>
        <r>
          <rPr>
            <b/>
            <sz val="8"/>
            <color indexed="81"/>
            <rFont val="Tahoma"/>
            <family val="2"/>
          </rPr>
          <t>A</t>
        </r>
        <r>
          <rPr>
            <sz val="8"/>
            <color indexed="81"/>
            <rFont val="Tahoma"/>
            <family val="2"/>
          </rPr>
          <t xml:space="preserve"> - Alteração  </t>
        </r>
        <r>
          <rPr>
            <b/>
            <sz val="8"/>
            <color indexed="81"/>
            <rFont val="Tahoma"/>
            <family val="2"/>
          </rPr>
          <t>E</t>
        </r>
        <r>
          <rPr>
            <sz val="8"/>
            <color indexed="81"/>
            <rFont val="Tahoma"/>
            <family val="2"/>
          </rPr>
          <t xml:space="preserve"> - Exclusão</t>
        </r>
      </text>
    </comment>
    <comment ref="I7" authorId="0" shapeId="0">
      <text>
        <r>
          <rPr>
            <sz val="8"/>
            <color indexed="8"/>
            <rFont val="Times New Roman"/>
            <family val="1"/>
          </rPr>
          <t>Tipos de Dados (DETs)</t>
        </r>
      </text>
    </comment>
    <comment ref="J7" authorId="0" shapeId="0">
      <text>
        <r>
          <rPr>
            <sz val="8"/>
            <color indexed="8"/>
            <rFont val="Times New Roman"/>
            <family val="1"/>
          </rPr>
          <t>Arquivos Referenciados/ Tipos de Registro</t>
        </r>
      </text>
    </comment>
    <comment ref="O7" authorId="1" shapeId="0">
      <text>
        <r>
          <rPr>
            <sz val="9"/>
            <color indexed="81"/>
            <rFont val="Tahoma"/>
            <family val="2"/>
          </rPr>
          <t>Fator de Impacto
PF_MELHORIA = PF_INCLUIDO + (FI x PF_ALTERADO) + (0,30 x PF_EXCLUIDO) + PF_CONVERSÃO</t>
        </r>
      </text>
    </comment>
  </commentList>
</comments>
</file>

<file path=xl/comments3.xml><?xml version="1.0" encoding="utf-8"?>
<comments xmlns="http://schemas.openxmlformats.org/spreadsheetml/2006/main">
  <authors>
    <author/>
    <author>MARCOS TAYGUARA DOS SANTOS ARANHA</author>
    <author>Adm</author>
  </authors>
  <commentList>
    <comment ref="A7" authorId="0" shapeId="0">
      <text>
        <r>
          <rPr>
            <sz val="8"/>
            <color indexed="8"/>
            <rFont val="Times New Roman"/>
            <family val="1"/>
          </rPr>
          <t>O processo é a menor unidade de atividade significativa para o usuário?
É auto-contido e deixa o negócio da aplicação em um estado consistente?</t>
        </r>
      </text>
    </comment>
    <comment ref="G7" authorId="1" shapeId="0">
      <text>
        <r>
          <rPr>
            <sz val="9"/>
            <color indexed="81"/>
            <rFont val="Tahoma"/>
            <family val="2"/>
          </rPr>
          <t>ALI, AIE, EE, SE, CE</t>
        </r>
      </text>
    </comment>
    <comment ref="H7" authorId="2" shapeId="0">
      <text>
        <r>
          <rPr>
            <b/>
            <sz val="8"/>
            <color indexed="81"/>
            <rFont val="Tahoma"/>
            <family val="2"/>
          </rPr>
          <t>Tipo de Manutenção na função:</t>
        </r>
        <r>
          <rPr>
            <b/>
            <sz val="8"/>
            <color indexed="81"/>
            <rFont val="Tahoma"/>
            <family val="2"/>
          </rPr>
          <t xml:space="preserve">
</t>
        </r>
        <r>
          <rPr>
            <b/>
            <sz val="8"/>
            <color indexed="81"/>
            <rFont val="Tahoma"/>
            <family val="2"/>
          </rPr>
          <t>I</t>
        </r>
        <r>
          <rPr>
            <sz val="8"/>
            <color indexed="81"/>
            <rFont val="Tahoma"/>
            <family val="2"/>
          </rPr>
          <t xml:space="preserve"> -Inclusão  </t>
        </r>
        <r>
          <rPr>
            <b/>
            <sz val="8"/>
            <color indexed="81"/>
            <rFont val="Tahoma"/>
            <family val="2"/>
          </rPr>
          <t>A</t>
        </r>
        <r>
          <rPr>
            <sz val="8"/>
            <color indexed="81"/>
            <rFont val="Tahoma"/>
            <family val="2"/>
          </rPr>
          <t xml:space="preserve"> - Alteração  </t>
        </r>
        <r>
          <rPr>
            <b/>
            <sz val="8"/>
            <color indexed="81"/>
            <rFont val="Tahoma"/>
            <family val="2"/>
          </rPr>
          <t>E</t>
        </r>
        <r>
          <rPr>
            <sz val="8"/>
            <color indexed="81"/>
            <rFont val="Tahoma"/>
            <family val="2"/>
          </rPr>
          <t xml:space="preserve"> - Exclusão</t>
        </r>
      </text>
    </comment>
    <comment ref="I7" authorId="0" shapeId="0">
      <text>
        <r>
          <rPr>
            <sz val="8"/>
            <color indexed="8"/>
            <rFont val="Times New Roman"/>
            <family val="1"/>
          </rPr>
          <t xml:space="preserve">Tipo de Dado relacionado a PF Não Mensurável.
Quantidade de Itens/Campos/Mensagens/Grupos incluidos e/ou alterados e/ou excluídos.
OBS: 
Melhoria de Performance - Quantidade de Pfdas funcionalidades que tiveram o código reescrito.
</t>
        </r>
      </text>
    </comment>
    <comment ref="J7" authorId="0" shapeId="0">
      <text>
        <r>
          <rPr>
            <sz val="8"/>
            <color indexed="8"/>
            <rFont val="Times New Roman"/>
            <family val="1"/>
          </rPr>
          <t>Arquivos Referenciados/ Tipos de Registro</t>
        </r>
      </text>
    </comment>
    <comment ref="O7" authorId="1" shapeId="0">
      <text>
        <r>
          <rPr>
            <sz val="9"/>
            <color indexed="81"/>
            <rFont val="Tahoma"/>
            <family val="2"/>
          </rPr>
          <t>Fator de Impacto
PF_MELHORIA = PF_INCLUIDO + (FI x PF_ALTERADO) + (0,30 x PF_EXCLUIDO) + PF_CONVERSÃO</t>
        </r>
      </text>
    </comment>
  </commentList>
</comments>
</file>

<file path=xl/comments4.xml><?xml version="1.0" encoding="utf-8"?>
<comments xmlns="http://schemas.openxmlformats.org/spreadsheetml/2006/main">
  <authors>
    <author>Amanda Nascimento Varella Pereira</author>
    <author>Fernando Tomaz Dionisio</author>
  </authors>
  <commentList>
    <comment ref="B8" authorId="0" shapeId="0">
      <text>
        <r>
          <rPr>
            <sz val="9"/>
            <color indexed="81"/>
            <rFont val="Segoe UI"/>
            <family val="2"/>
          </rPr>
          <t xml:space="preserve">1 - Menos de 20% das histórias envolvem manutenção ou inclusão de algoritmos complexos. 
2 - Mais de 19% e menos de 30% envolvem manutenção ou inclusão de algoritmos complexos.
3 - Mais de 29% e menos de 50% envolvem manutenção ou inclusão de algoritmos complexos.
4 - Mais de 49% das histórias ou casos de uso envolvem manutenção ou inclusão de algoritmos complexos.    </t>
        </r>
      </text>
    </comment>
    <comment ref="B9" authorId="0" shapeId="0">
      <text>
        <r>
          <rPr>
            <sz val="9"/>
            <color indexed="81"/>
            <rFont val="Segoe UI"/>
            <family val="2"/>
          </rPr>
          <t xml:space="preserve">4 - Aplicações ASP; Aplicações .NET ou Java com menos de 50% de aderência à arquitetura.
3 - Aplicações .NET ou Java com entre 51% e 80% de aderência à arquitetura.
1 - Aplicações .NET ou Java com mais de 80% de aderência à arquitetura.
</t>
        </r>
      </text>
    </comment>
    <comment ref="B10" authorId="0" shapeId="0">
      <text>
        <r>
          <rPr>
            <sz val="9"/>
            <color indexed="81"/>
            <rFont val="Segoe UI"/>
            <family val="2"/>
          </rPr>
          <t>1 - Cliente disponível de 80 a 100% do tempo solicitado para o projeto.
3 - Cliente disponível de 50 a 79% do tempo solicitado para o projeto.
5 - Cliente disponível de 0 a 49% do tempo solicitado para o projeto.</t>
        </r>
      </text>
    </comment>
    <comment ref="B11" authorId="0" shapeId="0">
      <text>
        <r>
          <rPr>
            <sz val="9"/>
            <color indexed="81"/>
            <rFont val="Segoe UI"/>
            <family val="2"/>
          </rPr>
          <t xml:space="preserve">5 - Há necessidade de utilização de mais de 3 serviços de dados ou mais de 2 serviços que não estejam em produção na fase de execução do projeto.
3 - Há necessidade de utilização de entre 2 e 3 (inclusive) serviços de dados ou até 1 serviço que não esteja em produção na fase de execução do projeto.
1 - Há necessidade de utilização de até 1 serviço de dados em produção.
</t>
        </r>
      </text>
    </comment>
    <comment ref="B12" authorId="0" shapeId="0">
      <text>
        <r>
          <rPr>
            <sz val="9"/>
            <color indexed="81"/>
            <rFont val="Segoe UI"/>
            <family val="2"/>
          </rPr>
          <t>4 - Menos de 20% das histórias.
3 - Mais de 19% e menos de 30%.
2 - Mais de 29% e menos de 50%.
1 - Mais de 49% das histórias ou casos de uso.</t>
        </r>
      </text>
    </comment>
    <comment ref="B13" authorId="0" shapeId="0">
      <text>
        <r>
          <rPr>
            <sz val="9"/>
            <color indexed="81"/>
            <rFont val="Segoe UI"/>
            <family val="2"/>
          </rPr>
          <t>3 - Utiliza a BDIEP.
1 - Utiliza a Base Corporativa de Dados.</t>
        </r>
      </text>
    </comment>
    <comment ref="B14" authorId="0" shapeId="0">
      <text>
        <r>
          <rPr>
            <sz val="9"/>
            <color indexed="81"/>
            <rFont val="Segoe UI"/>
            <family val="2"/>
          </rPr>
          <t xml:space="preserve">3 - São usados mais de 2 browsers ou existem requisitos de mobilidade.
1 - São usados até 2 browsers.
</t>
        </r>
      </text>
    </comment>
    <comment ref="B15" authorId="0" shapeId="0">
      <text>
        <r>
          <rPr>
            <sz val="9"/>
            <color indexed="81"/>
            <rFont val="Segoe UI"/>
            <family val="2"/>
          </rPr>
          <t>2 - Implementa todos requisitos obrigatórios de SI e pelo menos 50% dos requisitos recomendados.
1 - Implementa todos os requisitos obrigatórios de SI e menos de 50% dos requisitos recomendados.</t>
        </r>
      </text>
    </comment>
    <comment ref="B16" authorId="0" shapeId="0">
      <text>
        <r>
          <rPr>
            <sz val="9"/>
            <color indexed="81"/>
            <rFont val="Segoe UI"/>
            <family val="2"/>
          </rPr>
          <t xml:space="preserve">3 - São usados mais de 10 perfis.
1 - São usados até 10 perfis (inclusive).
</t>
        </r>
      </text>
    </comment>
    <comment ref="B17" authorId="0" shapeId="0">
      <text>
        <r>
          <rPr>
            <sz val="9"/>
            <color indexed="81"/>
            <rFont val="Segoe UI"/>
            <family val="2"/>
          </rPr>
          <t xml:space="preserve">2 - Existem requisitos de usabilidade ou experiência do usuário.
1 - Não foram definidos requisitos.
</t>
        </r>
      </text>
    </comment>
    <comment ref="F17" authorId="1" shapeId="0">
      <text>
        <r>
          <rPr>
            <b/>
            <sz val="9"/>
            <color indexed="81"/>
            <rFont val="Segoe UI"/>
            <family val="2"/>
          </rPr>
          <t>Considerar somente para demandas de desenvolvimento de novas aplicações com elicitação de requisitos do contrato TIVIT. Essas demandas terão acrescidas em seu início período para definição do produto, somente se forem a primeira AS do projeto. O cálculo do prazo da definição de produto será assim definido:
PFC &lt; (90 * TCE) = QDU_ND será de 21 dias corridos convertidos em dias úteis a partir do início da execução da AS.
PFC &gt;= (90 * TCE) = QDU_ND será de 42 dias corridos convertidos em dias úteis a partir do início da execução da AS.
Se o objetivo for alcançado antes do prazo máximo, a definição do produto será encerrada, sem comprometimento do valor acordado, e o cronograma da AS será atualizado.
OBS: 
Caso não seja a primeira AS de desenvolvimento de novas aplicações considerar zero Dias de Novo Desenvolvimento.</t>
        </r>
      </text>
    </comment>
  </commentList>
</comments>
</file>

<file path=xl/comments5.xml><?xml version="1.0" encoding="utf-8"?>
<comments xmlns="http://schemas.openxmlformats.org/spreadsheetml/2006/main">
  <authors>
    <author>MARCOS TAYGUARA DOS SANTOS ARANHA</author>
  </authors>
  <commentList>
    <comment ref="B10" authorId="0" shapeId="0">
      <text>
        <r>
          <rPr>
            <b/>
            <sz val="9"/>
            <color indexed="81"/>
            <rFont val="Tahoma"/>
            <family val="2"/>
          </rPr>
          <t>MARCOS TAYGUARA DOS SANTOS ARANHA:</t>
        </r>
        <r>
          <rPr>
            <sz val="9"/>
            <color indexed="81"/>
            <rFont val="Tahoma"/>
            <family val="2"/>
          </rPr>
          <t xml:space="preserve">
Os seguintes componentes estão presentes:
- Controle sensível e/ou processamento específico de segurança da aplicação. Exemplo: processamento especial de auditoria como log de alterações.
- Processamento lógico extensivo. Exemplo: muitas regras de negócio e condições de exceção.
- Processamento matemático extensivo. Exemplo: muitos cálculos de engenharia, otimização, etc
- Processamento complexo para manipular múltiplas possibilidades de entrada e saída, como, por exemplo, multimídia, ou independência de dispositivo. Exemplo: sistema de extrato de conta corrente que emite via terminal, auto-atendimento, web, e-mail e telefone celular.
</t>
        </r>
      </text>
    </comment>
  </commentList>
</comments>
</file>

<file path=xl/sharedStrings.xml><?xml version="1.0" encoding="utf-8"?>
<sst xmlns="http://schemas.openxmlformats.org/spreadsheetml/2006/main" count="760" uniqueCount="170">
  <si>
    <t>Identificação da Contagem</t>
  </si>
  <si>
    <t>Empresa</t>
  </si>
  <si>
    <t>Aplicação</t>
  </si>
  <si>
    <t>PF</t>
  </si>
  <si>
    <t>Criação</t>
  </si>
  <si>
    <t>Revisor</t>
  </si>
  <si>
    <t>Revisão</t>
  </si>
  <si>
    <t>Tipo</t>
  </si>
  <si>
    <t>TD</t>
  </si>
  <si>
    <t>AR/TR</t>
  </si>
  <si>
    <t>ctl</t>
  </si>
  <si>
    <t>C</t>
  </si>
  <si>
    <t>Complex.</t>
  </si>
  <si>
    <t>Observações</t>
  </si>
  <si>
    <t>Função</t>
  </si>
  <si>
    <t>FI</t>
  </si>
  <si>
    <t>Compatibilidade com mais de um browser</t>
  </si>
  <si>
    <t>Teste com vários perfis de usuário</t>
  </si>
  <si>
    <t>Uso de Serviços para Acesso a Dados</t>
  </si>
  <si>
    <t>Complexidade de processamento</t>
  </si>
  <si>
    <t>Quantidade de CRUDs</t>
  </si>
  <si>
    <t>Cobertura de Testes Unitários</t>
  </si>
  <si>
    <t>Características da Aplicação</t>
  </si>
  <si>
    <t xml:space="preserve"> Planilha de contagem de ponto de função</t>
  </si>
  <si>
    <t>Característica</t>
  </si>
  <si>
    <t>Peso</t>
  </si>
  <si>
    <t>TOTAL PF</t>
  </si>
  <si>
    <t>PF FSW</t>
  </si>
  <si>
    <t>Complexidade</t>
  </si>
  <si>
    <t>Tamanho PF</t>
  </si>
  <si>
    <t>Produtividade Exigida (PF/dia)</t>
  </si>
  <si>
    <t>Prazo de Entrega (dias úteis)</t>
  </si>
  <si>
    <t>Responsável Contagem</t>
  </si>
  <si>
    <t>Referência</t>
  </si>
  <si>
    <t>Feriados</t>
  </si>
  <si>
    <t>Descrição</t>
  </si>
  <si>
    <t>Obs</t>
  </si>
  <si>
    <t>Data</t>
  </si>
  <si>
    <t>Data de entrega sugerida</t>
  </si>
  <si>
    <t>Data de entrega negociada</t>
  </si>
  <si>
    <t>São usados mais de 2 browsers | 4</t>
  </si>
  <si>
    <t>São usados 2 browsers | 3</t>
  </si>
  <si>
    <t>São usados mais de 10 perfis | 5</t>
  </si>
  <si>
    <t>São usados entre 7 e 10 perfis (inclusive) | 3</t>
  </si>
  <si>
    <t>São usados entre 4 e 6 perfis (inclusive) | 2</t>
  </si>
  <si>
    <t>São usados até 3 perfis | 1</t>
  </si>
  <si>
    <t>É usado apenas 1 browser ou Desktop | 1</t>
  </si>
  <si>
    <t>Uso de Serviços para Acesso aos Dados</t>
  </si>
  <si>
    <t>Há necessidade de utilização de 3 a 7 serviços de dados ou até 4 serviços (inclusive) que não estejam em produção na fase de execução do projeto | 4</t>
  </si>
  <si>
    <t>Não há necessidade da utilização de serviços de dados | 1</t>
  </si>
  <si>
    <t>Há necessidade no máximo 2 serviços de dados em produção | 2</t>
  </si>
  <si>
    <t>Há necessidade de utilização de mais de 7 serviços de dados ou mais de 4 serviços que não estejam em produção na fase de execução do projeto | 5</t>
  </si>
  <si>
    <t>Todos os itens | 4</t>
  </si>
  <si>
    <t>2 ou 3 itens | 3</t>
  </si>
  <si>
    <t>1 item | 2</t>
  </si>
  <si>
    <t>Nenhum item | 1</t>
  </si>
  <si>
    <t>Até 25% dos PF | 4</t>
  </si>
  <si>
    <t>Maior ou igual a 25% e menor que 50% | 3</t>
  </si>
  <si>
    <t>Maior ou igual a 50% dos PF | 1</t>
  </si>
  <si>
    <t>Maior ou igual a 80% | 3</t>
  </si>
  <si>
    <t>Maior ou igual a 30% e menor que 80% | 2</t>
  </si>
  <si>
    <t>Até 30% de cobertura de Testes | 1</t>
  </si>
  <si>
    <t>I</t>
  </si>
  <si>
    <t>A</t>
  </si>
  <si>
    <t>E</t>
  </si>
  <si>
    <t>Data de início Prevista</t>
  </si>
  <si>
    <t>O</t>
  </si>
  <si>
    <t>Nova funcionalidade | 1</t>
  </si>
  <si>
    <t>Funcionalidade excluída | 0,3</t>
  </si>
  <si>
    <t>Atualização Versão - Browser não W3C | 0,3</t>
  </si>
  <si>
    <t>Atualização Versão - Browser W3C | 0,2</t>
  </si>
  <si>
    <t>Atualização Versão - Banco de Dados | 0,3</t>
  </si>
  <si>
    <t>Atualização Versão - Framework e componentes | 0,2</t>
  </si>
  <si>
    <t>Manutenção Interface | 0,6</t>
  </si>
  <si>
    <t>Manut.Adaptativa - desenv/mantida contratada | 0,2</t>
  </si>
  <si>
    <t>Apuração Especial - B.D. - Atualização sem consulta prévia | 1</t>
  </si>
  <si>
    <t>Apuração Especial - B.D. - Consulta prévia sem atualização | 1</t>
  </si>
  <si>
    <t>Apuração Especial - B.D. - Atualização com consulta prévia | 0,6</t>
  </si>
  <si>
    <t>Apuração Especial - Geração de Relatórios | 1</t>
  </si>
  <si>
    <t>Atualização de Dados | 0,1</t>
  </si>
  <si>
    <t>Manutenção de Documentação de Sistemas Legados | 0,25</t>
  </si>
  <si>
    <t>Verificação Erros - sem doc. Testes | 0,2</t>
  </si>
  <si>
    <t>Verificação Erros - com doc. Testes | 0,15</t>
  </si>
  <si>
    <t>Faixa de Produtividade (Horas/PF)</t>
  </si>
  <si>
    <t>ALI</t>
  </si>
  <si>
    <t>AIE</t>
  </si>
  <si>
    <t>EE</t>
  </si>
  <si>
    <t>SE</t>
  </si>
  <si>
    <t>CE</t>
  </si>
  <si>
    <t>Pontos de Função de Teste | 0,15</t>
  </si>
  <si>
    <t>Componente Interno Reusável | 1</t>
  </si>
  <si>
    <t>Code Table | 1</t>
  </si>
  <si>
    <t>Manut.Adaptativa - NÃO desenv/mantida contratada | 0,3</t>
  </si>
  <si>
    <t>Funcionalidade alterada pela contratada | 0,5</t>
  </si>
  <si>
    <t>(I/A/E)</t>
  </si>
  <si>
    <t>NF</t>
  </si>
  <si>
    <t>N/A</t>
  </si>
  <si>
    <t>Fator de equivalência | 0,04</t>
  </si>
  <si>
    <t>Fator de equivalência | 0,08</t>
  </si>
  <si>
    <t>Fator de equivalência | 0,05</t>
  </si>
  <si>
    <t>Fator de Equivalência | 0,04</t>
  </si>
  <si>
    <t>Fator de Equivalência | 0,5</t>
  </si>
  <si>
    <t>Fator de Equivalência | 1</t>
  </si>
  <si>
    <t>Fator de Equivalência | 0,3</t>
  </si>
  <si>
    <t>Fator de Equivalência | 0,2</t>
  </si>
  <si>
    <t>Fator de Equivalência | 0,1</t>
  </si>
  <si>
    <t>2- Campos e Variáveis</t>
  </si>
  <si>
    <t>3- Mensagens Hard Coded</t>
  </si>
  <si>
    <t>4- Dados Hard Coded</t>
  </si>
  <si>
    <t>5- Melhoria de Performance</t>
  </si>
  <si>
    <t>6- “Code Table” - Inclusão de Tabela</t>
  </si>
  <si>
    <t>7- “Code Table” - Alteração de Tabela</t>
  </si>
  <si>
    <t>8- “Code Table” - Exclusão de Tabela</t>
  </si>
  <si>
    <t>9- “Code Table” - Inclusão de Funcionalidade</t>
  </si>
  <si>
    <t>10- “Code Table” - Alteração de Funcionalidade</t>
  </si>
  <si>
    <t>11- “Code Table” - Exclusão de Funcionalidade</t>
  </si>
  <si>
    <t>1- Layout de Telas e Arquivos</t>
  </si>
  <si>
    <t>Complexidade de Algoritmo</t>
  </si>
  <si>
    <t>Faixa de Pesos</t>
  </si>
  <si>
    <t>PC</t>
  </si>
  <si>
    <t>PCE</t>
  </si>
  <si>
    <t>Adoção de Arquitetura Padrão</t>
  </si>
  <si>
    <t>(Horas / PFC)</t>
  </si>
  <si>
    <t>Necessidade de assiduidade do Cliente</t>
  </si>
  <si>
    <t>8 a 10</t>
  </si>
  <si>
    <t>Uso de serviços para acesso a Dados</t>
  </si>
  <si>
    <t>11 a 14</t>
  </si>
  <si>
    <t>Base de Dados Integrada</t>
  </si>
  <si>
    <t>20 a 27</t>
  </si>
  <si>
    <t>Compatibilidade e Mobilidade</t>
  </si>
  <si>
    <t>28 a 35</t>
  </si>
  <si>
    <t>Segurança da Informação</t>
  </si>
  <si>
    <t>Testes com vários Perfis de Usuário</t>
  </si>
  <si>
    <t>Requisitos de usabilidade e experiência do Usuário</t>
  </si>
  <si>
    <t>Peso Total</t>
  </si>
  <si>
    <t>Produtividade sem Elicitação de Requisitos (Horas/PFC)</t>
  </si>
  <si>
    <t>Produtividade com Elicitação de Requisitos (Horas/PFC)</t>
  </si>
  <si>
    <t>TC</t>
  </si>
  <si>
    <t>TCE</t>
  </si>
  <si>
    <t>TC Padrão e Minima</t>
  </si>
  <si>
    <t>TC Maxima</t>
  </si>
  <si>
    <t>Taxa de Entrega (PF/Dia Util)</t>
  </si>
  <si>
    <t>A definição de uma taxa de entrega dentro das faixas informadas, porém diferente da taxa de entrega padrão e mínima será negociada entre a PETROBRAS e a CONTRATADA.</t>
  </si>
  <si>
    <t>Elicitação de Requisitos</t>
  </si>
  <si>
    <t>Sim</t>
  </si>
  <si>
    <t>Não</t>
  </si>
  <si>
    <t>QDU=[QDU_ND]+PFC/TCE</t>
  </si>
  <si>
    <t>PFC &gt;= (90 * TCE) = QDU_ND será de 42 dias corridos convertidos em dias úteis a partir do início da execução da AS.</t>
  </si>
  <si>
    <t>PFC &lt; (90 * TCE) = QDU_ND será de 21 dias corridos convertidos em dias úteis a partir do início da execução da AS.</t>
  </si>
  <si>
    <t>Quantidade de dias Uteis (QDU)</t>
  </si>
  <si>
    <t>Analise de Produtividade</t>
  </si>
  <si>
    <t>QDU_ND (Novo Desenvolvimento)</t>
  </si>
  <si>
    <t>QDU=PFC/TCE</t>
  </si>
  <si>
    <t>Dias Novo Desenvolvimento</t>
  </si>
  <si>
    <t>Confraternização Universal</t>
  </si>
  <si>
    <t>São Sebastião</t>
  </si>
  <si>
    <t>Carnaval</t>
  </si>
  <si>
    <t>Paixão de Cristo</t>
  </si>
  <si>
    <t>Tiradentes</t>
  </si>
  <si>
    <t>São Jorge</t>
  </si>
  <si>
    <t>Dia do Trabalho</t>
  </si>
  <si>
    <t>Corpus Christi</t>
  </si>
  <si>
    <t>Independência do Brasil</t>
  </si>
  <si>
    <t>Nossa Senhora Aparecida</t>
  </si>
  <si>
    <t>Finados</t>
  </si>
  <si>
    <t>Proclamação da República</t>
  </si>
  <si>
    <t>Dia Nacional da Consciência Negra</t>
  </si>
  <si>
    <t>Natal</t>
  </si>
  <si>
    <t>Olimpíada 2016</t>
  </si>
  <si>
    <r>
      <t xml:space="preserve">15 </t>
    </r>
    <r>
      <rPr>
        <sz val="10"/>
        <color rgb="FFFF0000"/>
        <rFont val="Arial"/>
        <family val="2"/>
      </rPr>
      <t>a 19</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</si>
</sst>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_);_(@_)"/>
  </numFmts>
  <fonts count="28" x14ac:knownFonts="1">
    <font>
      <sz val="10"/>
      <name val="Arial"/>
    </font>
    <font>
      <sz val="10"/>
      <name val="Franklin Gothic Medium"/>
      <family val="2"/>
    </font>
    <font>
      <b/>
      <sz val="10"/>
      <name val="Franklin Gothic Medium"/>
      <family val="2"/>
    </font>
    <font>
      <sz val="9"/>
      <color indexed="12"/>
      <name val="Franklin Gothic Medium"/>
      <family val="2"/>
    </font>
    <font>
      <sz val="9"/>
      <name val="Franklin Gothic Medium"/>
      <family val="2"/>
    </font>
    <font>
      <sz val="10"/>
      <color indexed="12"/>
      <name val="Franklin Gothic Medium"/>
      <family val="2"/>
    </font>
    <font>
      <b/>
      <sz val="12"/>
      <name val="Franklin Gothic Medium"/>
      <family val="2"/>
    </font>
    <font>
      <sz val="8"/>
      <color indexed="8"/>
      <name val="Times New Roman"/>
      <family val="1"/>
    </font>
    <font>
      <sz val="8"/>
      <name val="Franklin Gothic Medium"/>
      <family val="2"/>
    </font>
    <font>
      <b/>
      <sz val="8"/>
      <color indexed="81"/>
      <name val="Tahoma"/>
      <family val="2"/>
    </font>
    <font>
      <sz val="8"/>
      <color indexed="81"/>
      <name val="Tahoma"/>
      <family val="2"/>
    </font>
    <font>
      <sz val="10"/>
      <name val="Arial"/>
      <family val="2"/>
    </font>
    <font>
      <sz val="10"/>
      <color indexed="9"/>
      <name val="Franklin Gothic Medium"/>
      <family val="2"/>
    </font>
    <font>
      <sz val="8"/>
      <name val="Arial"/>
      <family val="2"/>
    </font>
    <font>
      <b/>
      <sz val="10"/>
      <name val="Arial"/>
      <family val="2"/>
    </font>
    <font>
      <sz val="12"/>
      <name val="Franklin Gothic Medium"/>
      <family val="2"/>
    </font>
    <font>
      <sz val="12"/>
      <color indexed="10"/>
      <name val="Franklin Gothic Medium"/>
      <family val="2"/>
    </font>
    <font>
      <sz val="10"/>
      <name val="Arial"/>
      <family val="2"/>
    </font>
    <font>
      <b/>
      <sz val="10"/>
      <color indexed="10"/>
      <name val="Arial"/>
      <family val="2"/>
    </font>
    <font>
      <sz val="9"/>
      <color indexed="81"/>
      <name val="Tahoma"/>
      <family val="2"/>
    </font>
    <font>
      <b/>
      <sz val="9"/>
      <color indexed="81"/>
      <name val="Tahoma"/>
      <family val="2"/>
    </font>
    <font>
      <b/>
      <sz val="11"/>
      <color theme="1"/>
      <name val="Calibri"/>
      <family val="2"/>
      <scheme val="minor"/>
    </font>
    <font>
      <sz val="9"/>
      <color indexed="81"/>
      <name val="Segoe UI"/>
      <family val="2"/>
    </font>
    <font>
      <b/>
      <sz val="9"/>
      <color indexed="81"/>
      <name val="Segoe UI"/>
      <family val="2"/>
    </font>
    <font>
      <sz val="11"/>
      <color rgb="FFFF0000"/>
      <name val="Calibri"/>
      <family val="2"/>
      <scheme val="minor"/>
    </font>
    <font>
      <sz val="9"/>
      <color rgb="FFFF0000"/>
      <name val="Franklin Gothic Medium"/>
      <family val="2"/>
    </font>
    <font>
      <sz val="8"/>
      <color rgb="FFFF0000"/>
      <name val="Franklin Gothic Medium"/>
      <family val="2"/>
    </font>
    <font>
      <sz val="10"/>
      <color rgb="FFFF0000"/>
      <name val="Arial"/>
      <family val="2"/>
    </font>
  </fonts>
  <fills count="12">
    <fill>
      <patternFill patternType="none"/>
    </fill>
    <fill>
      <patternFill patternType="gray125"/>
    </fill>
    <fill>
      <patternFill patternType="solid">
        <fgColor indexed="22"/>
        <bgColor indexed="31"/>
      </patternFill>
    </fill>
    <fill>
      <patternFill patternType="solid">
        <fgColor indexed="23"/>
        <bgColor indexed="55"/>
      </patternFill>
    </fill>
    <fill>
      <patternFill patternType="solid">
        <fgColor indexed="22"/>
        <bgColor indexed="64"/>
      </patternFill>
    </fill>
    <fill>
      <patternFill patternType="solid">
        <fgColor theme="0"/>
        <bgColor indexed="31"/>
      </patternFill>
    </fill>
    <fill>
      <patternFill patternType="solid">
        <fgColor rgb="FF00B0F0"/>
        <bgColor indexed="31"/>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249977111117893"/>
        <bgColor indexed="31"/>
      </patternFill>
    </fill>
    <fill>
      <patternFill patternType="solid">
        <fgColor theme="0"/>
        <bgColor indexed="64"/>
      </patternFill>
    </fill>
    <fill>
      <patternFill patternType="solid">
        <fgColor theme="4" tint="0.59999389629810485"/>
        <bgColor indexed="64"/>
      </patternFill>
    </fill>
  </fills>
  <borders count="6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bottom/>
      <diagonal/>
    </border>
    <border>
      <left style="medium">
        <color indexed="8"/>
      </left>
      <right/>
      <top style="thin">
        <color indexed="8"/>
      </top>
      <bottom style="thin">
        <color indexed="8"/>
      </bottom>
      <diagonal/>
    </border>
    <border>
      <left style="thin">
        <color indexed="8"/>
      </left>
      <right/>
      <top/>
      <bottom/>
      <diagonal/>
    </border>
    <border>
      <left style="thin">
        <color indexed="8"/>
      </left>
      <right style="thin">
        <color indexed="8"/>
      </right>
      <top/>
      <bottom style="thin">
        <color indexed="8"/>
      </bottom>
      <diagonal/>
    </border>
    <border>
      <left/>
      <right style="hair">
        <color indexed="8"/>
      </right>
      <top style="thin">
        <color indexed="8"/>
      </top>
      <bottom style="thin">
        <color indexed="8"/>
      </bottom>
      <diagonal/>
    </border>
    <border>
      <left/>
      <right/>
      <top style="thin">
        <color indexed="8"/>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8"/>
      </left>
      <right/>
      <top style="thin">
        <color indexed="8"/>
      </top>
      <bottom/>
      <diagonal/>
    </border>
    <border>
      <left/>
      <right style="thin">
        <color indexed="8"/>
      </right>
      <top style="thin">
        <color indexed="8"/>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8"/>
      </left>
      <right/>
      <top style="medium">
        <color indexed="64"/>
      </top>
      <bottom/>
      <diagonal/>
    </border>
    <border>
      <left style="medium">
        <color indexed="64"/>
      </left>
      <right/>
      <top style="thin">
        <color indexed="8"/>
      </top>
      <bottom style="thin">
        <color indexed="8"/>
      </bottom>
      <diagonal/>
    </border>
    <border>
      <left style="thin">
        <color indexed="8"/>
      </left>
      <right style="medium">
        <color indexed="64"/>
      </right>
      <top style="thin">
        <color indexed="8"/>
      </top>
      <bottom style="thin">
        <color indexed="8"/>
      </bottom>
      <diagonal/>
    </border>
    <border>
      <left style="medium">
        <color indexed="64"/>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hair">
        <color indexed="8"/>
      </right>
      <top style="thin">
        <color indexed="8"/>
      </top>
      <bottom/>
      <diagonal/>
    </border>
    <border>
      <left style="thin">
        <color indexed="8"/>
      </left>
      <right style="medium">
        <color indexed="64"/>
      </right>
      <top/>
      <bottom/>
      <diagonal/>
    </border>
    <border>
      <left style="thin">
        <color indexed="64"/>
      </left>
      <right style="thin">
        <color indexed="64"/>
      </right>
      <top/>
      <bottom/>
      <diagonal/>
    </border>
  </borders>
  <cellStyleXfs count="2">
    <xf numFmtId="0" fontId="0" fillId="0" borderId="0"/>
    <xf numFmtId="164" fontId="11" fillId="0" borderId="0" applyFill="0" applyBorder="0" applyAlignment="0" applyProtection="0"/>
  </cellStyleXfs>
  <cellXfs count="290">
    <xf numFmtId="0" fontId="0" fillId="0" borderId="0" xfId="0"/>
    <xf numFmtId="0" fontId="15" fillId="2" borderId="3" xfId="0" applyFont="1" applyFill="1" applyBorder="1" applyAlignment="1">
      <alignment horizontal="center"/>
    </xf>
    <xf numFmtId="0" fontId="14" fillId="4" borderId="3" xfId="0" applyFont="1" applyFill="1" applyBorder="1" applyAlignment="1">
      <alignment horizontal="center"/>
    </xf>
    <xf numFmtId="0" fontId="1" fillId="0" borderId="3" xfId="0" applyFont="1" applyFill="1" applyBorder="1" applyAlignment="1">
      <alignment horizontal="left" vertical="center"/>
    </xf>
    <xf numFmtId="0" fontId="17" fillId="0" borderId="3" xfId="0" applyFont="1" applyBorder="1" applyAlignment="1">
      <alignment horizontal="center"/>
    </xf>
    <xf numFmtId="0" fontId="18" fillId="4" borderId="3" xfId="0" applyFont="1" applyFill="1" applyBorder="1" applyAlignment="1">
      <alignment horizontal="center"/>
    </xf>
    <xf numFmtId="0" fontId="0" fillId="0" borderId="3" xfId="0" applyBorder="1"/>
    <xf numFmtId="0" fontId="11" fillId="0" borderId="3" xfId="0" applyFont="1" applyBorder="1"/>
    <xf numFmtId="0" fontId="11" fillId="0" borderId="0" xfId="0" applyFont="1"/>
    <xf numFmtId="0" fontId="14" fillId="0" borderId="0" xfId="0" applyFont="1"/>
    <xf numFmtId="0" fontId="11" fillId="0" borderId="0" xfId="0" applyFont="1" applyAlignment="1">
      <alignment wrapText="1"/>
    </xf>
    <xf numFmtId="0" fontId="14" fillId="0" borderId="0" xfId="0" applyFont="1" applyAlignment="1">
      <alignment wrapText="1"/>
    </xf>
    <xf numFmtId="0" fontId="11" fillId="0" borderId="3" xfId="0" applyFont="1" applyBorder="1" applyAlignment="1">
      <alignment wrapText="1"/>
    </xf>
    <xf numFmtId="0" fontId="14" fillId="0" borderId="0" xfId="0" applyFont="1" applyAlignment="1">
      <alignment vertical="center"/>
    </xf>
    <xf numFmtId="0" fontId="11" fillId="0" borderId="3" xfId="0" applyFont="1" applyBorder="1" applyAlignment="1">
      <alignment horizontal="center" wrapText="1"/>
    </xf>
    <xf numFmtId="0" fontId="0" fillId="0" borderId="0" xfId="0" applyAlignment="1">
      <alignment horizontal="center"/>
    </xf>
    <xf numFmtId="0" fontId="0" fillId="0" borderId="0" xfId="0" applyFont="1" applyAlignment="1">
      <alignment horizontal="center"/>
    </xf>
    <xf numFmtId="0" fontId="4" fillId="0" borderId="0" xfId="0" applyFont="1" applyBorder="1" applyProtection="1">
      <protection locked="0"/>
    </xf>
    <xf numFmtId="14" fontId="4" fillId="0" borderId="0" xfId="0" applyNumberFormat="1" applyFont="1" applyBorder="1" applyAlignment="1" applyProtection="1">
      <alignment horizontal="right"/>
      <protection locked="0"/>
    </xf>
    <xf numFmtId="14" fontId="0" fillId="0" borderId="0" xfId="0" applyNumberFormat="1"/>
    <xf numFmtId="0" fontId="1" fillId="0" borderId="0" xfId="0" applyFont="1" applyProtection="1">
      <protection locked="0"/>
    </xf>
    <xf numFmtId="14" fontId="1" fillId="0" borderId="0" xfId="0" applyNumberFormat="1" applyFont="1" applyProtection="1">
      <protection locked="0"/>
    </xf>
    <xf numFmtId="0" fontId="3" fillId="0" borderId="0" xfId="0" applyFont="1" applyBorder="1" applyAlignment="1" applyProtection="1">
      <alignment horizontal="left" vertical="center"/>
      <protection locked="0"/>
    </xf>
    <xf numFmtId="0" fontId="3" fillId="0" borderId="0" xfId="0" applyFont="1" applyBorder="1" applyAlignment="1" applyProtection="1">
      <alignment horizontal="right"/>
      <protection locked="0"/>
    </xf>
    <xf numFmtId="2" fontId="1" fillId="0" borderId="0" xfId="0" applyNumberFormat="1" applyFont="1" applyProtection="1">
      <protection locked="0"/>
    </xf>
    <xf numFmtId="4" fontId="1" fillId="0" borderId="0" xfId="0" applyNumberFormat="1" applyFont="1" applyProtection="1">
      <protection locked="0"/>
    </xf>
    <xf numFmtId="0" fontId="1" fillId="0" borderId="0" xfId="0" applyFont="1" applyBorder="1" applyProtection="1">
      <protection locked="0"/>
    </xf>
    <xf numFmtId="0" fontId="5" fillId="0" borderId="0" xfId="0" applyFont="1" applyBorder="1" applyAlignment="1" applyProtection="1">
      <alignment horizontal="right"/>
      <protection locked="0"/>
    </xf>
    <xf numFmtId="0" fontId="6" fillId="0" borderId="0" xfId="0" applyFont="1" applyAlignment="1" applyProtection="1">
      <alignment horizontal="center"/>
      <protection locked="0"/>
    </xf>
    <xf numFmtId="0" fontId="1" fillId="0" borderId="6" xfId="0" applyFont="1" applyBorder="1" applyAlignment="1" applyProtection="1">
      <alignment horizontal="left"/>
    </xf>
    <xf numFmtId="0" fontId="1" fillId="0" borderId="7" xfId="0" applyFont="1" applyBorder="1" applyAlignment="1" applyProtection="1">
      <alignment horizontal="left"/>
    </xf>
    <xf numFmtId="0" fontId="1" fillId="0" borderId="8" xfId="0" applyFont="1" applyBorder="1" applyAlignment="1" applyProtection="1">
      <alignment horizontal="left"/>
    </xf>
    <xf numFmtId="0" fontId="2" fillId="0" borderId="24" xfId="0" applyFont="1" applyBorder="1" applyAlignment="1" applyProtection="1">
      <alignment horizontal="center" vertical="center"/>
      <protection locked="0"/>
    </xf>
    <xf numFmtId="0" fontId="2" fillId="0" borderId="16" xfId="0"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2" fillId="0" borderId="26" xfId="0" applyFont="1" applyBorder="1" applyAlignment="1" applyProtection="1">
      <alignment horizontal="center" vertical="center"/>
      <protection locked="0"/>
    </xf>
    <xf numFmtId="0" fontId="2" fillId="0" borderId="19" xfId="0" applyFont="1" applyBorder="1" applyAlignment="1" applyProtection="1">
      <alignment horizontal="center" vertical="center"/>
      <protection locked="0"/>
    </xf>
    <xf numFmtId="0" fontId="2" fillId="0" borderId="18" xfId="0" applyFont="1" applyBorder="1" applyAlignment="1" applyProtection="1">
      <alignment horizontal="center" vertical="center"/>
      <protection locked="0"/>
    </xf>
    <xf numFmtId="0" fontId="1" fillId="0" borderId="0" xfId="0" applyFont="1" applyAlignment="1" applyProtection="1">
      <alignment vertical="center"/>
      <protection locked="0"/>
    </xf>
    <xf numFmtId="0" fontId="1" fillId="7" borderId="52" xfId="0" applyFont="1" applyFill="1" applyBorder="1" applyAlignment="1" applyProtection="1">
      <alignment horizontal="center" vertical="center"/>
      <protection locked="0"/>
    </xf>
    <xf numFmtId="0" fontId="1" fillId="7" borderId="54" xfId="0" applyFont="1" applyFill="1" applyBorder="1" applyAlignment="1" applyProtection="1">
      <alignment horizontal="center" vertical="center"/>
      <protection locked="0"/>
    </xf>
    <xf numFmtId="0" fontId="12" fillId="3" borderId="51" xfId="0" applyFont="1" applyFill="1" applyBorder="1" applyAlignment="1" applyProtection="1">
      <alignment horizontal="center" vertical="center"/>
      <protection locked="0"/>
    </xf>
    <xf numFmtId="0" fontId="8" fillId="0" borderId="43" xfId="0" applyFont="1" applyBorder="1" applyAlignment="1" applyProtection="1">
      <alignment horizontal="center"/>
      <protection locked="0"/>
    </xf>
    <xf numFmtId="0" fontId="8" fillId="0" borderId="43" xfId="0" applyFont="1" applyBorder="1" applyAlignment="1" applyProtection="1">
      <alignment horizontal="center" wrapText="1"/>
      <protection locked="0"/>
    </xf>
    <xf numFmtId="0" fontId="8" fillId="2" borderId="43" xfId="0" applyFont="1" applyFill="1" applyBorder="1" applyAlignment="1" applyProtection="1">
      <alignment horizontal="center" wrapText="1"/>
      <protection locked="0"/>
    </xf>
    <xf numFmtId="0" fontId="8" fillId="2" borderId="43" xfId="0" applyFont="1" applyFill="1" applyBorder="1" applyAlignment="1" applyProtection="1">
      <alignment horizontal="center"/>
      <protection locked="0"/>
    </xf>
    <xf numFmtId="0" fontId="8" fillId="0" borderId="43" xfId="0" applyFont="1" applyBorder="1" applyAlignment="1" applyProtection="1">
      <alignment horizontal="left"/>
      <protection locked="0"/>
    </xf>
    <xf numFmtId="0" fontId="8" fillId="0" borderId="14" xfId="0" applyFont="1" applyFill="1" applyBorder="1" applyAlignment="1" applyProtection="1">
      <alignment vertical="center" wrapText="1"/>
      <protection locked="0"/>
    </xf>
    <xf numFmtId="0" fontId="8" fillId="0" borderId="0" xfId="0" applyFont="1" applyProtection="1">
      <protection locked="0"/>
    </xf>
    <xf numFmtId="0" fontId="8" fillId="0" borderId="3" xfId="0" applyFont="1" applyBorder="1" applyAlignment="1" applyProtection="1">
      <alignment horizontal="center"/>
      <protection locked="0"/>
    </xf>
    <xf numFmtId="0" fontId="8" fillId="0" borderId="3" xfId="0" applyFont="1" applyBorder="1" applyAlignment="1" applyProtection="1">
      <alignment horizontal="center" wrapText="1"/>
      <protection locked="0"/>
    </xf>
    <xf numFmtId="0" fontId="8" fillId="2" borderId="3" xfId="0" applyFont="1" applyFill="1" applyBorder="1" applyAlignment="1" applyProtection="1">
      <alignment horizontal="center" wrapText="1"/>
      <protection locked="0"/>
    </xf>
    <xf numFmtId="0" fontId="8" fillId="2" borderId="3" xfId="0" applyFont="1" applyFill="1" applyBorder="1" applyAlignment="1" applyProtection="1">
      <alignment horizontal="center"/>
      <protection locked="0"/>
    </xf>
    <xf numFmtId="0" fontId="8" fillId="0" borderId="3" xfId="0" applyFont="1" applyBorder="1" applyAlignment="1" applyProtection="1">
      <alignment horizontal="left"/>
      <protection locked="0"/>
    </xf>
    <xf numFmtId="0" fontId="8" fillId="0" borderId="0" xfId="0" applyFont="1" applyFill="1" applyBorder="1" applyAlignment="1" applyProtection="1">
      <alignment vertical="center" wrapText="1"/>
      <protection locked="0"/>
    </xf>
    <xf numFmtId="0" fontId="8" fillId="0" borderId="44" xfId="0" applyFont="1" applyBorder="1" applyAlignment="1" applyProtection="1">
      <alignment horizontal="center"/>
      <protection locked="0"/>
    </xf>
    <xf numFmtId="0" fontId="8" fillId="0" borderId="44" xfId="0" applyFont="1" applyBorder="1" applyAlignment="1" applyProtection="1">
      <alignment horizontal="center" wrapText="1"/>
      <protection locked="0"/>
    </xf>
    <xf numFmtId="0" fontId="8" fillId="0" borderId="44" xfId="0" applyFont="1" applyBorder="1" applyAlignment="1" applyProtection="1">
      <alignment horizontal="left"/>
      <protection locked="0"/>
    </xf>
    <xf numFmtId="0" fontId="8" fillId="2" borderId="3" xfId="0" applyFont="1" applyFill="1" applyBorder="1" applyAlignment="1" applyProtection="1">
      <alignment horizontal="center" wrapText="1"/>
    </xf>
    <xf numFmtId="0" fontId="8" fillId="2" borderId="44" xfId="0" applyFont="1" applyFill="1" applyBorder="1" applyAlignment="1" applyProtection="1">
      <alignment horizontal="center" wrapText="1"/>
    </xf>
    <xf numFmtId="0" fontId="8" fillId="2" borderId="3" xfId="0" applyFont="1" applyFill="1" applyBorder="1" applyAlignment="1" applyProtection="1">
      <alignment horizontal="center"/>
    </xf>
    <xf numFmtId="0" fontId="8" fillId="2" borderId="44" xfId="0" applyFont="1" applyFill="1" applyBorder="1" applyAlignment="1" applyProtection="1">
      <alignment horizontal="center"/>
    </xf>
    <xf numFmtId="4" fontId="8" fillId="2" borderId="3" xfId="0" applyNumberFormat="1" applyFont="1" applyFill="1" applyBorder="1" applyAlignment="1" applyProtection="1">
      <alignment horizontal="center"/>
    </xf>
    <xf numFmtId="4" fontId="8" fillId="2" borderId="44" xfId="0" applyNumberFormat="1" applyFont="1" applyFill="1" applyBorder="1" applyAlignment="1" applyProtection="1">
      <alignment horizontal="center"/>
    </xf>
    <xf numFmtId="4" fontId="16" fillId="2" borderId="2" xfId="0" applyNumberFormat="1" applyFont="1" applyFill="1" applyBorder="1" applyAlignment="1" applyProtection="1">
      <alignment vertical="center"/>
      <protection locked="0"/>
    </xf>
    <xf numFmtId="0" fontId="1" fillId="7" borderId="0" xfId="0" applyFont="1" applyFill="1" applyBorder="1" applyAlignment="1" applyProtection="1">
      <alignment horizontal="center" vertical="center"/>
      <protection locked="0"/>
    </xf>
    <xf numFmtId="0" fontId="1" fillId="7" borderId="26" xfId="0" applyFont="1" applyFill="1" applyBorder="1" applyAlignment="1" applyProtection="1">
      <alignment horizontal="center" vertical="center"/>
      <protection locked="0"/>
    </xf>
    <xf numFmtId="0" fontId="12" fillId="3" borderId="61" xfId="0" applyFont="1" applyFill="1" applyBorder="1" applyAlignment="1" applyProtection="1">
      <alignment horizontal="center" vertical="center"/>
      <protection locked="0"/>
    </xf>
    <xf numFmtId="0" fontId="12" fillId="3" borderId="41" xfId="0" applyFont="1" applyFill="1" applyBorder="1" applyAlignment="1" applyProtection="1">
      <alignment horizontal="center" vertical="center"/>
      <protection locked="0"/>
    </xf>
    <xf numFmtId="0" fontId="12" fillId="3" borderId="61" xfId="0" applyFont="1" applyFill="1" applyBorder="1" applyAlignment="1" applyProtection="1">
      <alignment horizontal="center"/>
      <protection locked="0"/>
    </xf>
    <xf numFmtId="0" fontId="12" fillId="3" borderId="41" xfId="0" applyFont="1" applyFill="1" applyBorder="1" applyAlignment="1" applyProtection="1">
      <alignment horizontal="center"/>
      <protection locked="0"/>
    </xf>
    <xf numFmtId="0" fontId="12" fillId="3" borderId="62" xfId="0" applyFont="1" applyFill="1" applyBorder="1" applyAlignment="1" applyProtection="1">
      <alignment horizontal="center"/>
      <protection locked="0"/>
    </xf>
    <xf numFmtId="0" fontId="8" fillId="0" borderId="3" xfId="0" applyFont="1" applyBorder="1" applyAlignment="1" applyProtection="1">
      <alignment horizontal="left"/>
    </xf>
    <xf numFmtId="0" fontId="8" fillId="0" borderId="3" xfId="0" applyFont="1" applyBorder="1" applyAlignment="1" applyProtection="1">
      <alignment horizontal="center"/>
    </xf>
    <xf numFmtId="0" fontId="8" fillId="0" borderId="0" xfId="0" applyFont="1" applyProtection="1"/>
    <xf numFmtId="0" fontId="8" fillId="0" borderId="3" xfId="0" applyFont="1" applyBorder="1" applyAlignment="1" applyProtection="1">
      <alignment horizontal="center" wrapText="1"/>
    </xf>
    <xf numFmtId="4" fontId="8" fillId="0" borderId="0" xfId="0" applyNumberFormat="1" applyFont="1" applyProtection="1"/>
    <xf numFmtId="0" fontId="8" fillId="0" borderId="44" xfId="0" applyFont="1" applyBorder="1" applyAlignment="1" applyProtection="1">
      <alignment horizontal="center"/>
    </xf>
    <xf numFmtId="0" fontId="8" fillId="0" borderId="44" xfId="0" applyFont="1" applyBorder="1" applyAlignment="1" applyProtection="1">
      <alignment horizontal="center" wrapText="1"/>
    </xf>
    <xf numFmtId="0" fontId="8" fillId="0" borderId="44" xfId="0" applyFont="1" applyBorder="1" applyAlignment="1" applyProtection="1">
      <alignment horizontal="left"/>
    </xf>
    <xf numFmtId="0" fontId="0" fillId="0" borderId="0" xfId="0" applyProtection="1">
      <protection locked="0"/>
    </xf>
    <xf numFmtId="0" fontId="14" fillId="10" borderId="23" xfId="0" applyFont="1" applyFill="1" applyBorder="1" applyAlignment="1" applyProtection="1">
      <alignment horizontal="center" vertical="center"/>
      <protection locked="0"/>
    </xf>
    <xf numFmtId="0" fontId="14" fillId="10" borderId="24" xfId="0" applyFont="1" applyFill="1" applyBorder="1" applyAlignment="1" applyProtection="1">
      <alignment horizontal="center" vertical="center"/>
      <protection locked="0"/>
    </xf>
    <xf numFmtId="0" fontId="14" fillId="10" borderId="16" xfId="0" applyFont="1" applyFill="1" applyBorder="1" applyAlignment="1" applyProtection="1">
      <alignment horizontal="center" vertical="center"/>
      <protection locked="0"/>
    </xf>
    <xf numFmtId="0" fontId="14" fillId="10" borderId="25" xfId="0" applyFont="1" applyFill="1" applyBorder="1" applyAlignment="1" applyProtection="1">
      <alignment horizontal="center" vertical="center"/>
      <protection locked="0"/>
    </xf>
    <xf numFmtId="0" fontId="14" fillId="10" borderId="0" xfId="0" applyFont="1" applyFill="1" applyBorder="1" applyAlignment="1" applyProtection="1">
      <alignment horizontal="center" vertical="center"/>
      <protection locked="0"/>
    </xf>
    <xf numFmtId="0" fontId="14" fillId="10" borderId="26" xfId="0" applyFont="1" applyFill="1" applyBorder="1" applyAlignment="1" applyProtection="1">
      <alignment horizontal="center" vertical="center"/>
      <protection locked="0"/>
    </xf>
    <xf numFmtId="0" fontId="0" fillId="10" borderId="0" xfId="0" applyFill="1" applyBorder="1" applyProtection="1">
      <protection locked="0"/>
    </xf>
    <xf numFmtId="0" fontId="21" fillId="7" borderId="21" xfId="0" applyFont="1" applyFill="1" applyBorder="1" applyAlignment="1" applyProtection="1">
      <alignment horizontal="center" vertical="center" wrapText="1"/>
      <protection locked="0"/>
    </xf>
    <xf numFmtId="0" fontId="0" fillId="10" borderId="26" xfId="0" applyFill="1" applyBorder="1" applyProtection="1">
      <protection locked="0"/>
    </xf>
    <xf numFmtId="0" fontId="21" fillId="7" borderId="18" xfId="0" applyFont="1" applyFill="1" applyBorder="1" applyAlignment="1" applyProtection="1">
      <alignment horizontal="center" vertical="center" wrapText="1"/>
      <protection locked="0"/>
    </xf>
    <xf numFmtId="0" fontId="21" fillId="11" borderId="28" xfId="0" applyFont="1" applyFill="1" applyBorder="1" applyProtection="1">
      <protection locked="0"/>
    </xf>
    <xf numFmtId="0" fontId="0" fillId="0" borderId="29" xfId="0" applyBorder="1" applyProtection="1">
      <protection locked="0"/>
    </xf>
    <xf numFmtId="0" fontId="21" fillId="7" borderId="23" xfId="0" applyFont="1" applyFill="1" applyBorder="1" applyAlignment="1" applyProtection="1">
      <alignment vertical="center" wrapText="1"/>
      <protection locked="0"/>
    </xf>
    <xf numFmtId="0" fontId="21" fillId="7" borderId="36" xfId="0" applyFont="1" applyFill="1" applyBorder="1" applyAlignment="1" applyProtection="1">
      <alignment vertical="center" wrapText="1"/>
      <protection locked="0"/>
    </xf>
    <xf numFmtId="0" fontId="21" fillId="11" borderId="30" xfId="0" applyFont="1" applyFill="1" applyBorder="1" applyProtection="1">
      <protection locked="0"/>
    </xf>
    <xf numFmtId="0" fontId="0" fillId="0" borderId="31" xfId="0" applyBorder="1" applyProtection="1">
      <protection locked="0"/>
    </xf>
    <xf numFmtId="0" fontId="0" fillId="0" borderId="0" xfId="0" applyBorder="1" applyProtection="1">
      <protection locked="0"/>
    </xf>
    <xf numFmtId="0" fontId="21" fillId="11" borderId="32" xfId="0" applyFont="1" applyFill="1" applyBorder="1" applyProtection="1">
      <protection locked="0"/>
    </xf>
    <xf numFmtId="0" fontId="0" fillId="0" borderId="33" xfId="0" applyBorder="1" applyProtection="1">
      <protection locked="0"/>
    </xf>
    <xf numFmtId="0" fontId="0" fillId="10" borderId="25" xfId="0" applyFill="1" applyBorder="1" applyProtection="1">
      <protection locked="0"/>
    </xf>
    <xf numFmtId="0" fontId="11" fillId="10" borderId="0" xfId="0" applyFont="1" applyFill="1" applyBorder="1" applyAlignment="1" applyProtection="1">
      <alignment vertical="center" wrapText="1"/>
      <protection locked="0"/>
    </xf>
    <xf numFmtId="0" fontId="21" fillId="7" borderId="23" xfId="0" applyFont="1" applyFill="1" applyBorder="1" applyAlignment="1" applyProtection="1">
      <alignment horizontal="right"/>
      <protection locked="0"/>
    </xf>
    <xf numFmtId="0" fontId="21" fillId="7" borderId="25" xfId="0" applyFont="1" applyFill="1" applyBorder="1" applyAlignment="1" applyProtection="1">
      <alignment horizontal="right"/>
      <protection locked="0"/>
    </xf>
    <xf numFmtId="0" fontId="21" fillId="7" borderId="27" xfId="0" applyFont="1" applyFill="1" applyBorder="1" applyAlignment="1" applyProtection="1">
      <alignment horizontal="right"/>
      <protection locked="0"/>
    </xf>
    <xf numFmtId="0" fontId="0" fillId="10" borderId="19" xfId="0" applyFill="1" applyBorder="1" applyProtection="1">
      <protection locked="0"/>
    </xf>
    <xf numFmtId="0" fontId="0" fillId="10" borderId="18" xfId="0" applyFill="1" applyBorder="1" applyProtection="1">
      <protection locked="0"/>
    </xf>
    <xf numFmtId="0" fontId="0" fillId="0" borderId="27" xfId="0" applyBorder="1" applyProtection="1">
      <protection locked="0"/>
    </xf>
    <xf numFmtId="0" fontId="0" fillId="0" borderId="19" xfId="0" applyBorder="1" applyProtection="1">
      <protection locked="0"/>
    </xf>
    <xf numFmtId="0" fontId="26" fillId="2" borderId="43" xfId="0" applyFont="1" applyFill="1" applyBorder="1" applyAlignment="1" applyProtection="1">
      <alignment horizontal="center"/>
    </xf>
    <xf numFmtId="4" fontId="26" fillId="2" borderId="43" xfId="0" applyNumberFormat="1" applyFont="1" applyFill="1" applyBorder="1" applyAlignment="1" applyProtection="1">
      <alignment horizontal="center"/>
    </xf>
    <xf numFmtId="0" fontId="26" fillId="0" borderId="43" xfId="0" applyFont="1" applyBorder="1" applyAlignment="1" applyProtection="1">
      <alignment horizontal="left"/>
    </xf>
    <xf numFmtId="0" fontId="26" fillId="0" borderId="3" xfId="0" applyFont="1" applyBorder="1" applyAlignment="1" applyProtection="1">
      <alignment horizontal="left"/>
    </xf>
    <xf numFmtId="4" fontId="26" fillId="2" borderId="3" xfId="0" applyNumberFormat="1" applyFont="1" applyFill="1" applyBorder="1" applyAlignment="1" applyProtection="1">
      <alignment horizontal="center"/>
    </xf>
    <xf numFmtId="0" fontId="27" fillId="8" borderId="16" xfId="0" applyFont="1" applyFill="1" applyBorder="1" applyProtection="1"/>
    <xf numFmtId="0" fontId="27" fillId="8" borderId="26" xfId="0" applyFont="1" applyFill="1" applyBorder="1" applyProtection="1"/>
    <xf numFmtId="0" fontId="27" fillId="8" borderId="18" xfId="0" applyFont="1" applyFill="1" applyBorder="1" applyProtection="1"/>
    <xf numFmtId="0" fontId="27" fillId="10" borderId="17" xfId="0" applyFont="1" applyFill="1" applyBorder="1" applyAlignment="1" applyProtection="1">
      <alignment horizontal="center" vertical="center" wrapText="1"/>
    </xf>
    <xf numFmtId="0" fontId="27" fillId="10" borderId="18" xfId="0" applyFont="1" applyFill="1" applyBorder="1" applyAlignment="1" applyProtection="1">
      <alignment horizontal="center" vertical="center" wrapText="1"/>
    </xf>
    <xf numFmtId="0" fontId="24" fillId="10" borderId="17" xfId="0" applyFont="1" applyFill="1" applyBorder="1" applyAlignment="1" applyProtection="1">
      <alignment horizontal="center" vertical="center" wrapText="1"/>
    </xf>
    <xf numFmtId="0" fontId="27" fillId="10" borderId="23" xfId="0" applyFont="1" applyFill="1" applyBorder="1" applyProtection="1"/>
    <xf numFmtId="0" fontId="27" fillId="10" borderId="24" xfId="0" applyFont="1" applyFill="1" applyBorder="1" applyProtection="1"/>
    <xf numFmtId="0" fontId="27" fillId="10" borderId="16" xfId="0" applyFont="1" applyFill="1" applyBorder="1" applyProtection="1"/>
    <xf numFmtId="0" fontId="27" fillId="10" borderId="27" xfId="0" applyFont="1" applyFill="1" applyBorder="1" applyProtection="1"/>
    <xf numFmtId="0" fontId="27" fillId="10" borderId="19" xfId="0" applyFont="1" applyFill="1" applyBorder="1" applyProtection="1"/>
    <xf numFmtId="0" fontId="27" fillId="10" borderId="18" xfId="0" applyFont="1" applyFill="1" applyBorder="1" applyProtection="1"/>
    <xf numFmtId="0" fontId="12" fillId="3" borderId="51" xfId="0" applyFont="1" applyFill="1" applyBorder="1" applyAlignment="1" applyProtection="1">
      <alignment horizontal="center"/>
      <protection locked="0"/>
    </xf>
    <xf numFmtId="0" fontId="12" fillId="3" borderId="64" xfId="0" applyFont="1" applyFill="1" applyBorder="1" applyAlignment="1" applyProtection="1">
      <alignment horizontal="center"/>
      <protection locked="0"/>
    </xf>
    <xf numFmtId="0" fontId="26" fillId="2" borderId="3" xfId="0" applyFont="1" applyFill="1" applyBorder="1" applyAlignment="1" applyProtection="1">
      <alignment horizontal="center"/>
    </xf>
    <xf numFmtId="0" fontId="26" fillId="2" borderId="44" xfId="0" applyFont="1" applyFill="1" applyBorder="1" applyAlignment="1" applyProtection="1">
      <alignment horizontal="center"/>
    </xf>
    <xf numFmtId="0" fontId="3" fillId="0" borderId="1" xfId="0" applyFont="1" applyBorder="1" applyAlignment="1" applyProtection="1">
      <alignment horizontal="right"/>
    </xf>
    <xf numFmtId="14" fontId="4" fillId="0" borderId="1" xfId="0" applyNumberFormat="1" applyFont="1" applyBorder="1" applyAlignment="1" applyProtection="1">
      <alignment horizontal="right"/>
      <protection locked="0"/>
    </xf>
    <xf numFmtId="0" fontId="4" fillId="0" borderId="6" xfId="0" applyFont="1" applyBorder="1" applyAlignment="1" applyProtection="1">
      <alignment horizontal="left"/>
      <protection locked="0"/>
    </xf>
    <xf numFmtId="0" fontId="4" fillId="0" borderId="7" xfId="0" applyFont="1" applyBorder="1" applyAlignment="1" applyProtection="1">
      <alignment horizontal="left"/>
      <protection locked="0"/>
    </xf>
    <xf numFmtId="0" fontId="4" fillId="0" borderId="8" xfId="0" applyFont="1" applyBorder="1" applyAlignment="1" applyProtection="1">
      <alignment horizontal="left"/>
      <protection locked="0"/>
    </xf>
    <xf numFmtId="0" fontId="3" fillId="0" borderId="2" xfId="0" applyFont="1" applyBorder="1" applyAlignment="1" applyProtection="1">
      <alignment horizontal="left" vertical="center"/>
    </xf>
    <xf numFmtId="2" fontId="25" fillId="2" borderId="6" xfId="1" applyNumberFormat="1" applyFont="1" applyFill="1" applyBorder="1" applyAlignment="1" applyProtection="1">
      <alignment horizontal="center"/>
    </xf>
    <xf numFmtId="2" fontId="25" fillId="2" borderId="7" xfId="1" applyNumberFormat="1" applyFont="1" applyFill="1" applyBorder="1" applyAlignment="1" applyProtection="1">
      <alignment horizontal="center"/>
    </xf>
    <xf numFmtId="2" fontId="25" fillId="2" borderId="8" xfId="1" applyNumberFormat="1" applyFont="1" applyFill="1" applyBorder="1" applyAlignment="1" applyProtection="1">
      <alignment horizontal="center"/>
    </xf>
    <xf numFmtId="0" fontId="1" fillId="0" borderId="6" xfId="0" applyFont="1" applyBorder="1" applyAlignment="1" applyProtection="1">
      <alignment horizontal="left"/>
    </xf>
    <xf numFmtId="0" fontId="1" fillId="0" borderId="7" xfId="0" applyFont="1" applyBorder="1" applyAlignment="1" applyProtection="1">
      <alignment horizontal="left"/>
    </xf>
    <xf numFmtId="0" fontId="1" fillId="0" borderId="8" xfId="0" applyFont="1" applyBorder="1" applyAlignment="1" applyProtection="1">
      <alignment horizontal="left"/>
    </xf>
    <xf numFmtId="0" fontId="4" fillId="0" borderId="1" xfId="0" applyFont="1" applyBorder="1" applyProtection="1">
      <protection locked="0"/>
    </xf>
    <xf numFmtId="4" fontId="25" fillId="2" borderId="6" xfId="1" applyNumberFormat="1" applyFont="1" applyFill="1" applyBorder="1" applyAlignment="1" applyProtection="1">
      <alignment horizontal="center"/>
    </xf>
    <xf numFmtId="4" fontId="25" fillId="2" borderId="7" xfId="1" applyNumberFormat="1" applyFont="1" applyFill="1" applyBorder="1" applyAlignment="1" applyProtection="1">
      <alignment horizontal="center"/>
    </xf>
    <xf numFmtId="4" fontId="25" fillId="2" borderId="8" xfId="1" applyNumberFormat="1" applyFont="1" applyFill="1" applyBorder="1" applyAlignment="1" applyProtection="1">
      <alignment horizontal="center"/>
    </xf>
    <xf numFmtId="1" fontId="25" fillId="2" borderId="6" xfId="1" applyNumberFormat="1" applyFont="1" applyFill="1" applyBorder="1" applyAlignment="1" applyProtection="1">
      <alignment horizontal="center"/>
    </xf>
    <xf numFmtId="1" fontId="25" fillId="2" borderId="7" xfId="1" applyNumberFormat="1" applyFont="1" applyFill="1" applyBorder="1" applyAlignment="1" applyProtection="1">
      <alignment horizontal="center"/>
    </xf>
    <xf numFmtId="1" fontId="25" fillId="2" borderId="8" xfId="1" applyNumberFormat="1" applyFont="1" applyFill="1" applyBorder="1" applyAlignment="1" applyProtection="1">
      <alignment horizontal="center"/>
    </xf>
    <xf numFmtId="0" fontId="1" fillId="7" borderId="6" xfId="0" applyFont="1" applyFill="1" applyBorder="1" applyAlignment="1" applyProtection="1">
      <alignment horizontal="center"/>
      <protection locked="0"/>
    </xf>
    <xf numFmtId="0" fontId="1" fillId="7" borderId="7" xfId="0" applyFont="1" applyFill="1" applyBorder="1" applyAlignment="1" applyProtection="1">
      <alignment horizontal="center"/>
      <protection locked="0"/>
    </xf>
    <xf numFmtId="0" fontId="1" fillId="7" borderId="8" xfId="0" applyFont="1" applyFill="1" applyBorder="1" applyAlignment="1" applyProtection="1">
      <alignment horizontal="center"/>
      <protection locked="0"/>
    </xf>
    <xf numFmtId="1" fontId="4" fillId="2" borderId="6" xfId="1" applyNumberFormat="1" applyFont="1" applyFill="1" applyBorder="1" applyAlignment="1" applyProtection="1">
      <alignment horizontal="center"/>
      <protection locked="0"/>
    </xf>
    <xf numFmtId="1" fontId="4" fillId="2" borderId="7" xfId="1" applyNumberFormat="1" applyFont="1" applyFill="1" applyBorder="1" applyAlignment="1" applyProtection="1">
      <alignment horizontal="center"/>
      <protection locked="0"/>
    </xf>
    <xf numFmtId="1" fontId="4" fillId="2" borderId="8" xfId="1" applyNumberFormat="1" applyFont="1" applyFill="1" applyBorder="1" applyAlignment="1" applyProtection="1">
      <alignment horizontal="center"/>
      <protection locked="0"/>
    </xf>
    <xf numFmtId="14" fontId="25" fillId="2" borderId="3" xfId="1" applyNumberFormat="1" applyFont="1" applyFill="1" applyBorder="1" applyAlignment="1" applyProtection="1"/>
    <xf numFmtId="14" fontId="4" fillId="5" borderId="3" xfId="1" applyNumberFormat="1" applyFont="1" applyFill="1" applyBorder="1" applyAlignment="1" applyProtection="1">
      <protection locked="0"/>
    </xf>
    <xf numFmtId="2" fontId="25" fillId="9" borderId="6" xfId="1" applyNumberFormat="1" applyFont="1" applyFill="1" applyBorder="1" applyAlignment="1" applyProtection="1">
      <alignment horizontal="center"/>
    </xf>
    <xf numFmtId="2" fontId="25" fillId="9" borderId="7" xfId="1" applyNumberFormat="1" applyFont="1" applyFill="1" applyBorder="1" applyAlignment="1" applyProtection="1">
      <alignment horizontal="center"/>
    </xf>
    <xf numFmtId="2" fontId="25" fillId="9" borderId="8" xfId="1" applyNumberFormat="1" applyFont="1" applyFill="1" applyBorder="1" applyAlignment="1" applyProtection="1">
      <alignment horizontal="center"/>
    </xf>
    <xf numFmtId="1" fontId="25" fillId="2" borderId="3" xfId="1" applyNumberFormat="1" applyFont="1" applyFill="1" applyBorder="1" applyAlignment="1" applyProtection="1">
      <alignment horizontal="center"/>
    </xf>
    <xf numFmtId="14" fontId="4" fillId="6" borderId="3" xfId="1" applyNumberFormat="1" applyFont="1" applyFill="1" applyBorder="1" applyAlignment="1" applyProtection="1">
      <protection locked="0"/>
    </xf>
    <xf numFmtId="0" fontId="2" fillId="0" borderId="1" xfId="0" applyFont="1" applyBorder="1" applyAlignment="1" applyProtection="1">
      <alignment horizontal="center" vertical="center"/>
      <protection locked="0"/>
    </xf>
    <xf numFmtId="0" fontId="4" fillId="0" borderId="12" xfId="0" applyFont="1" applyBorder="1" applyProtection="1">
      <protection locked="0"/>
    </xf>
    <xf numFmtId="0" fontId="3" fillId="0" borderId="12" xfId="0" applyFont="1" applyBorder="1" applyAlignment="1" applyProtection="1">
      <alignment horizontal="right"/>
    </xf>
    <xf numFmtId="14" fontId="4" fillId="0" borderId="12" xfId="0" applyNumberFormat="1" applyFont="1" applyBorder="1" applyAlignment="1" applyProtection="1">
      <alignment horizontal="right"/>
      <protection locked="0"/>
    </xf>
    <xf numFmtId="0" fontId="16" fillId="0" borderId="2" xfId="0" applyFont="1" applyBorder="1" applyAlignment="1" applyProtection="1">
      <alignment horizontal="left"/>
      <protection locked="0"/>
    </xf>
    <xf numFmtId="0" fontId="16" fillId="0" borderId="4" xfId="0" applyFont="1" applyBorder="1" applyAlignment="1" applyProtection="1">
      <alignment horizontal="left"/>
      <protection locked="0"/>
    </xf>
    <xf numFmtId="0" fontId="16" fillId="0" borderId="5" xfId="0" applyFont="1" applyBorder="1" applyAlignment="1" applyProtection="1">
      <alignment horizontal="left"/>
      <protection locked="0"/>
    </xf>
    <xf numFmtId="0" fontId="4" fillId="0" borderId="41" xfId="0" applyFont="1" applyBorder="1" applyAlignment="1" applyProtection="1">
      <alignment horizontal="left"/>
      <protection locked="0"/>
    </xf>
    <xf numFmtId="0" fontId="4" fillId="0" borderId="14" xfId="0" applyFont="1" applyBorder="1" applyAlignment="1" applyProtection="1">
      <alignment horizontal="left"/>
      <protection locked="0"/>
    </xf>
    <xf numFmtId="0" fontId="4" fillId="0" borderId="42" xfId="0" applyFont="1" applyBorder="1" applyAlignment="1" applyProtection="1">
      <alignment horizontal="left"/>
      <protection locked="0"/>
    </xf>
    <xf numFmtId="0" fontId="8" fillId="0" borderId="3" xfId="0" applyFont="1" applyFill="1" applyBorder="1" applyAlignment="1" applyProtection="1">
      <alignment horizontal="center" vertical="center" wrapText="1"/>
      <protection locked="0"/>
    </xf>
    <xf numFmtId="0" fontId="8" fillId="0" borderId="31" xfId="0" applyFont="1" applyFill="1" applyBorder="1" applyAlignment="1" applyProtection="1">
      <alignment horizontal="center" vertical="center" wrapText="1"/>
      <protection locked="0"/>
    </xf>
    <xf numFmtId="0" fontId="8" fillId="0" borderId="48" xfId="0" applyFont="1" applyFill="1" applyBorder="1" applyAlignment="1" applyProtection="1">
      <alignment horizontal="center" vertical="center"/>
      <protection locked="0"/>
    </xf>
    <xf numFmtId="0" fontId="8" fillId="0" borderId="46" xfId="0" applyFont="1" applyFill="1" applyBorder="1" applyAlignment="1" applyProtection="1">
      <alignment horizontal="center" vertical="center"/>
      <protection locked="0"/>
    </xf>
    <xf numFmtId="0" fontId="8" fillId="0" borderId="55" xfId="0" applyFont="1" applyFill="1" applyBorder="1" applyAlignment="1" applyProtection="1">
      <alignment horizontal="center" vertical="center"/>
      <protection locked="0"/>
    </xf>
    <xf numFmtId="0" fontId="8" fillId="0" borderId="30" xfId="0" applyFont="1" applyFill="1" applyBorder="1" applyAlignment="1" applyProtection="1">
      <alignment horizontal="left" vertical="center" wrapText="1"/>
      <protection locked="0"/>
    </xf>
    <xf numFmtId="0" fontId="8" fillId="0" borderId="3" xfId="0" applyFont="1" applyFill="1" applyBorder="1" applyAlignment="1" applyProtection="1">
      <alignment horizontal="left" vertical="center" wrapText="1"/>
      <protection locked="0"/>
    </xf>
    <xf numFmtId="0" fontId="8" fillId="0" borderId="45" xfId="0" applyFont="1" applyFill="1" applyBorder="1" applyAlignment="1" applyProtection="1">
      <alignment horizontal="center" vertical="center"/>
      <protection locked="0"/>
    </xf>
    <xf numFmtId="0" fontId="8" fillId="0" borderId="47" xfId="0" applyFont="1" applyFill="1" applyBorder="1" applyAlignment="1" applyProtection="1">
      <alignment horizontal="center" vertical="center"/>
      <protection locked="0"/>
    </xf>
    <xf numFmtId="0" fontId="12" fillId="3" borderId="35" xfId="0" applyFont="1" applyFill="1" applyBorder="1" applyAlignment="1" applyProtection="1">
      <alignment horizontal="center" vertical="center" wrapText="1"/>
      <protection locked="0"/>
    </xf>
    <xf numFmtId="0" fontId="12" fillId="3" borderId="51" xfId="0" applyFont="1" applyFill="1" applyBorder="1" applyAlignment="1" applyProtection="1">
      <alignment horizontal="center" vertical="center" wrapText="1"/>
      <protection locked="0"/>
    </xf>
    <xf numFmtId="0" fontId="12" fillId="3" borderId="51" xfId="0" applyFont="1" applyFill="1" applyBorder="1" applyAlignment="1" applyProtection="1">
      <alignment horizontal="center"/>
      <protection locked="0"/>
    </xf>
    <xf numFmtId="0" fontId="12" fillId="3" borderId="38" xfId="0" applyFont="1" applyFill="1" applyBorder="1" applyAlignment="1" applyProtection="1">
      <alignment horizontal="center"/>
      <protection locked="0"/>
    </xf>
    <xf numFmtId="0" fontId="1" fillId="2" borderId="50" xfId="0" applyFont="1" applyFill="1" applyBorder="1" applyAlignment="1" applyProtection="1">
      <alignment horizontal="center" vertical="center"/>
      <protection locked="0"/>
    </xf>
    <xf numFmtId="4" fontId="16" fillId="2" borderId="50" xfId="0" applyNumberFormat="1" applyFont="1" applyFill="1" applyBorder="1" applyAlignment="1" applyProtection="1">
      <alignment horizontal="center" vertical="center"/>
    </xf>
    <xf numFmtId="4" fontId="16" fillId="2" borderId="53" xfId="0" applyNumberFormat="1" applyFont="1" applyFill="1" applyBorder="1" applyAlignment="1" applyProtection="1">
      <alignment horizontal="center" vertical="center"/>
    </xf>
    <xf numFmtId="0" fontId="1" fillId="2" borderId="30" xfId="0" applyFont="1" applyFill="1" applyBorder="1" applyAlignment="1" applyProtection="1">
      <alignment horizontal="left" vertical="center"/>
    </xf>
    <xf numFmtId="0" fontId="1" fillId="2" borderId="3" xfId="0" applyFont="1" applyFill="1" applyBorder="1" applyAlignment="1" applyProtection="1">
      <alignment horizontal="left" vertical="center"/>
    </xf>
    <xf numFmtId="0" fontId="1" fillId="2" borderId="50" xfId="0" applyFont="1" applyFill="1" applyBorder="1" applyAlignment="1" applyProtection="1">
      <alignment horizontal="left" vertical="center"/>
    </xf>
    <xf numFmtId="0" fontId="2" fillId="0" borderId="28" xfId="0" applyFont="1" applyBorder="1" applyAlignment="1" applyProtection="1">
      <alignment horizontal="center" vertical="center"/>
      <protection locked="0"/>
    </xf>
    <xf numFmtId="0" fontId="2" fillId="0" borderId="43" xfId="0" applyFont="1" applyBorder="1" applyAlignment="1" applyProtection="1">
      <alignment horizontal="center" vertical="center"/>
      <protection locked="0"/>
    </xf>
    <xf numFmtId="0" fontId="2" fillId="0" borderId="49" xfId="0" applyFont="1" applyBorder="1" applyAlignment="1" applyProtection="1">
      <alignment horizontal="center" vertical="center"/>
      <protection locked="0"/>
    </xf>
    <xf numFmtId="0" fontId="2" fillId="0" borderId="30" xfId="0" applyFont="1" applyBorder="1" applyAlignment="1" applyProtection="1">
      <alignment horizontal="center" vertical="center"/>
      <protection locked="0"/>
    </xf>
    <xf numFmtId="0" fontId="2" fillId="0" borderId="3" xfId="0" applyFont="1" applyBorder="1" applyAlignment="1" applyProtection="1">
      <alignment horizontal="center" vertical="center"/>
      <protection locked="0"/>
    </xf>
    <xf numFmtId="0" fontId="2" fillId="0" borderId="6" xfId="0" applyFont="1" applyBorder="1" applyAlignment="1" applyProtection="1">
      <alignment horizontal="center" vertical="center"/>
      <protection locked="0"/>
    </xf>
    <xf numFmtId="0" fontId="2" fillId="0" borderId="32" xfId="0" applyFont="1" applyBorder="1" applyAlignment="1" applyProtection="1">
      <alignment horizontal="center" vertical="center"/>
      <protection locked="0"/>
    </xf>
    <xf numFmtId="0" fontId="2" fillId="0" borderId="44" xfId="0" applyFont="1" applyBorder="1" applyAlignment="1" applyProtection="1">
      <alignment horizontal="center" vertical="center"/>
      <protection locked="0"/>
    </xf>
    <xf numFmtId="0" fontId="2" fillId="0" borderId="48" xfId="0" applyFont="1" applyBorder="1" applyAlignment="1" applyProtection="1">
      <alignment horizontal="center" vertical="center"/>
      <protection locked="0"/>
    </xf>
    <xf numFmtId="0" fontId="1" fillId="2" borderId="28" xfId="0" applyFont="1" applyFill="1" applyBorder="1" applyAlignment="1" applyProtection="1">
      <alignment horizontal="left" vertical="center"/>
    </xf>
    <xf numFmtId="0" fontId="1" fillId="2" borderId="43" xfId="0" applyFont="1" applyFill="1" applyBorder="1" applyAlignment="1" applyProtection="1">
      <alignment horizontal="left" vertical="center"/>
    </xf>
    <xf numFmtId="0" fontId="1" fillId="2" borderId="43" xfId="0" applyFont="1" applyFill="1" applyBorder="1" applyAlignment="1" applyProtection="1">
      <alignment horizontal="left" vertical="center" wrapText="1"/>
      <protection locked="0"/>
    </xf>
    <xf numFmtId="0" fontId="1" fillId="2" borderId="43" xfId="0" applyFont="1" applyFill="1" applyBorder="1" applyAlignment="1" applyProtection="1">
      <alignment horizontal="left" vertical="center"/>
      <protection locked="0"/>
    </xf>
    <xf numFmtId="0" fontId="1" fillId="2" borderId="29" xfId="0" applyFont="1" applyFill="1" applyBorder="1" applyAlignment="1" applyProtection="1">
      <alignment horizontal="left" vertical="center"/>
      <protection locked="0"/>
    </xf>
    <xf numFmtId="0" fontId="1" fillId="2" borderId="30" xfId="0" applyFont="1" applyFill="1" applyBorder="1" applyAlignment="1" applyProtection="1">
      <alignment vertical="center"/>
    </xf>
    <xf numFmtId="0" fontId="1" fillId="2" borderId="3" xfId="0" applyFont="1" applyFill="1" applyBorder="1" applyAlignment="1" applyProtection="1">
      <alignment vertical="center"/>
    </xf>
    <xf numFmtId="0" fontId="1" fillId="2" borderId="31" xfId="0" applyFont="1" applyFill="1" applyBorder="1" applyAlignment="1" applyProtection="1">
      <alignment horizontal="left" vertical="center"/>
    </xf>
    <xf numFmtId="0" fontId="8" fillId="0" borderId="43" xfId="0" applyFont="1" applyFill="1" applyBorder="1" applyAlignment="1" applyProtection="1">
      <alignment horizontal="center" vertical="center" wrapText="1"/>
      <protection locked="0"/>
    </xf>
    <xf numFmtId="0" fontId="8" fillId="0" borderId="29" xfId="0" applyFont="1" applyFill="1" applyBorder="1" applyAlignment="1" applyProtection="1">
      <alignment horizontal="center" vertical="center" wrapText="1"/>
      <protection locked="0"/>
    </xf>
    <xf numFmtId="0" fontId="8" fillId="0" borderId="28" xfId="0" applyFont="1" applyFill="1" applyBorder="1" applyAlignment="1" applyProtection="1">
      <alignment horizontal="left" vertical="center" wrapText="1"/>
      <protection locked="0"/>
    </xf>
    <xf numFmtId="0" fontId="8" fillId="0" borderId="43" xfId="0" applyFont="1" applyFill="1" applyBorder="1" applyAlignment="1" applyProtection="1">
      <alignment horizontal="left" vertical="center" wrapText="1"/>
      <protection locked="0"/>
    </xf>
    <xf numFmtId="0" fontId="8" fillId="0" borderId="30" xfId="0" applyFont="1" applyFill="1" applyBorder="1" applyAlignment="1" applyProtection="1">
      <alignment horizontal="left" vertical="center" wrapText="1"/>
    </xf>
    <xf numFmtId="0" fontId="8" fillId="0" borderId="3" xfId="0" applyFont="1" applyFill="1" applyBorder="1" applyAlignment="1" applyProtection="1">
      <alignment horizontal="left" vertical="center" wrapText="1"/>
    </xf>
    <xf numFmtId="0" fontId="8" fillId="0" borderId="3" xfId="0" applyFont="1" applyFill="1" applyBorder="1" applyAlignment="1" applyProtection="1">
      <alignment horizontal="center" vertical="center" wrapText="1"/>
    </xf>
    <xf numFmtId="0" fontId="8" fillId="0" borderId="31" xfId="0" applyFont="1" applyFill="1" applyBorder="1" applyAlignment="1" applyProtection="1">
      <alignment horizontal="center" vertical="center" wrapText="1"/>
    </xf>
    <xf numFmtId="0" fontId="8" fillId="0" borderId="48" xfId="0" applyFont="1" applyFill="1" applyBorder="1" applyAlignment="1" applyProtection="1">
      <alignment horizontal="center" vertical="center"/>
    </xf>
    <xf numFmtId="0" fontId="8" fillId="0" borderId="46" xfId="0" applyFont="1" applyFill="1" applyBorder="1" applyAlignment="1" applyProtection="1">
      <alignment horizontal="center" vertical="center"/>
    </xf>
    <xf numFmtId="0" fontId="8" fillId="0" borderId="55" xfId="0" applyFont="1" applyFill="1" applyBorder="1" applyAlignment="1" applyProtection="1">
      <alignment horizontal="center" vertical="center"/>
    </xf>
    <xf numFmtId="0" fontId="8" fillId="0" borderId="45" xfId="0" applyFont="1" applyFill="1" applyBorder="1" applyAlignment="1" applyProtection="1">
      <alignment horizontal="center" vertical="center"/>
    </xf>
    <xf numFmtId="0" fontId="8" fillId="0" borderId="47" xfId="0" applyFont="1" applyFill="1" applyBorder="1" applyAlignment="1" applyProtection="1">
      <alignment horizontal="center" vertical="center"/>
    </xf>
    <xf numFmtId="4" fontId="16" fillId="2" borderId="4" xfId="0" applyNumberFormat="1" applyFont="1" applyFill="1" applyBorder="1" applyAlignment="1" applyProtection="1">
      <alignment horizontal="center" vertical="center"/>
    </xf>
    <xf numFmtId="4" fontId="16" fillId="2" borderId="13" xfId="0" applyNumberFormat="1" applyFont="1" applyFill="1" applyBorder="1" applyAlignment="1" applyProtection="1">
      <alignment horizontal="center" vertical="center"/>
    </xf>
    <xf numFmtId="0" fontId="12" fillId="3" borderId="59" xfId="0" applyFont="1" applyFill="1" applyBorder="1" applyAlignment="1" applyProtection="1">
      <alignment horizontal="center" vertical="center" wrapText="1"/>
      <protection locked="0"/>
    </xf>
    <xf numFmtId="0" fontId="12" fillId="3" borderId="60" xfId="0" applyFont="1" applyFill="1" applyBorder="1" applyAlignment="1" applyProtection="1">
      <alignment horizontal="center" vertical="center" wrapText="1"/>
      <protection locked="0"/>
    </xf>
    <xf numFmtId="0" fontId="1" fillId="2" borderId="57" xfId="0" applyFont="1" applyFill="1" applyBorder="1" applyAlignment="1" applyProtection="1">
      <alignment horizontal="left" vertical="center"/>
    </xf>
    <xf numFmtId="0" fontId="1" fillId="2" borderId="4" xfId="0" applyFont="1" applyFill="1" applyBorder="1" applyAlignment="1" applyProtection="1">
      <alignment horizontal="left" vertical="center"/>
    </xf>
    <xf numFmtId="0" fontId="1" fillId="2" borderId="5" xfId="0" applyFont="1" applyFill="1" applyBorder="1" applyAlignment="1" applyProtection="1">
      <alignment horizontal="left" vertical="center"/>
    </xf>
    <xf numFmtId="0" fontId="1" fillId="2" borderId="12" xfId="0" applyFont="1" applyFill="1" applyBorder="1" applyAlignment="1" applyProtection="1">
      <alignment horizontal="center" vertical="center"/>
      <protection locked="0"/>
    </xf>
    <xf numFmtId="0" fontId="12" fillId="3" borderId="11" xfId="0" applyFont="1" applyFill="1" applyBorder="1" applyAlignment="1" applyProtection="1">
      <alignment horizontal="center"/>
      <protection locked="0"/>
    </xf>
    <xf numFmtId="0" fontId="12" fillId="3" borderId="63" xfId="0" applyFont="1" applyFill="1" applyBorder="1" applyAlignment="1" applyProtection="1">
      <alignment horizontal="center"/>
      <protection locked="0"/>
    </xf>
    <xf numFmtId="0" fontId="2" fillId="0" borderId="23" xfId="0" applyFont="1" applyBorder="1" applyAlignment="1" applyProtection="1">
      <alignment horizontal="center" vertical="center"/>
      <protection locked="0"/>
    </xf>
    <xf numFmtId="0" fontId="2" fillId="0" borderId="56" xfId="0" applyFont="1" applyBorder="1" applyAlignment="1" applyProtection="1">
      <alignment horizontal="center" vertical="center"/>
      <protection locked="0"/>
    </xf>
    <xf numFmtId="0" fontId="2" fillId="0" borderId="25"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0" fontId="1" fillId="2" borderId="10" xfId="0" applyFont="1" applyFill="1" applyBorder="1" applyAlignment="1" applyProtection="1">
      <alignment horizontal="left" vertical="center"/>
    </xf>
    <xf numFmtId="0" fontId="1" fillId="2" borderId="1" xfId="0" applyFont="1" applyFill="1" applyBorder="1" applyAlignment="1" applyProtection="1">
      <alignment horizontal="left" vertical="center" wrapText="1"/>
      <protection locked="0"/>
    </xf>
    <xf numFmtId="0" fontId="1" fillId="2" borderId="1" xfId="0" applyFont="1" applyFill="1" applyBorder="1" applyAlignment="1" applyProtection="1">
      <alignment horizontal="left" vertical="center"/>
      <protection locked="0"/>
    </xf>
    <xf numFmtId="0" fontId="1" fillId="2" borderId="58" xfId="0" applyFont="1" applyFill="1" applyBorder="1" applyAlignment="1" applyProtection="1">
      <alignment horizontal="left" vertical="center"/>
      <protection locked="0"/>
    </xf>
    <xf numFmtId="0" fontId="1" fillId="2" borderId="57" xfId="0" applyFont="1" applyFill="1" applyBorder="1" applyAlignment="1" applyProtection="1">
      <alignment vertical="center"/>
    </xf>
    <xf numFmtId="0" fontId="1" fillId="2" borderId="10" xfId="0" applyFont="1" applyFill="1" applyBorder="1" applyAlignment="1" applyProtection="1">
      <alignment vertical="center"/>
    </xf>
    <xf numFmtId="0" fontId="1" fillId="2" borderId="1" xfId="0" applyFont="1" applyFill="1" applyBorder="1" applyAlignment="1" applyProtection="1">
      <alignment horizontal="left" vertical="center"/>
    </xf>
    <xf numFmtId="0" fontId="1" fillId="2" borderId="58" xfId="0" applyFont="1" applyFill="1" applyBorder="1" applyAlignment="1" applyProtection="1">
      <alignment horizontal="left" vertical="center"/>
    </xf>
    <xf numFmtId="0" fontId="14" fillId="7" borderId="22" xfId="0" applyFont="1" applyFill="1" applyBorder="1" applyAlignment="1" applyProtection="1">
      <alignment horizontal="center"/>
      <protection locked="0"/>
    </xf>
    <xf numFmtId="0" fontId="14" fillId="7" borderId="20" xfId="0" applyFont="1" applyFill="1" applyBorder="1" applyAlignment="1" applyProtection="1">
      <alignment horizontal="center"/>
      <protection locked="0"/>
    </xf>
    <xf numFmtId="0" fontId="14" fillId="7" borderId="21" xfId="0" applyFont="1" applyFill="1" applyBorder="1" applyAlignment="1" applyProtection="1">
      <alignment horizontal="center"/>
      <protection locked="0"/>
    </xf>
    <xf numFmtId="0" fontId="11" fillId="10" borderId="23" xfId="0" applyFont="1" applyFill="1" applyBorder="1" applyAlignment="1" applyProtection="1">
      <alignment horizontal="center" vertical="center" wrapText="1"/>
      <protection locked="0"/>
    </xf>
    <xf numFmtId="0" fontId="11" fillId="10" borderId="24" xfId="0" applyFont="1" applyFill="1" applyBorder="1" applyAlignment="1" applyProtection="1">
      <alignment horizontal="center" vertical="center" wrapText="1"/>
      <protection locked="0"/>
    </xf>
    <xf numFmtId="0" fontId="11" fillId="10" borderId="16" xfId="0" applyFont="1" applyFill="1" applyBorder="1" applyAlignment="1" applyProtection="1">
      <alignment horizontal="center" vertical="center" wrapText="1"/>
      <protection locked="0"/>
    </xf>
    <xf numFmtId="0" fontId="11" fillId="10" borderId="25" xfId="0" applyFont="1" applyFill="1" applyBorder="1" applyAlignment="1" applyProtection="1">
      <alignment horizontal="center" vertical="center" wrapText="1"/>
      <protection locked="0"/>
    </xf>
    <xf numFmtId="0" fontId="11" fillId="10" borderId="0" xfId="0" applyFont="1" applyFill="1" applyBorder="1" applyAlignment="1" applyProtection="1">
      <alignment horizontal="center" vertical="center" wrapText="1"/>
      <protection locked="0"/>
    </xf>
    <xf numFmtId="0" fontId="11" fillId="10" borderId="26" xfId="0" applyFont="1" applyFill="1" applyBorder="1" applyAlignment="1" applyProtection="1">
      <alignment horizontal="center" vertical="center" wrapText="1"/>
      <protection locked="0"/>
    </xf>
    <xf numFmtId="0" fontId="11" fillId="10" borderId="27" xfId="0" applyFont="1" applyFill="1" applyBorder="1" applyAlignment="1" applyProtection="1">
      <alignment horizontal="center" vertical="center" wrapText="1"/>
      <protection locked="0"/>
    </xf>
    <xf numFmtId="0" fontId="11" fillId="10" borderId="19" xfId="0" applyFont="1" applyFill="1" applyBorder="1" applyAlignment="1" applyProtection="1">
      <alignment horizontal="center" vertical="center" wrapText="1"/>
      <protection locked="0"/>
    </xf>
    <xf numFmtId="0" fontId="11" fillId="10" borderId="18" xfId="0" applyFont="1" applyFill="1" applyBorder="1" applyAlignment="1" applyProtection="1">
      <alignment horizontal="center" vertical="center" wrapText="1"/>
      <protection locked="0"/>
    </xf>
    <xf numFmtId="0" fontId="14" fillId="0" borderId="23" xfId="0" applyFont="1" applyBorder="1" applyAlignment="1" applyProtection="1">
      <alignment horizontal="center" vertical="center"/>
      <protection locked="0"/>
    </xf>
    <xf numFmtId="0" fontId="14" fillId="0" borderId="24" xfId="0" applyFont="1" applyBorder="1" applyAlignment="1" applyProtection="1">
      <alignment horizontal="center" vertical="center"/>
      <protection locked="0"/>
    </xf>
    <xf numFmtId="0" fontId="14" fillId="0" borderId="16" xfId="0" applyFont="1" applyBorder="1" applyAlignment="1" applyProtection="1">
      <alignment horizontal="center" vertical="center"/>
      <protection locked="0"/>
    </xf>
    <xf numFmtId="0" fontId="14" fillId="0" borderId="25" xfId="0" applyFont="1" applyBorder="1" applyAlignment="1" applyProtection="1">
      <alignment horizontal="center" vertical="center"/>
      <protection locked="0"/>
    </xf>
    <xf numFmtId="0" fontId="14" fillId="0" borderId="0" xfId="0" applyFont="1" applyBorder="1" applyAlignment="1" applyProtection="1">
      <alignment horizontal="center" vertical="center"/>
      <protection locked="0"/>
    </xf>
    <xf numFmtId="0" fontId="14" fillId="0" borderId="26" xfId="0" applyFont="1" applyBorder="1" applyAlignment="1" applyProtection="1">
      <alignment horizontal="center" vertical="center"/>
      <protection locked="0"/>
    </xf>
    <xf numFmtId="0" fontId="14" fillId="0" borderId="27" xfId="0" applyFont="1" applyBorder="1" applyAlignment="1" applyProtection="1">
      <alignment horizontal="center" vertical="center"/>
      <protection locked="0"/>
    </xf>
    <xf numFmtId="0" fontId="14" fillId="0" borderId="19" xfId="0" applyFont="1" applyBorder="1" applyAlignment="1" applyProtection="1">
      <alignment horizontal="center" vertical="center"/>
      <protection locked="0"/>
    </xf>
    <xf numFmtId="0" fontId="14" fillId="0" borderId="18" xfId="0" applyFont="1" applyBorder="1" applyAlignment="1" applyProtection="1">
      <alignment horizontal="center" vertical="center"/>
      <protection locked="0"/>
    </xf>
    <xf numFmtId="0" fontId="21" fillId="7" borderId="22" xfId="0" applyFont="1" applyFill="1" applyBorder="1" applyAlignment="1" applyProtection="1">
      <alignment horizontal="center" vertical="center" wrapText="1"/>
      <protection locked="0"/>
    </xf>
    <xf numFmtId="0" fontId="21" fillId="7" borderId="20" xfId="0" applyFont="1" applyFill="1" applyBorder="1" applyAlignment="1" applyProtection="1">
      <alignment horizontal="center" vertical="center" wrapText="1"/>
      <protection locked="0"/>
    </xf>
    <xf numFmtId="0" fontId="21" fillId="7" borderId="21" xfId="0" applyFont="1" applyFill="1" applyBorder="1" applyAlignment="1" applyProtection="1">
      <alignment horizontal="center" vertical="center" wrapText="1"/>
      <protection locked="0"/>
    </xf>
    <xf numFmtId="0" fontId="21" fillId="7" borderId="15" xfId="0" applyFont="1" applyFill="1" applyBorder="1" applyAlignment="1" applyProtection="1">
      <alignment horizontal="center" vertical="center" wrapText="1"/>
      <protection locked="0"/>
    </xf>
    <xf numFmtId="0" fontId="21" fillId="7" borderId="17" xfId="0" applyFont="1" applyFill="1" applyBorder="1" applyAlignment="1" applyProtection="1">
      <alignment horizontal="center" vertical="center" wrapText="1"/>
      <protection locked="0"/>
    </xf>
    <xf numFmtId="0" fontId="27" fillId="10" borderId="22" xfId="0" applyFont="1" applyFill="1" applyBorder="1" applyAlignment="1" applyProtection="1">
      <alignment horizontal="center"/>
    </xf>
    <xf numFmtId="0" fontId="27" fillId="10" borderId="20" xfId="0" applyFont="1" applyFill="1" applyBorder="1" applyAlignment="1" applyProtection="1">
      <alignment horizontal="center"/>
    </xf>
    <xf numFmtId="0" fontId="27" fillId="10" borderId="21" xfId="0" applyFont="1" applyFill="1" applyBorder="1" applyAlignment="1" applyProtection="1">
      <alignment horizontal="center"/>
    </xf>
    <xf numFmtId="0" fontId="21" fillId="7" borderId="23" xfId="0" applyFont="1" applyFill="1" applyBorder="1" applyAlignment="1" applyProtection="1">
      <alignment horizontal="center" vertical="center" wrapText="1"/>
      <protection locked="0"/>
    </xf>
    <xf numFmtId="0" fontId="21" fillId="7" borderId="24" xfId="0" applyFont="1" applyFill="1" applyBorder="1" applyAlignment="1" applyProtection="1">
      <alignment horizontal="center" vertical="center" wrapText="1"/>
      <protection locked="0"/>
    </xf>
    <xf numFmtId="0" fontId="21" fillId="7" borderId="16" xfId="0" applyFont="1" applyFill="1" applyBorder="1" applyAlignment="1" applyProtection="1">
      <alignment horizontal="center" vertical="center" wrapText="1"/>
      <protection locked="0"/>
    </xf>
    <xf numFmtId="0" fontId="21" fillId="7" borderId="27" xfId="0" applyFont="1" applyFill="1" applyBorder="1" applyAlignment="1" applyProtection="1">
      <alignment horizontal="center" vertical="center" wrapText="1"/>
      <protection locked="0"/>
    </xf>
    <xf numFmtId="0" fontId="21" fillId="7" borderId="19" xfId="0" applyFont="1" applyFill="1" applyBorder="1" applyAlignment="1" applyProtection="1">
      <alignment horizontal="center" vertical="center" wrapText="1"/>
      <protection locked="0"/>
    </xf>
    <xf numFmtId="0" fontId="21" fillId="7" borderId="18" xfId="0" applyFont="1" applyFill="1" applyBorder="1" applyAlignment="1" applyProtection="1">
      <alignment horizontal="center" vertical="center" wrapText="1"/>
      <protection locked="0"/>
    </xf>
    <xf numFmtId="0" fontId="14" fillId="7" borderId="23" xfId="0" applyFont="1" applyFill="1" applyBorder="1" applyAlignment="1" applyProtection="1">
      <alignment horizontal="center" vertical="center"/>
      <protection locked="0"/>
    </xf>
    <xf numFmtId="0" fontId="14" fillId="7" borderId="16" xfId="0" applyFont="1" applyFill="1" applyBorder="1" applyAlignment="1" applyProtection="1">
      <alignment horizontal="center" vertical="center"/>
      <protection locked="0"/>
    </xf>
    <xf numFmtId="0" fontId="14" fillId="7" borderId="27" xfId="0" applyFont="1" applyFill="1" applyBorder="1" applyAlignment="1" applyProtection="1">
      <alignment horizontal="center" vertical="center"/>
      <protection locked="0"/>
    </xf>
    <xf numFmtId="0" fontId="14" fillId="7" borderId="18" xfId="0" applyFont="1" applyFill="1" applyBorder="1" applyAlignment="1" applyProtection="1">
      <alignment horizontal="center" vertical="center"/>
      <protection locked="0"/>
    </xf>
    <xf numFmtId="0" fontId="27" fillId="10" borderId="39" xfId="0" applyFont="1" applyFill="1" applyBorder="1" applyAlignment="1" applyProtection="1">
      <alignment horizontal="center" vertical="center"/>
    </xf>
    <xf numFmtId="0" fontId="27" fillId="10" borderId="34" xfId="0" applyFont="1" applyFill="1" applyBorder="1" applyAlignment="1" applyProtection="1">
      <alignment horizontal="center" vertical="center"/>
    </xf>
    <xf numFmtId="0" fontId="27" fillId="10" borderId="35" xfId="0" applyFont="1" applyFill="1" applyBorder="1" applyAlignment="1" applyProtection="1">
      <alignment horizontal="center" vertical="center"/>
    </xf>
    <xf numFmtId="0" fontId="27" fillId="10" borderId="40" xfId="0" applyFont="1" applyFill="1" applyBorder="1" applyAlignment="1" applyProtection="1">
      <alignment horizontal="center" vertical="center"/>
    </xf>
    <xf numFmtId="0" fontId="27" fillId="10" borderId="37" xfId="0" applyFont="1" applyFill="1" applyBorder="1" applyAlignment="1" applyProtection="1">
      <alignment horizontal="center" vertical="center"/>
    </xf>
    <xf numFmtId="0" fontId="27" fillId="10" borderId="38" xfId="0" applyFont="1" applyFill="1" applyBorder="1" applyAlignment="1" applyProtection="1">
      <alignment horizontal="center" vertical="center"/>
    </xf>
    <xf numFmtId="0" fontId="14" fillId="0" borderId="3" xfId="0" applyFont="1" applyBorder="1" applyAlignment="1">
      <alignment horizontal="center" vertical="center"/>
    </xf>
    <xf numFmtId="0" fontId="0" fillId="0" borderId="0" xfId="0" applyAlignment="1">
      <alignment horizontal="center"/>
    </xf>
  </cellXfs>
  <cellStyles count="2">
    <cellStyle name="Normal" xfId="0" builtinId="0"/>
    <cellStyle name="Vírgula" xfId="1" builtinId="3"/>
  </cellStyles>
  <dxfs count="55">
    <dxf>
      <numFmt numFmtId="19" formatCode="dd/mm/yyyy"/>
    </dxf>
    <dxf>
      <fill>
        <patternFill>
          <bgColor theme="8" tint="0.79998168889431442"/>
        </patternFill>
      </fill>
    </dxf>
    <dxf>
      <fill>
        <patternFill>
          <bgColor theme="9" tint="0.59996337778862885"/>
        </patternFill>
      </fill>
    </dxf>
    <dxf>
      <fill>
        <patternFill>
          <bgColor rgb="FFFFFF99"/>
        </patternFill>
      </fill>
    </dxf>
    <dxf>
      <fill>
        <patternFill>
          <bgColor theme="8" tint="0.79998168889431442"/>
        </patternFill>
      </fill>
    </dxf>
    <dxf>
      <fill>
        <patternFill>
          <bgColor theme="9" tint="0.59996337778862885"/>
        </patternFill>
      </fill>
    </dxf>
    <dxf>
      <fill>
        <patternFill>
          <bgColor rgb="FFFFFF99"/>
        </patternFill>
      </fill>
    </dxf>
    <dxf>
      <font>
        <b/>
        <i val="0"/>
        <condense val="0"/>
        <extend val="0"/>
        <color indexed="10"/>
      </font>
      <fill>
        <patternFill patternType="solid">
          <fgColor indexed="22"/>
          <bgColor indexed="47"/>
        </patternFill>
      </fill>
    </dxf>
    <dxf>
      <font>
        <b val="0"/>
        <condense val="0"/>
        <extend val="0"/>
        <color indexed="53"/>
      </font>
      <fill>
        <patternFill patternType="solid">
          <fgColor indexed="26"/>
          <bgColor indexed="43"/>
        </patternFill>
      </fill>
    </dxf>
    <dxf>
      <font>
        <b val="0"/>
        <i/>
        <condense val="0"/>
        <extend val="0"/>
        <color indexed="17"/>
      </font>
      <fill>
        <patternFill patternType="solid">
          <fgColor indexed="41"/>
          <bgColor indexed="27"/>
        </patternFill>
      </fill>
    </dxf>
    <dxf>
      <font>
        <b/>
        <i/>
      </font>
    </dxf>
    <dxf>
      <fill>
        <patternFill>
          <bgColor theme="8" tint="0.79998168889431442"/>
        </patternFill>
      </fill>
    </dxf>
    <dxf>
      <fill>
        <patternFill>
          <bgColor theme="9" tint="0.59996337778862885"/>
        </patternFill>
      </fill>
    </dxf>
    <dxf>
      <fill>
        <patternFill>
          <bgColor rgb="FFFFFF99"/>
        </patternFill>
      </fill>
    </dxf>
    <dxf>
      <font>
        <b/>
        <i val="0"/>
        <condense val="0"/>
        <extend val="0"/>
        <color indexed="10"/>
      </font>
      <fill>
        <patternFill patternType="solid">
          <fgColor indexed="22"/>
          <bgColor indexed="47"/>
        </patternFill>
      </fill>
    </dxf>
    <dxf>
      <font>
        <b val="0"/>
        <condense val="0"/>
        <extend val="0"/>
        <color indexed="53"/>
      </font>
      <fill>
        <patternFill patternType="solid">
          <fgColor indexed="26"/>
          <bgColor indexed="43"/>
        </patternFill>
      </fill>
    </dxf>
    <dxf>
      <font>
        <b val="0"/>
        <i/>
        <condense val="0"/>
        <extend val="0"/>
        <color indexed="17"/>
      </font>
      <fill>
        <patternFill patternType="solid">
          <fgColor indexed="41"/>
          <bgColor indexed="27"/>
        </patternFill>
      </fill>
    </dxf>
    <dxf>
      <font>
        <b/>
        <i/>
      </font>
    </dxf>
    <dxf>
      <fill>
        <patternFill>
          <bgColor theme="8" tint="0.79998168889431442"/>
        </patternFill>
      </fill>
    </dxf>
    <dxf>
      <fill>
        <patternFill>
          <bgColor theme="9" tint="0.59996337778862885"/>
        </patternFill>
      </fill>
    </dxf>
    <dxf>
      <fill>
        <patternFill>
          <bgColor rgb="FFFFFF99"/>
        </patternFill>
      </fill>
    </dxf>
    <dxf>
      <fill>
        <patternFill>
          <bgColor theme="8" tint="0.79998168889431442"/>
        </patternFill>
      </fill>
    </dxf>
    <dxf>
      <fill>
        <patternFill>
          <bgColor theme="9" tint="0.59996337778862885"/>
        </patternFill>
      </fill>
    </dxf>
    <dxf>
      <fill>
        <patternFill>
          <bgColor rgb="FFFFFF99"/>
        </patternFill>
      </fill>
    </dxf>
    <dxf>
      <fill>
        <patternFill>
          <bgColor theme="8" tint="0.79998168889431442"/>
        </patternFill>
      </fill>
    </dxf>
    <dxf>
      <fill>
        <patternFill>
          <bgColor theme="9" tint="0.59996337778862885"/>
        </patternFill>
      </fill>
    </dxf>
    <dxf>
      <fill>
        <patternFill>
          <bgColor rgb="FFFFFF99"/>
        </patternFill>
      </fill>
    </dxf>
    <dxf>
      <fill>
        <patternFill>
          <bgColor theme="8" tint="0.79998168889431442"/>
        </patternFill>
      </fill>
    </dxf>
    <dxf>
      <fill>
        <patternFill>
          <bgColor theme="9" tint="0.59996337778862885"/>
        </patternFill>
      </fill>
    </dxf>
    <dxf>
      <fill>
        <patternFill>
          <bgColor rgb="FFFFFF99"/>
        </patternFill>
      </fill>
    </dxf>
    <dxf>
      <fill>
        <patternFill>
          <bgColor theme="8" tint="0.79998168889431442"/>
        </patternFill>
      </fill>
    </dxf>
    <dxf>
      <fill>
        <patternFill>
          <bgColor theme="9" tint="0.59996337778862885"/>
        </patternFill>
      </fill>
    </dxf>
    <dxf>
      <fill>
        <patternFill>
          <bgColor rgb="FFFFFF99"/>
        </patternFill>
      </fill>
    </dxf>
    <dxf>
      <fill>
        <patternFill>
          <bgColor theme="8" tint="0.79998168889431442"/>
        </patternFill>
      </fill>
    </dxf>
    <dxf>
      <fill>
        <patternFill>
          <bgColor theme="9" tint="0.59996337778862885"/>
        </patternFill>
      </fill>
    </dxf>
    <dxf>
      <fill>
        <patternFill>
          <bgColor rgb="FFFFFF99"/>
        </patternFill>
      </fill>
    </dxf>
    <dxf>
      <fill>
        <patternFill>
          <bgColor theme="8" tint="0.79998168889431442"/>
        </patternFill>
      </fill>
    </dxf>
    <dxf>
      <fill>
        <patternFill>
          <bgColor theme="9" tint="0.59996337778862885"/>
        </patternFill>
      </fill>
    </dxf>
    <dxf>
      <fill>
        <patternFill>
          <bgColor rgb="FFFFFF99"/>
        </patternFill>
      </fill>
    </dxf>
    <dxf>
      <fill>
        <patternFill>
          <bgColor theme="8" tint="0.79998168889431442"/>
        </patternFill>
      </fill>
    </dxf>
    <dxf>
      <fill>
        <patternFill>
          <bgColor theme="9" tint="0.59996337778862885"/>
        </patternFill>
      </fill>
    </dxf>
    <dxf>
      <fill>
        <patternFill>
          <bgColor rgb="FFFFFF99"/>
        </patternFill>
      </fill>
    </dxf>
    <dxf>
      <fill>
        <patternFill>
          <bgColor theme="8" tint="0.79998168889431442"/>
        </patternFill>
      </fill>
    </dxf>
    <dxf>
      <fill>
        <patternFill>
          <bgColor theme="9" tint="0.59996337778862885"/>
        </patternFill>
      </fill>
    </dxf>
    <dxf>
      <fill>
        <patternFill>
          <bgColor rgb="FFFFFF99"/>
        </patternFill>
      </fill>
    </dxf>
    <dxf>
      <fill>
        <patternFill>
          <bgColor theme="8" tint="0.79998168889431442"/>
        </patternFill>
      </fill>
    </dxf>
    <dxf>
      <fill>
        <patternFill>
          <bgColor theme="9" tint="0.59996337778862885"/>
        </patternFill>
      </fill>
    </dxf>
    <dxf>
      <fill>
        <patternFill>
          <bgColor rgb="FFFFFF99"/>
        </patternFill>
      </fill>
    </dxf>
    <dxf>
      <font>
        <b/>
        <i val="0"/>
        <condense val="0"/>
        <extend val="0"/>
        <color indexed="10"/>
      </font>
      <fill>
        <patternFill patternType="solid">
          <fgColor indexed="22"/>
          <bgColor indexed="47"/>
        </patternFill>
      </fill>
    </dxf>
    <dxf>
      <font>
        <b val="0"/>
        <condense val="0"/>
        <extend val="0"/>
        <color indexed="53"/>
      </font>
      <fill>
        <patternFill patternType="solid">
          <fgColor indexed="26"/>
          <bgColor indexed="43"/>
        </patternFill>
      </fill>
    </dxf>
    <dxf>
      <font>
        <b val="0"/>
        <i/>
        <condense val="0"/>
        <extend val="0"/>
        <color indexed="17"/>
      </font>
      <fill>
        <patternFill patternType="solid">
          <fgColor indexed="41"/>
          <bgColor indexed="27"/>
        </patternFill>
      </fill>
    </dxf>
    <dxf>
      <font>
        <b/>
        <i/>
      </font>
    </dxf>
    <dxf>
      <fill>
        <patternFill>
          <bgColor theme="8" tint="0.79998168889431442"/>
        </patternFill>
      </fill>
    </dxf>
    <dxf>
      <fill>
        <patternFill>
          <bgColor theme="9" tint="0.59996337778862885"/>
        </patternFill>
      </fill>
    </dxf>
    <dxf>
      <fill>
        <patternFill>
          <bgColor rgb="FFFFFF99"/>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66675</xdr:rowOff>
    </xdr:from>
    <xdr:to>
      <xdr:col>6</xdr:col>
      <xdr:colOff>400050</xdr:colOff>
      <xdr:row>2</xdr:row>
      <xdr:rowOff>85725</xdr:rowOff>
    </xdr:to>
    <xdr:pic>
      <xdr:nvPicPr>
        <xdr:cNvPr id="18474" name="Picture 1" descr="Principal_h-RG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66675"/>
          <a:ext cx="18002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0</xdr:row>
      <xdr:rowOff>66675</xdr:rowOff>
    </xdr:from>
    <xdr:to>
      <xdr:col>3</xdr:col>
      <xdr:colOff>152400</xdr:colOff>
      <xdr:row>2</xdr:row>
      <xdr:rowOff>9525</xdr:rowOff>
    </xdr:to>
    <xdr:pic>
      <xdr:nvPicPr>
        <xdr:cNvPr id="2116" name="Picture 22" descr="Principal_h-RG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66675"/>
          <a:ext cx="16478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0</xdr:row>
      <xdr:rowOff>66675</xdr:rowOff>
    </xdr:from>
    <xdr:to>
      <xdr:col>3</xdr:col>
      <xdr:colOff>152400</xdr:colOff>
      <xdr:row>2</xdr:row>
      <xdr:rowOff>9525</xdr:rowOff>
    </xdr:to>
    <xdr:pic>
      <xdr:nvPicPr>
        <xdr:cNvPr id="2" name="Picture 22" descr="Principal_h-RG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66675"/>
          <a:ext cx="16478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66675</xdr:colOff>
      <xdr:row>0</xdr:row>
      <xdr:rowOff>66675</xdr:rowOff>
    </xdr:from>
    <xdr:to>
      <xdr:col>0</xdr:col>
      <xdr:colOff>1714500</xdr:colOff>
      <xdr:row>2</xdr:row>
      <xdr:rowOff>66675</xdr:rowOff>
    </xdr:to>
    <xdr:pic>
      <xdr:nvPicPr>
        <xdr:cNvPr id="2" name="Picture 1" descr="Principal_h-RG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16478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66675</xdr:colOff>
      <xdr:row>0</xdr:row>
      <xdr:rowOff>66675</xdr:rowOff>
    </xdr:from>
    <xdr:to>
      <xdr:col>0</xdr:col>
      <xdr:colOff>1714500</xdr:colOff>
      <xdr:row>2</xdr:row>
      <xdr:rowOff>66675</xdr:rowOff>
    </xdr:to>
    <xdr:pic>
      <xdr:nvPicPr>
        <xdr:cNvPr id="17461" name="Picture 1" descr="Principal_h-RG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16478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ecolaborativa.petrobras.com.br/Users/y8ov/Desktop/CalculoProdutividadeSustentaca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1"/>
      <sheetName val="Plan2"/>
    </sheetNames>
    <sheetDataSet>
      <sheetData sheetId="0" refreshError="1"/>
      <sheetData sheetId="1">
        <row r="1">
          <cell r="A1">
            <v>1</v>
          </cell>
          <cell r="B1">
            <v>2</v>
          </cell>
          <cell r="C1">
            <v>3</v>
          </cell>
          <cell r="D1">
            <v>4</v>
          </cell>
        </row>
        <row r="2">
          <cell r="A2">
            <v>4</v>
          </cell>
          <cell r="B2">
            <v>3</v>
          </cell>
          <cell r="C2">
            <v>1</v>
          </cell>
        </row>
        <row r="3">
          <cell r="A3">
            <v>1</v>
          </cell>
          <cell r="B3">
            <v>3</v>
          </cell>
          <cell r="C3">
            <v>5</v>
          </cell>
        </row>
        <row r="4">
          <cell r="A4">
            <v>5</v>
          </cell>
          <cell r="B4">
            <v>3</v>
          </cell>
          <cell r="C4">
            <v>1</v>
          </cell>
        </row>
        <row r="5">
          <cell r="A5">
            <v>4</v>
          </cell>
          <cell r="B5">
            <v>3</v>
          </cell>
          <cell r="C5">
            <v>2</v>
          </cell>
          <cell r="D5">
            <v>1</v>
          </cell>
        </row>
        <row r="6">
          <cell r="A6">
            <v>3</v>
          </cell>
          <cell r="B6">
            <v>1</v>
          </cell>
        </row>
        <row r="7">
          <cell r="A7">
            <v>3</v>
          </cell>
          <cell r="B7">
            <v>1</v>
          </cell>
        </row>
        <row r="8">
          <cell r="A8">
            <v>2</v>
          </cell>
          <cell r="B8">
            <v>1</v>
          </cell>
        </row>
        <row r="9">
          <cell r="A9">
            <v>3</v>
          </cell>
          <cell r="B9">
            <v>1</v>
          </cell>
        </row>
        <row r="10">
          <cell r="A10">
            <v>2</v>
          </cell>
          <cell r="B10">
            <v>1</v>
          </cell>
        </row>
      </sheetData>
    </sheetDataSet>
  </externalBook>
</externalLink>
</file>

<file path=xl/tables/table1.xml><?xml version="1.0" encoding="utf-8"?>
<table xmlns="http://schemas.openxmlformats.org/spreadsheetml/2006/main" id="1" name="Tabela1" displayName="Tabela1" ref="L2:N420" totalsRowShown="0">
  <autoFilter ref="L2:N420"/>
  <tableColumns count="3">
    <tableColumn id="1" name="Descrição"/>
    <tableColumn id="2" name="Obs"/>
    <tableColumn id="3" name="Data"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188"/>
  <sheetViews>
    <sheetView showGridLines="0" zoomScaleSheetLayoutView="100" workbookViewId="0">
      <selection activeCell="K15" sqref="K15:N15"/>
    </sheetView>
  </sheetViews>
  <sheetFormatPr defaultRowHeight="13.5" x14ac:dyDescent="0.25"/>
  <cols>
    <col min="1" max="4" width="2.7109375" style="20" customWidth="1"/>
    <col min="5" max="5" width="8.140625" style="20" customWidth="1"/>
    <col min="6" max="6" width="2.7109375" style="20" customWidth="1"/>
    <col min="7" max="7" width="7.140625" style="20" customWidth="1"/>
    <col min="8" max="15" width="2.7109375" style="20" customWidth="1"/>
    <col min="16" max="16" width="0.85546875" style="20" customWidth="1"/>
    <col min="17" max="17" width="2.7109375" style="20" customWidth="1"/>
    <col min="18" max="18" width="4.28515625" style="20" customWidth="1"/>
    <col min="19" max="19" width="3.42578125" style="20" customWidth="1"/>
    <col min="20" max="20" width="5.5703125" style="20" customWidth="1"/>
    <col min="21" max="22" width="2.7109375" style="20" customWidth="1"/>
    <col min="23" max="23" width="3.28515625" style="20" bestFit="1" customWidth="1"/>
    <col min="24" max="24" width="2.7109375" style="20" customWidth="1"/>
    <col min="25" max="25" width="13.7109375" style="20" bestFit="1" customWidth="1"/>
    <col min="26" max="76" width="2.7109375" style="20" customWidth="1"/>
    <col min="77" max="16384" width="9.140625" style="20"/>
  </cols>
  <sheetData>
    <row r="1" spans="1:46" ht="12" customHeight="1" x14ac:dyDescent="0.25">
      <c r="A1" s="162" t="s">
        <v>0</v>
      </c>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row>
    <row r="2" spans="1:46" ht="12" customHeight="1" x14ac:dyDescent="0.25">
      <c r="A2" s="162"/>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A2" s="162"/>
      <c r="AB2" s="162"/>
      <c r="AT2" s="21"/>
    </row>
    <row r="3" spans="1:46" ht="12" customHeight="1" x14ac:dyDescent="0.25">
      <c r="A3" s="162"/>
      <c r="B3" s="162"/>
      <c r="C3" s="162"/>
      <c r="D3" s="162"/>
      <c r="E3" s="162"/>
      <c r="F3" s="162"/>
      <c r="G3" s="162"/>
      <c r="H3" s="162"/>
      <c r="I3" s="162"/>
      <c r="J3" s="162"/>
      <c r="K3" s="162"/>
      <c r="L3" s="162"/>
      <c r="M3" s="162"/>
      <c r="N3" s="162"/>
      <c r="O3" s="162"/>
      <c r="P3" s="162"/>
      <c r="Q3" s="162"/>
      <c r="R3" s="162"/>
      <c r="S3" s="162"/>
      <c r="T3" s="162"/>
      <c r="U3" s="162"/>
      <c r="V3" s="162"/>
      <c r="W3" s="162"/>
      <c r="X3" s="162"/>
      <c r="Y3" s="162"/>
      <c r="Z3" s="162"/>
      <c r="AA3" s="162"/>
      <c r="AB3" s="162"/>
      <c r="AT3" s="21"/>
    </row>
    <row r="4" spans="1:46" ht="16.5" x14ac:dyDescent="0.3">
      <c r="A4" s="135" t="s">
        <v>33</v>
      </c>
      <c r="B4" s="135"/>
      <c r="C4" s="135"/>
      <c r="D4" s="135"/>
      <c r="E4" s="135"/>
      <c r="F4" s="166"/>
      <c r="G4" s="167"/>
      <c r="H4" s="167"/>
      <c r="I4" s="167"/>
      <c r="J4" s="167"/>
      <c r="K4" s="167"/>
      <c r="L4" s="167"/>
      <c r="M4" s="167"/>
      <c r="N4" s="167"/>
      <c r="O4" s="167"/>
      <c r="P4" s="167"/>
      <c r="Q4" s="167"/>
      <c r="R4" s="167"/>
      <c r="S4" s="167"/>
      <c r="T4" s="167"/>
      <c r="U4" s="167"/>
      <c r="V4" s="167"/>
      <c r="W4" s="167"/>
      <c r="X4" s="167"/>
      <c r="Y4" s="167"/>
      <c r="Z4" s="167"/>
      <c r="AA4" s="167"/>
      <c r="AB4" s="168"/>
      <c r="AT4" s="21"/>
    </row>
    <row r="5" spans="1:46" x14ac:dyDescent="0.25">
      <c r="A5" s="135" t="s">
        <v>1</v>
      </c>
      <c r="B5" s="135"/>
      <c r="C5" s="135"/>
      <c r="D5" s="135"/>
      <c r="E5" s="135"/>
      <c r="F5" s="169"/>
      <c r="G5" s="170"/>
      <c r="H5" s="170"/>
      <c r="I5" s="170"/>
      <c r="J5" s="170"/>
      <c r="K5" s="170"/>
      <c r="L5" s="170"/>
      <c r="M5" s="170"/>
      <c r="N5" s="170"/>
      <c r="O5" s="170"/>
      <c r="P5" s="170"/>
      <c r="Q5" s="170"/>
      <c r="R5" s="170"/>
      <c r="S5" s="170"/>
      <c r="T5" s="170"/>
      <c r="U5" s="170"/>
      <c r="V5" s="170"/>
      <c r="W5" s="170"/>
      <c r="X5" s="170"/>
      <c r="Y5" s="170"/>
      <c r="Z5" s="170"/>
      <c r="AA5" s="170"/>
      <c r="AB5" s="171"/>
      <c r="AT5" s="21"/>
    </row>
    <row r="6" spans="1:46" x14ac:dyDescent="0.25">
      <c r="A6" s="135" t="s">
        <v>2</v>
      </c>
      <c r="B6" s="135"/>
      <c r="C6" s="135"/>
      <c r="D6" s="135"/>
      <c r="E6" s="135"/>
      <c r="F6" s="132"/>
      <c r="G6" s="133"/>
      <c r="H6" s="133"/>
      <c r="I6" s="133"/>
      <c r="J6" s="133"/>
      <c r="K6" s="133"/>
      <c r="L6" s="133"/>
      <c r="M6" s="133"/>
      <c r="N6" s="133"/>
      <c r="O6" s="133"/>
      <c r="P6" s="133"/>
      <c r="Q6" s="133"/>
      <c r="R6" s="133"/>
      <c r="S6" s="133"/>
      <c r="T6" s="133"/>
      <c r="U6" s="133"/>
      <c r="V6" s="133"/>
      <c r="W6" s="133"/>
      <c r="X6" s="133"/>
      <c r="Y6" s="133"/>
      <c r="Z6" s="133"/>
      <c r="AA6" s="133"/>
      <c r="AB6" s="134"/>
    </row>
    <row r="7" spans="1:46" x14ac:dyDescent="0.25">
      <c r="A7" s="135" t="s">
        <v>32</v>
      </c>
      <c r="B7" s="135"/>
      <c r="C7" s="135"/>
      <c r="D7" s="135"/>
      <c r="E7" s="135"/>
      <c r="F7" s="163"/>
      <c r="G7" s="163"/>
      <c r="H7" s="163"/>
      <c r="I7" s="163"/>
      <c r="J7" s="163"/>
      <c r="K7" s="163"/>
      <c r="L7" s="163"/>
      <c r="M7" s="163"/>
      <c r="N7" s="163"/>
      <c r="O7" s="163"/>
      <c r="P7" s="163"/>
      <c r="Q7" s="163"/>
      <c r="R7" s="163"/>
      <c r="S7" s="163"/>
      <c r="T7" s="163"/>
      <c r="U7" s="164" t="s">
        <v>4</v>
      </c>
      <c r="V7" s="164"/>
      <c r="W7" s="164"/>
      <c r="X7" s="165"/>
      <c r="Y7" s="165"/>
      <c r="Z7" s="165"/>
      <c r="AA7" s="165"/>
      <c r="AB7" s="165"/>
    </row>
    <row r="8" spans="1:46" x14ac:dyDescent="0.25">
      <c r="A8" s="135" t="s">
        <v>5</v>
      </c>
      <c r="B8" s="135"/>
      <c r="C8" s="135"/>
      <c r="D8" s="135"/>
      <c r="E8" s="135"/>
      <c r="F8" s="142"/>
      <c r="G8" s="142"/>
      <c r="H8" s="142"/>
      <c r="I8" s="142"/>
      <c r="J8" s="142"/>
      <c r="K8" s="142"/>
      <c r="L8" s="142"/>
      <c r="M8" s="142"/>
      <c r="N8" s="142"/>
      <c r="O8" s="142"/>
      <c r="P8" s="142"/>
      <c r="Q8" s="142"/>
      <c r="R8" s="142"/>
      <c r="S8" s="142"/>
      <c r="T8" s="142"/>
      <c r="U8" s="130" t="s">
        <v>6</v>
      </c>
      <c r="V8" s="130"/>
      <c r="W8" s="130"/>
      <c r="X8" s="131"/>
      <c r="Y8" s="131"/>
      <c r="Z8" s="131"/>
      <c r="AA8" s="131"/>
      <c r="AB8" s="131"/>
    </row>
    <row r="9" spans="1:46" x14ac:dyDescent="0.25">
      <c r="A9" s="22"/>
      <c r="B9" s="22"/>
      <c r="C9" s="22"/>
      <c r="D9" s="22"/>
      <c r="E9" s="22"/>
      <c r="F9" s="17"/>
      <c r="G9" s="17"/>
      <c r="H9" s="17"/>
      <c r="I9" s="17"/>
      <c r="J9" s="17"/>
      <c r="K9" s="17"/>
      <c r="L9" s="17"/>
      <c r="M9" s="17"/>
      <c r="N9" s="17"/>
      <c r="O9" s="17"/>
      <c r="P9" s="17"/>
      <c r="Q9" s="17"/>
      <c r="R9" s="17"/>
      <c r="S9" s="17"/>
      <c r="T9" s="17"/>
      <c r="U9" s="23"/>
      <c r="V9" s="23"/>
      <c r="W9" s="23"/>
      <c r="X9" s="18"/>
      <c r="Y9" s="18"/>
      <c r="Z9" s="18"/>
      <c r="AA9" s="18"/>
      <c r="AB9" s="18"/>
    </row>
    <row r="10" spans="1:46" x14ac:dyDescent="0.25">
      <c r="A10" s="22"/>
      <c r="B10" s="22"/>
      <c r="C10" s="22"/>
      <c r="D10" s="22"/>
      <c r="E10" s="22"/>
      <c r="F10" s="17"/>
      <c r="G10" s="17"/>
      <c r="H10" s="17"/>
      <c r="I10" s="17"/>
      <c r="J10" s="17"/>
      <c r="K10" s="17"/>
      <c r="L10" s="17"/>
      <c r="M10" s="17"/>
      <c r="N10" s="17"/>
      <c r="O10" s="17"/>
      <c r="P10" s="17"/>
      <c r="Q10" s="17"/>
      <c r="R10" s="17"/>
      <c r="S10" s="17"/>
      <c r="T10" s="17"/>
      <c r="U10" s="23"/>
      <c r="V10" s="23"/>
      <c r="W10" s="23"/>
      <c r="X10" s="18"/>
      <c r="Y10" s="18"/>
      <c r="Z10" s="18"/>
      <c r="AA10" s="18"/>
      <c r="AB10" s="18"/>
    </row>
    <row r="11" spans="1:46" x14ac:dyDescent="0.25">
      <c r="A11" s="139" t="s">
        <v>143</v>
      </c>
      <c r="B11" s="140"/>
      <c r="C11" s="140"/>
      <c r="D11" s="140"/>
      <c r="E11" s="140"/>
      <c r="F11" s="140"/>
      <c r="G11" s="140"/>
      <c r="H11" s="140"/>
      <c r="I11" s="140"/>
      <c r="J11" s="141"/>
      <c r="K11" s="149"/>
      <c r="L11" s="150"/>
      <c r="M11" s="150"/>
      <c r="N11" s="151"/>
    </row>
    <row r="12" spans="1:46" x14ac:dyDescent="0.25">
      <c r="A12" s="29" t="s">
        <v>153</v>
      </c>
      <c r="B12" s="30"/>
      <c r="C12" s="30"/>
      <c r="D12" s="30"/>
      <c r="E12" s="30"/>
      <c r="F12" s="30"/>
      <c r="G12" s="30"/>
      <c r="H12" s="30"/>
      <c r="I12" s="30"/>
      <c r="J12" s="31"/>
      <c r="K12" s="152"/>
      <c r="L12" s="153"/>
      <c r="M12" s="153"/>
      <c r="N12" s="154"/>
      <c r="Y12" s="24"/>
    </row>
    <row r="13" spans="1:46" x14ac:dyDescent="0.25">
      <c r="A13" s="139" t="s">
        <v>29</v>
      </c>
      <c r="B13" s="140"/>
      <c r="C13" s="140"/>
      <c r="D13" s="140"/>
      <c r="E13" s="140"/>
      <c r="F13" s="140"/>
      <c r="G13" s="140"/>
      <c r="H13" s="140"/>
      <c r="I13" s="140"/>
      <c r="J13" s="141"/>
      <c r="K13" s="143">
        <f>'Requisitos Funcionais'!N6+'Requisitos Não Funcionais'!O6</f>
        <v>0</v>
      </c>
      <c r="L13" s="144"/>
      <c r="M13" s="144"/>
      <c r="N13" s="145"/>
      <c r="Z13" s="25"/>
    </row>
    <row r="14" spans="1:46" x14ac:dyDescent="0.25">
      <c r="A14" s="139" t="s">
        <v>134</v>
      </c>
      <c r="B14" s="140"/>
      <c r="C14" s="140"/>
      <c r="D14" s="140"/>
      <c r="E14" s="140"/>
      <c r="F14" s="140"/>
      <c r="G14" s="140"/>
      <c r="H14" s="140"/>
      <c r="I14" s="140"/>
      <c r="J14" s="141"/>
      <c r="K14" s="146">
        <f>Caracteristicas!B19</f>
        <v>13</v>
      </c>
      <c r="L14" s="147"/>
      <c r="M14" s="147"/>
      <c r="N14" s="148"/>
    </row>
    <row r="15" spans="1:46" x14ac:dyDescent="0.25">
      <c r="A15" s="139" t="s">
        <v>83</v>
      </c>
      <c r="B15" s="140"/>
      <c r="C15" s="140"/>
      <c r="D15" s="140"/>
      <c r="E15" s="140"/>
      <c r="F15" s="140"/>
      <c r="G15" s="140"/>
      <c r="H15" s="140"/>
      <c r="I15" s="140"/>
      <c r="J15" s="141"/>
      <c r="K15" s="136">
        <f>IF(K11="Sim",Caracteristicas!B21,Caracteristicas!B20)</f>
        <v>7</v>
      </c>
      <c r="L15" s="137"/>
      <c r="M15" s="137"/>
      <c r="N15" s="138"/>
    </row>
    <row r="16" spans="1:46" x14ac:dyDescent="0.25">
      <c r="A16" s="139" t="s">
        <v>30</v>
      </c>
      <c r="B16" s="140"/>
      <c r="C16" s="140"/>
      <c r="D16" s="140"/>
      <c r="E16" s="140"/>
      <c r="F16" s="140"/>
      <c r="G16" s="140"/>
      <c r="H16" s="140"/>
      <c r="I16" s="140"/>
      <c r="J16" s="141"/>
      <c r="K16" s="157">
        <f>IF(K11="Sim",2.3,2.8)</f>
        <v>2.8</v>
      </c>
      <c r="L16" s="158"/>
      <c r="M16" s="158"/>
      <c r="N16" s="159"/>
    </row>
    <row r="17" spans="1:19" x14ac:dyDescent="0.25">
      <c r="A17" s="139" t="s">
        <v>31</v>
      </c>
      <c r="B17" s="140"/>
      <c r="C17" s="140"/>
      <c r="D17" s="140"/>
      <c r="E17" s="140"/>
      <c r="F17" s="140"/>
      <c r="G17" s="140"/>
      <c r="H17" s="140"/>
      <c r="I17" s="140"/>
      <c r="J17" s="141"/>
      <c r="K17" s="160">
        <f>IF(K11="Não",ROUNDUP(K13/K16,0),ROUNDUP(K12+(K13/K16),0))</f>
        <v>0</v>
      </c>
      <c r="L17" s="160"/>
      <c r="M17" s="160"/>
      <c r="N17" s="160"/>
    </row>
    <row r="18" spans="1:19" x14ac:dyDescent="0.25">
      <c r="A18" s="139" t="s">
        <v>65</v>
      </c>
      <c r="B18" s="140"/>
      <c r="C18" s="140"/>
      <c r="D18" s="140"/>
      <c r="E18" s="140"/>
      <c r="F18" s="140"/>
      <c r="G18" s="140"/>
      <c r="H18" s="140"/>
      <c r="I18" s="140"/>
      <c r="J18" s="141"/>
      <c r="K18" s="161">
        <v>42999</v>
      </c>
      <c r="L18" s="161"/>
      <c r="M18" s="161"/>
      <c r="N18" s="161"/>
    </row>
    <row r="19" spans="1:19" x14ac:dyDescent="0.25">
      <c r="A19" s="139" t="s">
        <v>38</v>
      </c>
      <c r="B19" s="140"/>
      <c r="C19" s="140"/>
      <c r="D19" s="140"/>
      <c r="E19" s="140"/>
      <c r="F19" s="140"/>
      <c r="G19" s="140"/>
      <c r="H19" s="140"/>
      <c r="I19" s="140"/>
      <c r="J19" s="141"/>
      <c r="K19" s="155" t="str">
        <f>IF(K17&lt;&gt;0,WORKDAY(K18-1,K17,Controle!$N$3:$N$420),"")</f>
        <v/>
      </c>
      <c r="L19" s="155"/>
      <c r="M19" s="155"/>
      <c r="N19" s="155"/>
    </row>
    <row r="20" spans="1:19" ht="12" customHeight="1" x14ac:dyDescent="0.25">
      <c r="A20" s="139" t="s">
        <v>39</v>
      </c>
      <c r="B20" s="140"/>
      <c r="C20" s="140"/>
      <c r="D20" s="140"/>
      <c r="E20" s="140"/>
      <c r="F20" s="140"/>
      <c r="G20" s="140"/>
      <c r="H20" s="140"/>
      <c r="I20" s="140"/>
      <c r="J20" s="141"/>
      <c r="K20" s="156"/>
      <c r="L20" s="156"/>
      <c r="M20" s="156"/>
      <c r="N20" s="156"/>
      <c r="S20" s="26"/>
    </row>
    <row r="21" spans="1:19" ht="12" customHeight="1" x14ac:dyDescent="0.25">
      <c r="E21" s="26"/>
      <c r="F21" s="26"/>
      <c r="G21" s="26"/>
      <c r="H21" s="26"/>
      <c r="I21" s="26"/>
      <c r="J21" s="26"/>
      <c r="K21" s="26"/>
      <c r="L21" s="26"/>
      <c r="M21" s="26"/>
      <c r="N21" s="26"/>
      <c r="O21" s="26"/>
      <c r="P21" s="26"/>
      <c r="Q21" s="26"/>
      <c r="R21" s="27"/>
    </row>
    <row r="22" spans="1:19" ht="12" customHeight="1" x14ac:dyDescent="0.25">
      <c r="E22" s="26"/>
      <c r="F22" s="26"/>
      <c r="G22" s="26"/>
      <c r="H22" s="26"/>
      <c r="I22" s="26"/>
      <c r="J22" s="26"/>
      <c r="K22" s="26"/>
      <c r="L22" s="26"/>
      <c r="M22" s="26"/>
      <c r="N22" s="26"/>
      <c r="O22" s="26"/>
      <c r="P22" s="26"/>
      <c r="Q22" s="26"/>
      <c r="R22" s="27"/>
    </row>
    <row r="23" spans="1:19" ht="12" customHeight="1" x14ac:dyDescent="0.25">
      <c r="E23" s="26"/>
      <c r="F23" s="26"/>
      <c r="G23" s="26"/>
      <c r="H23" s="26"/>
      <c r="I23" s="26"/>
      <c r="J23" s="26"/>
      <c r="K23" s="26"/>
      <c r="L23" s="26"/>
      <c r="M23" s="26"/>
      <c r="N23" s="26"/>
      <c r="O23" s="26"/>
      <c r="P23" s="26"/>
      <c r="Q23" s="26"/>
      <c r="R23" s="27"/>
      <c r="S23" s="26"/>
    </row>
    <row r="24" spans="1:19" ht="12" customHeight="1" x14ac:dyDescent="0.25">
      <c r="B24" s="26"/>
      <c r="C24" s="26"/>
      <c r="D24" s="26"/>
      <c r="E24" s="26"/>
      <c r="F24" s="26"/>
      <c r="G24" s="26"/>
      <c r="H24" s="26"/>
      <c r="I24" s="26"/>
      <c r="J24" s="26"/>
    </row>
    <row r="25" spans="1:19" ht="12" customHeight="1" x14ac:dyDescent="0.25">
      <c r="B25" s="26"/>
      <c r="C25" s="26"/>
      <c r="D25" s="26"/>
      <c r="E25" s="26"/>
      <c r="F25" s="26"/>
      <c r="G25" s="26"/>
      <c r="H25" s="26"/>
      <c r="I25" s="26"/>
      <c r="J25" s="26"/>
    </row>
    <row r="26" spans="1:19" ht="12" customHeight="1" x14ac:dyDescent="0.25">
      <c r="B26" s="26"/>
      <c r="C26" s="26"/>
      <c r="D26" s="26"/>
      <c r="E26" s="26"/>
      <c r="F26" s="26"/>
      <c r="G26" s="26"/>
      <c r="H26" s="26"/>
      <c r="I26" s="26"/>
      <c r="J26" s="26"/>
    </row>
    <row r="27" spans="1:19" ht="12" customHeight="1" x14ac:dyDescent="0.25">
      <c r="B27" s="26"/>
      <c r="C27" s="26"/>
      <c r="D27" s="26"/>
      <c r="E27" s="26"/>
      <c r="F27" s="26"/>
      <c r="G27" s="26"/>
      <c r="H27" s="26"/>
      <c r="I27" s="26"/>
      <c r="J27" s="26"/>
    </row>
    <row r="28" spans="1:19" ht="12" customHeight="1" x14ac:dyDescent="0.25">
      <c r="B28" s="26"/>
      <c r="C28" s="26"/>
      <c r="D28" s="26"/>
      <c r="E28" s="26"/>
      <c r="F28" s="26"/>
      <c r="G28" s="26"/>
      <c r="H28" s="26"/>
      <c r="I28" s="26"/>
      <c r="J28" s="26"/>
    </row>
    <row r="29" spans="1:19" ht="12" customHeight="1" x14ac:dyDescent="0.25">
      <c r="B29" s="26"/>
      <c r="C29" s="26"/>
      <c r="D29" s="26"/>
      <c r="E29" s="26"/>
      <c r="F29" s="26"/>
      <c r="G29" s="26"/>
      <c r="H29" s="26"/>
      <c r="I29" s="26"/>
      <c r="J29" s="26"/>
    </row>
    <row r="30" spans="1:19" ht="12" customHeight="1" x14ac:dyDescent="0.25">
      <c r="B30" s="26"/>
      <c r="C30" s="26"/>
      <c r="D30" s="26"/>
      <c r="E30" s="26"/>
      <c r="F30" s="26"/>
      <c r="G30" s="26"/>
      <c r="H30" s="26"/>
      <c r="I30" s="26"/>
      <c r="J30" s="26"/>
    </row>
    <row r="31" spans="1:19" ht="12" customHeight="1" x14ac:dyDescent="0.25">
      <c r="B31" s="26"/>
      <c r="C31" s="26"/>
      <c r="D31" s="26"/>
      <c r="E31" s="26"/>
      <c r="F31" s="26"/>
      <c r="G31" s="26"/>
      <c r="H31" s="26"/>
      <c r="I31" s="26"/>
      <c r="J31" s="26"/>
    </row>
    <row r="32" spans="1:19" ht="12" customHeight="1" x14ac:dyDescent="0.25">
      <c r="B32" s="26"/>
      <c r="C32" s="26"/>
      <c r="D32" s="26"/>
      <c r="E32" s="26"/>
      <c r="F32" s="26"/>
      <c r="G32" s="26"/>
      <c r="H32" s="26"/>
      <c r="I32" s="26"/>
      <c r="J32" s="26"/>
    </row>
    <row r="33" spans="2:10" ht="12" customHeight="1" x14ac:dyDescent="0.25">
      <c r="B33" s="26"/>
      <c r="C33" s="26"/>
      <c r="D33" s="26"/>
      <c r="E33" s="26"/>
      <c r="F33" s="26"/>
      <c r="G33" s="26"/>
      <c r="H33" s="26"/>
      <c r="I33" s="26"/>
      <c r="J33" s="26"/>
    </row>
    <row r="34" spans="2:10" ht="12" customHeight="1" x14ac:dyDescent="0.25">
      <c r="B34" s="26"/>
      <c r="C34" s="26"/>
      <c r="D34" s="26"/>
      <c r="E34" s="26"/>
      <c r="F34" s="26"/>
      <c r="G34" s="26"/>
      <c r="H34" s="26"/>
      <c r="I34" s="26"/>
      <c r="J34" s="26"/>
    </row>
    <row r="35" spans="2:10" ht="12" customHeight="1" x14ac:dyDescent="0.25">
      <c r="B35" s="26"/>
      <c r="C35" s="26"/>
      <c r="D35" s="26"/>
      <c r="E35" s="26"/>
      <c r="F35" s="26"/>
      <c r="G35" s="26"/>
      <c r="H35" s="26"/>
      <c r="I35" s="26"/>
      <c r="J35" s="26"/>
    </row>
    <row r="36" spans="2:10" ht="12" customHeight="1" x14ac:dyDescent="0.25">
      <c r="B36" s="26"/>
      <c r="C36" s="26"/>
      <c r="D36" s="26"/>
      <c r="E36" s="26"/>
      <c r="F36" s="26"/>
      <c r="G36" s="26"/>
      <c r="H36" s="26"/>
      <c r="I36" s="26"/>
      <c r="J36" s="26"/>
    </row>
    <row r="37" spans="2:10" ht="12" customHeight="1" x14ac:dyDescent="0.25">
      <c r="B37" s="26"/>
      <c r="C37" s="26"/>
      <c r="D37" s="26"/>
      <c r="E37" s="26"/>
      <c r="F37" s="26"/>
      <c r="G37" s="26"/>
      <c r="H37" s="26"/>
      <c r="I37" s="26"/>
      <c r="J37" s="26"/>
    </row>
    <row r="38" spans="2:10" ht="12" customHeight="1" x14ac:dyDescent="0.25">
      <c r="B38" s="26"/>
      <c r="C38" s="26"/>
      <c r="D38" s="26"/>
      <c r="E38" s="26"/>
      <c r="F38" s="26"/>
      <c r="G38" s="26"/>
      <c r="H38" s="26"/>
      <c r="I38" s="26"/>
      <c r="J38" s="26"/>
    </row>
    <row r="39" spans="2:10" ht="12" customHeight="1" x14ac:dyDescent="0.25">
      <c r="B39" s="26"/>
      <c r="C39" s="26"/>
      <c r="D39" s="26"/>
      <c r="E39" s="26"/>
      <c r="F39" s="26"/>
      <c r="G39" s="26"/>
      <c r="H39" s="26"/>
      <c r="I39" s="26"/>
      <c r="J39" s="26"/>
    </row>
    <row r="40" spans="2:10" ht="12" customHeight="1" x14ac:dyDescent="0.25">
      <c r="B40" s="26"/>
      <c r="C40" s="26"/>
      <c r="D40" s="26"/>
      <c r="E40" s="26"/>
      <c r="F40" s="26"/>
      <c r="G40" s="26"/>
      <c r="H40" s="26"/>
      <c r="I40" s="26"/>
      <c r="J40" s="26"/>
    </row>
    <row r="41" spans="2:10" ht="12" customHeight="1" x14ac:dyDescent="0.25">
      <c r="B41" s="26"/>
      <c r="C41" s="26"/>
      <c r="D41" s="26"/>
      <c r="E41" s="26"/>
      <c r="F41" s="26"/>
      <c r="G41" s="26"/>
      <c r="H41" s="26"/>
      <c r="I41" s="26"/>
      <c r="J41" s="26"/>
    </row>
    <row r="42" spans="2:10" ht="12" customHeight="1" x14ac:dyDescent="0.25">
      <c r="B42" s="26"/>
      <c r="C42" s="26"/>
      <c r="D42" s="26"/>
      <c r="E42" s="26"/>
      <c r="F42" s="26"/>
      <c r="G42" s="26"/>
      <c r="H42" s="26"/>
      <c r="I42" s="26"/>
      <c r="J42" s="26"/>
    </row>
    <row r="43" spans="2:10" ht="12" customHeight="1" x14ac:dyDescent="0.25">
      <c r="B43" s="26"/>
      <c r="C43" s="26"/>
      <c r="D43" s="26"/>
      <c r="E43" s="26"/>
      <c r="F43" s="26"/>
      <c r="G43" s="26"/>
      <c r="H43" s="26"/>
      <c r="I43" s="26"/>
      <c r="J43" s="26"/>
    </row>
    <row r="44" spans="2:10" ht="12" customHeight="1" x14ac:dyDescent="0.25">
      <c r="B44" s="26"/>
      <c r="C44" s="26"/>
      <c r="D44" s="26"/>
      <c r="E44" s="26"/>
      <c r="F44" s="26"/>
      <c r="G44" s="26"/>
      <c r="H44" s="26"/>
      <c r="I44" s="26"/>
      <c r="J44" s="26"/>
    </row>
    <row r="45" spans="2:10" ht="12" customHeight="1" x14ac:dyDescent="0.25">
      <c r="B45" s="26"/>
      <c r="C45" s="26"/>
      <c r="D45" s="26"/>
      <c r="E45" s="26"/>
      <c r="F45" s="26"/>
      <c r="G45" s="26"/>
      <c r="H45" s="26"/>
      <c r="I45" s="26"/>
      <c r="J45" s="26"/>
    </row>
    <row r="46" spans="2:10" ht="12" customHeight="1" x14ac:dyDescent="0.25">
      <c r="B46" s="26"/>
      <c r="C46" s="26"/>
      <c r="D46" s="26"/>
      <c r="E46" s="26"/>
      <c r="F46" s="26"/>
      <c r="G46" s="26"/>
      <c r="H46" s="26"/>
      <c r="I46" s="26"/>
      <c r="J46" s="26"/>
    </row>
    <row r="47" spans="2:10" ht="12" customHeight="1" x14ac:dyDescent="0.25">
      <c r="B47" s="26"/>
      <c r="C47" s="26"/>
      <c r="D47" s="26"/>
      <c r="E47" s="26"/>
      <c r="F47" s="26"/>
      <c r="G47" s="26"/>
      <c r="H47" s="26"/>
      <c r="I47" s="26"/>
      <c r="J47" s="26"/>
    </row>
    <row r="48" spans="2:10" ht="12" customHeight="1" x14ac:dyDescent="0.25">
      <c r="B48" s="26"/>
      <c r="C48" s="26"/>
      <c r="D48" s="26"/>
      <c r="E48" s="26"/>
      <c r="F48" s="26"/>
      <c r="G48" s="26"/>
      <c r="H48" s="26"/>
      <c r="I48" s="26"/>
      <c r="J48" s="26"/>
    </row>
    <row r="49" spans="2:10" ht="12" customHeight="1" x14ac:dyDescent="0.25">
      <c r="B49" s="26"/>
      <c r="C49" s="26"/>
      <c r="D49" s="26"/>
      <c r="E49" s="26"/>
      <c r="F49" s="26"/>
      <c r="G49" s="26"/>
      <c r="H49" s="26"/>
      <c r="I49" s="26"/>
      <c r="J49" s="26"/>
    </row>
    <row r="50" spans="2:10" ht="12" customHeight="1" x14ac:dyDescent="0.25">
      <c r="B50" s="26"/>
      <c r="C50" s="26"/>
      <c r="D50" s="26"/>
      <c r="E50" s="26"/>
      <c r="F50" s="26"/>
      <c r="G50" s="26"/>
      <c r="H50" s="26"/>
      <c r="I50" s="26"/>
      <c r="J50" s="26"/>
    </row>
    <row r="51" spans="2:10" ht="12" customHeight="1" x14ac:dyDescent="0.25">
      <c r="B51" s="26"/>
      <c r="C51" s="26"/>
      <c r="D51" s="26"/>
      <c r="E51" s="26"/>
      <c r="F51" s="26"/>
      <c r="G51" s="26"/>
      <c r="H51" s="26"/>
      <c r="I51" s="26"/>
      <c r="J51" s="26"/>
    </row>
    <row r="52" spans="2:10" ht="12" customHeight="1" x14ac:dyDescent="0.25">
      <c r="B52" s="26"/>
      <c r="C52" s="26"/>
      <c r="D52" s="26"/>
      <c r="E52" s="26"/>
      <c r="F52" s="26"/>
      <c r="G52" s="26"/>
      <c r="H52" s="26"/>
      <c r="I52" s="26"/>
      <c r="J52" s="26"/>
    </row>
    <row r="53" spans="2:10" ht="12" customHeight="1" x14ac:dyDescent="0.25">
      <c r="B53" s="26"/>
      <c r="C53" s="26"/>
      <c r="D53" s="26"/>
      <c r="E53" s="26"/>
      <c r="F53" s="26"/>
      <c r="G53" s="26"/>
      <c r="H53" s="26"/>
      <c r="I53" s="26"/>
      <c r="J53" s="26"/>
    </row>
    <row r="54" spans="2:10" ht="12" customHeight="1" x14ac:dyDescent="0.25">
      <c r="B54" s="26"/>
      <c r="C54" s="26"/>
      <c r="D54" s="26"/>
      <c r="E54" s="26"/>
      <c r="F54" s="26"/>
      <c r="G54" s="26"/>
      <c r="H54" s="26"/>
      <c r="I54" s="26"/>
      <c r="J54" s="26"/>
    </row>
    <row r="55" spans="2:10" ht="12" customHeight="1" x14ac:dyDescent="0.25">
      <c r="B55" s="26"/>
      <c r="C55" s="26"/>
      <c r="D55" s="26"/>
      <c r="E55" s="26"/>
      <c r="F55" s="26"/>
      <c r="G55" s="26"/>
      <c r="H55" s="26"/>
      <c r="I55" s="26"/>
      <c r="J55" s="26"/>
    </row>
    <row r="56" spans="2:10" ht="12" customHeight="1" x14ac:dyDescent="0.25">
      <c r="B56" s="26"/>
      <c r="C56" s="26"/>
      <c r="D56" s="26"/>
      <c r="E56" s="26"/>
      <c r="F56" s="26"/>
      <c r="G56" s="26"/>
      <c r="H56" s="26"/>
      <c r="I56" s="26"/>
      <c r="J56" s="26"/>
    </row>
    <row r="57" spans="2:10" ht="12" customHeight="1" x14ac:dyDescent="0.25">
      <c r="B57" s="26"/>
      <c r="C57" s="26"/>
      <c r="D57" s="26"/>
      <c r="E57" s="26"/>
      <c r="F57" s="26"/>
      <c r="G57" s="26"/>
      <c r="H57" s="26"/>
      <c r="I57" s="26"/>
      <c r="J57" s="26"/>
    </row>
    <row r="58" spans="2:10" ht="12" customHeight="1" x14ac:dyDescent="0.25">
      <c r="B58" s="26"/>
      <c r="C58" s="26"/>
      <c r="D58" s="26"/>
      <c r="E58" s="26"/>
      <c r="F58" s="26"/>
      <c r="G58" s="26"/>
      <c r="H58" s="26"/>
      <c r="I58" s="26"/>
      <c r="J58" s="26"/>
    </row>
    <row r="59" spans="2:10" ht="12" customHeight="1" x14ac:dyDescent="0.25">
      <c r="B59" s="26"/>
      <c r="C59" s="26"/>
      <c r="D59" s="26"/>
      <c r="E59" s="26"/>
      <c r="F59" s="26"/>
      <c r="G59" s="26"/>
      <c r="H59" s="26"/>
      <c r="I59" s="26"/>
      <c r="J59" s="26"/>
    </row>
    <row r="60" spans="2:10" ht="12" customHeight="1" x14ac:dyDescent="0.25">
      <c r="B60" s="26"/>
      <c r="C60" s="26"/>
      <c r="D60" s="26"/>
      <c r="E60" s="26"/>
      <c r="F60" s="26"/>
      <c r="G60" s="26"/>
      <c r="H60" s="26"/>
      <c r="I60" s="26"/>
      <c r="J60" s="26"/>
    </row>
    <row r="61" spans="2:10" ht="12" customHeight="1" x14ac:dyDescent="0.25">
      <c r="B61" s="26"/>
      <c r="C61" s="26"/>
      <c r="D61" s="26"/>
      <c r="E61" s="26"/>
      <c r="F61" s="26"/>
      <c r="G61" s="26"/>
      <c r="H61" s="26"/>
      <c r="I61" s="26"/>
      <c r="J61" s="26"/>
    </row>
    <row r="62" spans="2:10" ht="12" customHeight="1" x14ac:dyDescent="0.25">
      <c r="B62" s="26"/>
      <c r="C62" s="26"/>
      <c r="D62" s="26"/>
      <c r="E62" s="26"/>
      <c r="F62" s="26"/>
      <c r="G62" s="26"/>
      <c r="H62" s="26"/>
      <c r="I62" s="26"/>
      <c r="J62" s="26"/>
    </row>
    <row r="63" spans="2:10" ht="12" customHeight="1" x14ac:dyDescent="0.25">
      <c r="B63" s="26"/>
      <c r="C63" s="26"/>
      <c r="D63" s="26"/>
      <c r="E63" s="26"/>
      <c r="F63" s="26"/>
      <c r="G63" s="26"/>
      <c r="H63" s="26"/>
      <c r="I63" s="26"/>
      <c r="J63" s="26"/>
    </row>
    <row r="64" spans="2:10" ht="12" customHeight="1" x14ac:dyDescent="0.25">
      <c r="B64" s="26"/>
      <c r="C64" s="26"/>
      <c r="D64" s="26"/>
      <c r="E64" s="26"/>
      <c r="F64" s="26"/>
      <c r="G64" s="26"/>
      <c r="H64" s="26"/>
      <c r="I64" s="26"/>
      <c r="J64" s="26"/>
    </row>
    <row r="65" spans="1:10" ht="12" customHeight="1" x14ac:dyDescent="0.25">
      <c r="B65" s="26"/>
      <c r="C65" s="26"/>
      <c r="D65" s="26"/>
      <c r="E65" s="26"/>
      <c r="F65" s="26"/>
      <c r="G65" s="26"/>
      <c r="H65" s="26"/>
      <c r="I65" s="26"/>
      <c r="J65" s="26"/>
    </row>
    <row r="66" spans="1:10" ht="12" customHeight="1" x14ac:dyDescent="0.25">
      <c r="B66" s="26"/>
      <c r="C66" s="26"/>
      <c r="D66" s="26"/>
      <c r="E66" s="26"/>
      <c r="F66" s="26"/>
      <c r="G66" s="26"/>
      <c r="H66" s="26"/>
      <c r="I66" s="26"/>
      <c r="J66" s="26"/>
    </row>
    <row r="67" spans="1:10" ht="12" customHeight="1" x14ac:dyDescent="0.25">
      <c r="B67" s="26"/>
      <c r="C67" s="26"/>
      <c r="D67" s="26"/>
      <c r="E67" s="26"/>
      <c r="F67" s="26"/>
      <c r="G67" s="26"/>
      <c r="H67" s="26"/>
      <c r="I67" s="26"/>
      <c r="J67" s="26"/>
    </row>
    <row r="68" spans="1:10" ht="12" customHeight="1" x14ac:dyDescent="0.25">
      <c r="B68" s="26"/>
      <c r="C68" s="26"/>
      <c r="D68" s="26"/>
      <c r="E68" s="26"/>
      <c r="F68" s="26"/>
      <c r="G68" s="26"/>
      <c r="H68" s="26"/>
      <c r="I68" s="26"/>
      <c r="J68" s="26"/>
    </row>
    <row r="69" spans="1:10" ht="12" customHeight="1" x14ac:dyDescent="0.25">
      <c r="B69" s="26"/>
      <c r="C69" s="26"/>
      <c r="D69" s="26"/>
      <c r="E69" s="26"/>
      <c r="F69" s="26"/>
      <c r="G69" s="26"/>
      <c r="H69" s="26"/>
      <c r="I69" s="26"/>
      <c r="J69" s="26"/>
    </row>
    <row r="70" spans="1:10" ht="12" customHeight="1" x14ac:dyDescent="0.25">
      <c r="B70" s="26"/>
      <c r="C70" s="26"/>
      <c r="D70" s="26"/>
      <c r="E70" s="26"/>
      <c r="F70" s="26"/>
      <c r="G70" s="26"/>
      <c r="H70" s="26"/>
      <c r="I70" s="26"/>
      <c r="J70" s="26"/>
    </row>
    <row r="71" spans="1:10" ht="12" customHeight="1" x14ac:dyDescent="0.25">
      <c r="B71" s="26"/>
      <c r="C71" s="26"/>
      <c r="D71" s="26"/>
      <c r="E71" s="26"/>
      <c r="F71" s="26"/>
      <c r="G71" s="26"/>
      <c r="H71" s="26"/>
      <c r="I71" s="26"/>
      <c r="J71" s="26"/>
    </row>
    <row r="72" spans="1:10" ht="12" customHeight="1" x14ac:dyDescent="0.25">
      <c r="B72" s="26"/>
      <c r="C72" s="26"/>
      <c r="D72" s="26"/>
      <c r="E72" s="26"/>
      <c r="F72" s="26"/>
      <c r="G72" s="26"/>
      <c r="H72" s="26"/>
      <c r="I72" s="26"/>
      <c r="J72" s="26"/>
    </row>
    <row r="73" spans="1:10" ht="12" customHeight="1" x14ac:dyDescent="0.25">
      <c r="B73" s="26"/>
      <c r="C73" s="26"/>
      <c r="D73" s="26"/>
      <c r="E73" s="26"/>
      <c r="F73" s="26"/>
      <c r="G73" s="26"/>
      <c r="H73" s="26"/>
      <c r="I73" s="26"/>
      <c r="J73" s="26"/>
    </row>
    <row r="74" spans="1:10" ht="12" customHeight="1" x14ac:dyDescent="0.3">
      <c r="A74" s="28"/>
      <c r="B74" s="28"/>
      <c r="C74" s="28"/>
      <c r="D74" s="28"/>
      <c r="E74" s="28"/>
      <c r="F74" s="28"/>
      <c r="G74" s="28"/>
      <c r="H74" s="28"/>
      <c r="I74" s="28"/>
      <c r="J74" s="28"/>
    </row>
    <row r="75" spans="1:10" ht="12" customHeight="1" x14ac:dyDescent="0.25">
      <c r="B75" s="26"/>
      <c r="C75" s="26"/>
      <c r="D75" s="26"/>
      <c r="E75" s="26"/>
      <c r="F75" s="26"/>
      <c r="G75" s="26"/>
      <c r="H75" s="26"/>
      <c r="I75" s="26"/>
      <c r="J75" s="26"/>
    </row>
    <row r="76" spans="1:10" ht="12" customHeight="1" x14ac:dyDescent="0.25">
      <c r="B76" s="26"/>
      <c r="C76" s="26"/>
      <c r="D76" s="26"/>
      <c r="E76" s="26"/>
      <c r="F76" s="26"/>
      <c r="G76" s="26"/>
      <c r="H76" s="26"/>
      <c r="I76" s="26"/>
      <c r="J76" s="26"/>
    </row>
    <row r="77" spans="1:10" ht="12" customHeight="1" x14ac:dyDescent="0.25">
      <c r="B77" s="26"/>
      <c r="C77" s="26"/>
      <c r="D77" s="26"/>
      <c r="E77" s="26"/>
      <c r="F77" s="26"/>
      <c r="G77" s="26"/>
      <c r="H77" s="26"/>
      <c r="I77" s="26"/>
      <c r="J77" s="26"/>
    </row>
    <row r="78" spans="1:10" ht="12" customHeight="1" x14ac:dyDescent="0.25">
      <c r="B78" s="26"/>
      <c r="C78" s="26"/>
      <c r="D78" s="26"/>
      <c r="E78" s="26"/>
      <c r="F78" s="26"/>
      <c r="G78" s="26"/>
      <c r="H78" s="26"/>
      <c r="I78" s="26"/>
      <c r="J78" s="26"/>
    </row>
    <row r="79" spans="1:10" ht="12" customHeight="1" x14ac:dyDescent="0.25">
      <c r="B79" s="26"/>
      <c r="C79" s="26"/>
      <c r="D79" s="26"/>
      <c r="E79" s="26"/>
      <c r="F79" s="26"/>
      <c r="G79" s="26"/>
      <c r="H79" s="26"/>
      <c r="I79" s="26"/>
      <c r="J79" s="26"/>
    </row>
    <row r="80" spans="1:10" ht="12" customHeight="1" x14ac:dyDescent="0.25">
      <c r="B80" s="26"/>
      <c r="C80" s="26"/>
      <c r="D80" s="26"/>
      <c r="E80" s="26"/>
      <c r="F80" s="26"/>
      <c r="G80" s="26"/>
      <c r="H80" s="26"/>
      <c r="I80" s="26"/>
      <c r="J80" s="26"/>
    </row>
    <row r="81" spans="2:10" ht="12" customHeight="1" x14ac:dyDescent="0.25">
      <c r="B81" s="26"/>
      <c r="C81" s="26"/>
      <c r="D81" s="26"/>
      <c r="E81" s="26"/>
      <c r="F81" s="26"/>
      <c r="G81" s="26"/>
      <c r="H81" s="26"/>
      <c r="I81" s="26"/>
      <c r="J81" s="26"/>
    </row>
    <row r="82" spans="2:10" ht="12" customHeight="1" x14ac:dyDescent="0.25">
      <c r="B82" s="26"/>
      <c r="C82" s="26"/>
      <c r="D82" s="26"/>
      <c r="E82" s="26"/>
      <c r="F82" s="26"/>
      <c r="G82" s="26"/>
      <c r="H82" s="26"/>
      <c r="I82" s="26"/>
      <c r="J82" s="26"/>
    </row>
    <row r="83" spans="2:10" ht="12" customHeight="1" x14ac:dyDescent="0.25">
      <c r="B83" s="26"/>
      <c r="C83" s="26"/>
      <c r="D83" s="26"/>
      <c r="E83" s="26"/>
      <c r="F83" s="26"/>
      <c r="G83" s="26"/>
      <c r="H83" s="26"/>
      <c r="I83" s="26"/>
      <c r="J83" s="26"/>
    </row>
    <row r="84" spans="2:10" ht="12" customHeight="1" x14ac:dyDescent="0.25">
      <c r="B84" s="26"/>
      <c r="C84" s="26"/>
      <c r="D84" s="26"/>
      <c r="E84" s="26"/>
      <c r="F84" s="26"/>
      <c r="G84" s="26"/>
      <c r="H84" s="26"/>
      <c r="I84" s="26"/>
      <c r="J84" s="26"/>
    </row>
    <row r="85" spans="2:10" ht="12" customHeight="1" x14ac:dyDescent="0.25">
      <c r="B85" s="26"/>
      <c r="C85" s="26"/>
      <c r="D85" s="26"/>
      <c r="E85" s="26"/>
      <c r="F85" s="26"/>
      <c r="G85" s="26"/>
      <c r="H85" s="26"/>
      <c r="I85" s="26"/>
      <c r="J85" s="26"/>
    </row>
    <row r="86" spans="2:10" ht="12" customHeight="1" x14ac:dyDescent="0.25">
      <c r="B86" s="26"/>
      <c r="C86" s="26"/>
      <c r="D86" s="26"/>
      <c r="E86" s="26"/>
      <c r="F86" s="26"/>
      <c r="G86" s="26"/>
      <c r="H86" s="26"/>
      <c r="I86" s="26"/>
      <c r="J86" s="26"/>
    </row>
    <row r="87" spans="2:10" ht="12" customHeight="1" x14ac:dyDescent="0.25">
      <c r="B87" s="26"/>
      <c r="C87" s="26"/>
      <c r="D87" s="26"/>
      <c r="E87" s="26"/>
      <c r="F87" s="26"/>
      <c r="G87" s="26"/>
      <c r="H87" s="26"/>
      <c r="I87" s="26"/>
      <c r="J87" s="26"/>
    </row>
    <row r="88" spans="2:10" ht="12" customHeight="1" x14ac:dyDescent="0.25">
      <c r="B88" s="26"/>
      <c r="C88" s="26"/>
      <c r="D88" s="26"/>
      <c r="E88" s="26"/>
      <c r="F88" s="26"/>
      <c r="G88" s="26"/>
      <c r="H88" s="26"/>
      <c r="I88" s="26"/>
      <c r="J88" s="26"/>
    </row>
    <row r="89" spans="2:10" ht="12" customHeight="1" x14ac:dyDescent="0.25">
      <c r="B89" s="26"/>
      <c r="C89" s="26"/>
      <c r="D89" s="26"/>
      <c r="E89" s="26"/>
      <c r="F89" s="26"/>
      <c r="G89" s="26"/>
      <c r="H89" s="26"/>
      <c r="I89" s="26"/>
      <c r="J89" s="26"/>
    </row>
    <row r="90" spans="2:10" ht="12" customHeight="1" x14ac:dyDescent="0.25">
      <c r="B90" s="26"/>
      <c r="C90" s="26"/>
      <c r="D90" s="26"/>
      <c r="E90" s="26"/>
      <c r="F90" s="26"/>
      <c r="G90" s="26"/>
      <c r="H90" s="26"/>
      <c r="I90" s="26"/>
      <c r="J90" s="26"/>
    </row>
    <row r="91" spans="2:10" ht="12" customHeight="1" x14ac:dyDescent="0.25">
      <c r="B91" s="26"/>
      <c r="C91" s="26"/>
      <c r="D91" s="26"/>
      <c r="E91" s="26"/>
      <c r="F91" s="26"/>
      <c r="G91" s="26"/>
      <c r="H91" s="26"/>
      <c r="I91" s="26"/>
      <c r="J91" s="26"/>
    </row>
    <row r="92" spans="2:10" ht="12" customHeight="1" x14ac:dyDescent="0.25">
      <c r="B92" s="26"/>
      <c r="C92" s="26"/>
      <c r="D92" s="26"/>
      <c r="E92" s="26"/>
      <c r="F92" s="26"/>
      <c r="G92" s="26"/>
      <c r="H92" s="26"/>
      <c r="I92" s="26"/>
      <c r="J92" s="26"/>
    </row>
    <row r="93" spans="2:10" ht="12" customHeight="1" x14ac:dyDescent="0.25">
      <c r="B93" s="26"/>
      <c r="C93" s="26"/>
      <c r="D93" s="26"/>
      <c r="E93" s="26"/>
      <c r="F93" s="26"/>
      <c r="G93" s="26"/>
      <c r="H93" s="26"/>
      <c r="I93" s="26"/>
      <c r="J93" s="26"/>
    </row>
    <row r="94" spans="2:10" ht="12" customHeight="1" x14ac:dyDescent="0.25">
      <c r="B94" s="26"/>
      <c r="C94" s="26"/>
      <c r="D94" s="26"/>
      <c r="E94" s="26"/>
      <c r="F94" s="26"/>
      <c r="G94" s="26"/>
      <c r="H94" s="26"/>
      <c r="I94" s="26"/>
      <c r="J94" s="26"/>
    </row>
    <row r="95" spans="2:10" ht="12" customHeight="1" x14ac:dyDescent="0.25">
      <c r="B95" s="26"/>
      <c r="C95" s="26"/>
      <c r="D95" s="26"/>
      <c r="E95" s="26"/>
      <c r="F95" s="26"/>
      <c r="G95" s="26"/>
      <c r="H95" s="26"/>
      <c r="I95" s="26"/>
      <c r="J95" s="26"/>
    </row>
    <row r="96" spans="2:10" ht="12" customHeight="1" x14ac:dyDescent="0.25">
      <c r="B96" s="26"/>
      <c r="C96" s="26"/>
      <c r="D96" s="26"/>
      <c r="E96" s="26"/>
      <c r="F96" s="26"/>
      <c r="G96" s="26"/>
      <c r="H96" s="26"/>
      <c r="I96" s="26"/>
      <c r="J96" s="26"/>
    </row>
    <row r="97" spans="2:10" ht="12" customHeight="1" x14ac:dyDescent="0.25">
      <c r="B97" s="26"/>
      <c r="C97" s="26"/>
      <c r="D97" s="26"/>
      <c r="E97" s="26"/>
      <c r="F97" s="26"/>
      <c r="G97" s="26"/>
      <c r="H97" s="26"/>
      <c r="I97" s="26"/>
      <c r="J97" s="26"/>
    </row>
    <row r="98" spans="2:10" ht="12" customHeight="1" x14ac:dyDescent="0.25">
      <c r="B98" s="26"/>
      <c r="C98" s="26"/>
      <c r="D98" s="26"/>
      <c r="E98" s="26"/>
      <c r="F98" s="26"/>
      <c r="G98" s="26"/>
      <c r="H98" s="26"/>
      <c r="I98" s="26"/>
      <c r="J98" s="26"/>
    </row>
    <row r="99" spans="2:10" ht="12" customHeight="1" x14ac:dyDescent="0.25">
      <c r="B99" s="26"/>
      <c r="C99" s="26"/>
      <c r="D99" s="26"/>
      <c r="E99" s="26"/>
      <c r="F99" s="26"/>
      <c r="G99" s="26"/>
      <c r="H99" s="26"/>
      <c r="I99" s="26"/>
      <c r="J99" s="26"/>
    </row>
    <row r="100" spans="2:10" ht="12" customHeight="1" x14ac:dyDescent="0.25">
      <c r="B100" s="26"/>
      <c r="C100" s="26"/>
      <c r="D100" s="26"/>
      <c r="E100" s="26"/>
      <c r="F100" s="26"/>
      <c r="G100" s="26"/>
      <c r="H100" s="26"/>
      <c r="I100" s="26"/>
      <c r="J100" s="26"/>
    </row>
    <row r="101" spans="2:10" ht="12" customHeight="1" x14ac:dyDescent="0.25">
      <c r="B101" s="26"/>
      <c r="C101" s="26"/>
      <c r="D101" s="26"/>
      <c r="E101" s="26"/>
      <c r="F101" s="26"/>
      <c r="G101" s="26"/>
      <c r="H101" s="26"/>
      <c r="I101" s="26"/>
      <c r="J101" s="26"/>
    </row>
    <row r="102" spans="2:10" ht="12" customHeight="1" x14ac:dyDescent="0.25">
      <c r="B102" s="26"/>
      <c r="C102" s="26"/>
      <c r="D102" s="26"/>
      <c r="E102" s="26"/>
      <c r="F102" s="26"/>
      <c r="G102" s="26"/>
      <c r="H102" s="26"/>
      <c r="I102" s="26"/>
      <c r="J102" s="26"/>
    </row>
    <row r="103" spans="2:10" ht="12" customHeight="1" x14ac:dyDescent="0.25">
      <c r="B103" s="26"/>
      <c r="C103" s="26"/>
      <c r="D103" s="26"/>
      <c r="E103" s="26"/>
      <c r="F103" s="26"/>
      <c r="G103" s="26"/>
      <c r="H103" s="26"/>
      <c r="I103" s="26"/>
      <c r="J103" s="26"/>
    </row>
    <row r="104" spans="2:10" ht="12" customHeight="1" x14ac:dyDescent="0.25">
      <c r="B104" s="26"/>
      <c r="C104" s="26"/>
      <c r="D104" s="26"/>
      <c r="E104" s="26"/>
      <c r="F104" s="26"/>
      <c r="G104" s="26"/>
      <c r="H104" s="26"/>
      <c r="I104" s="26"/>
      <c r="J104" s="26"/>
    </row>
    <row r="105" spans="2:10" ht="12" customHeight="1" x14ac:dyDescent="0.25">
      <c r="B105" s="26"/>
      <c r="C105" s="26"/>
      <c r="D105" s="26"/>
      <c r="E105" s="26"/>
      <c r="F105" s="26"/>
      <c r="G105" s="26"/>
      <c r="H105" s="26"/>
      <c r="I105" s="26"/>
      <c r="J105" s="26"/>
    </row>
    <row r="106" spans="2:10" ht="12" customHeight="1" x14ac:dyDescent="0.25">
      <c r="B106" s="26"/>
      <c r="C106" s="26"/>
      <c r="D106" s="26"/>
      <c r="E106" s="26"/>
      <c r="F106" s="26"/>
      <c r="G106" s="26"/>
      <c r="H106" s="26"/>
      <c r="I106" s="26"/>
      <c r="J106" s="26"/>
    </row>
    <row r="107" spans="2:10" ht="12" customHeight="1" x14ac:dyDescent="0.25">
      <c r="B107" s="26"/>
      <c r="C107" s="26"/>
      <c r="D107" s="26"/>
      <c r="E107" s="26"/>
      <c r="F107" s="26"/>
      <c r="G107" s="26"/>
      <c r="H107" s="26"/>
      <c r="I107" s="26"/>
      <c r="J107" s="26"/>
    </row>
    <row r="108" spans="2:10" ht="12" customHeight="1" x14ac:dyDescent="0.25">
      <c r="B108" s="26"/>
      <c r="C108" s="26"/>
      <c r="D108" s="26"/>
      <c r="E108" s="26"/>
      <c r="F108" s="26"/>
      <c r="G108" s="26"/>
      <c r="H108" s="26"/>
      <c r="I108" s="26"/>
      <c r="J108" s="26"/>
    </row>
    <row r="109" spans="2:10" ht="12" customHeight="1" x14ac:dyDescent="0.25">
      <c r="B109" s="26"/>
      <c r="C109" s="26"/>
      <c r="D109" s="26"/>
      <c r="E109" s="26"/>
      <c r="F109" s="26"/>
      <c r="G109" s="26"/>
      <c r="H109" s="26"/>
      <c r="I109" s="26"/>
      <c r="J109" s="26"/>
    </row>
    <row r="110" spans="2:10" ht="12" customHeight="1" x14ac:dyDescent="0.25">
      <c r="B110" s="26"/>
      <c r="C110" s="26"/>
      <c r="D110" s="26"/>
      <c r="E110" s="26"/>
      <c r="F110" s="26"/>
      <c r="G110" s="26"/>
      <c r="H110" s="26"/>
      <c r="I110" s="26"/>
      <c r="J110" s="26"/>
    </row>
    <row r="111" spans="2:10" ht="12" customHeight="1" x14ac:dyDescent="0.25">
      <c r="B111" s="26"/>
      <c r="C111" s="26"/>
      <c r="D111" s="26"/>
      <c r="E111" s="26"/>
      <c r="F111" s="26"/>
      <c r="G111" s="26"/>
      <c r="H111" s="26"/>
      <c r="I111" s="26"/>
      <c r="J111" s="26"/>
    </row>
    <row r="112" spans="2:10" ht="12" customHeight="1" x14ac:dyDescent="0.25">
      <c r="B112" s="26"/>
      <c r="C112" s="26"/>
      <c r="D112" s="26"/>
      <c r="E112" s="26"/>
      <c r="F112" s="26"/>
      <c r="G112" s="26"/>
      <c r="H112" s="26"/>
      <c r="I112" s="26"/>
      <c r="J112" s="26"/>
    </row>
    <row r="113" spans="2:10" ht="12" customHeight="1" x14ac:dyDescent="0.25">
      <c r="B113" s="26"/>
      <c r="C113" s="26"/>
      <c r="D113" s="26"/>
      <c r="E113" s="26"/>
      <c r="F113" s="26"/>
      <c r="G113" s="26"/>
      <c r="H113" s="26"/>
      <c r="I113" s="26"/>
      <c r="J113" s="26"/>
    </row>
    <row r="114" spans="2:10" ht="12" customHeight="1" x14ac:dyDescent="0.25">
      <c r="B114" s="26"/>
      <c r="C114" s="26"/>
      <c r="D114" s="26"/>
      <c r="E114" s="26"/>
      <c r="F114" s="26"/>
      <c r="G114" s="26"/>
      <c r="H114" s="26"/>
      <c r="I114" s="26"/>
      <c r="J114" s="26"/>
    </row>
    <row r="115" spans="2:10" ht="12" customHeight="1" x14ac:dyDescent="0.25">
      <c r="B115" s="26"/>
      <c r="C115" s="26"/>
      <c r="D115" s="26"/>
      <c r="E115" s="26"/>
      <c r="F115" s="26"/>
      <c r="G115" s="26"/>
      <c r="H115" s="26"/>
      <c r="I115" s="26"/>
      <c r="J115" s="26"/>
    </row>
    <row r="116" spans="2:10" ht="12" customHeight="1" x14ac:dyDescent="0.25">
      <c r="B116" s="26"/>
      <c r="C116" s="26"/>
      <c r="D116" s="26"/>
      <c r="E116" s="26"/>
      <c r="F116" s="26"/>
      <c r="G116" s="26"/>
      <c r="H116" s="26"/>
      <c r="I116" s="26"/>
      <c r="J116" s="26"/>
    </row>
    <row r="117" spans="2:10" ht="12" customHeight="1" x14ac:dyDescent="0.25">
      <c r="B117" s="26"/>
      <c r="C117" s="26"/>
      <c r="D117" s="26"/>
      <c r="E117" s="26"/>
      <c r="F117" s="26"/>
      <c r="G117" s="26"/>
      <c r="H117" s="26"/>
      <c r="I117" s="26"/>
      <c r="J117" s="26"/>
    </row>
    <row r="118" spans="2:10" ht="12" customHeight="1" x14ac:dyDescent="0.25">
      <c r="B118" s="26"/>
      <c r="C118" s="26"/>
      <c r="D118" s="26"/>
      <c r="E118" s="26"/>
      <c r="F118" s="26"/>
      <c r="G118" s="26"/>
      <c r="H118" s="26"/>
      <c r="I118" s="26"/>
      <c r="J118" s="26"/>
    </row>
    <row r="119" spans="2:10" ht="12" customHeight="1" x14ac:dyDescent="0.25">
      <c r="B119" s="26"/>
      <c r="C119" s="26"/>
      <c r="D119" s="26"/>
      <c r="E119" s="26"/>
      <c r="F119" s="26"/>
      <c r="G119" s="26"/>
      <c r="H119" s="26"/>
      <c r="I119" s="26"/>
      <c r="J119" s="26"/>
    </row>
    <row r="120" spans="2:10" ht="12" customHeight="1" x14ac:dyDescent="0.25">
      <c r="B120" s="26"/>
      <c r="C120" s="26"/>
      <c r="D120" s="26"/>
      <c r="E120" s="26"/>
      <c r="F120" s="26"/>
      <c r="G120" s="26"/>
      <c r="H120" s="26"/>
      <c r="I120" s="26"/>
      <c r="J120" s="26"/>
    </row>
    <row r="121" spans="2:10" ht="12" customHeight="1" x14ac:dyDescent="0.25">
      <c r="B121" s="26"/>
      <c r="C121" s="26"/>
      <c r="D121" s="26"/>
      <c r="E121" s="26"/>
      <c r="F121" s="26"/>
      <c r="G121" s="26"/>
      <c r="H121" s="26"/>
      <c r="I121" s="26"/>
      <c r="J121" s="26"/>
    </row>
    <row r="122" spans="2:10" ht="12" customHeight="1" x14ac:dyDescent="0.25">
      <c r="B122" s="26"/>
      <c r="C122" s="26"/>
      <c r="D122" s="26"/>
      <c r="E122" s="26"/>
      <c r="F122" s="26"/>
      <c r="G122" s="26"/>
      <c r="H122" s="26"/>
      <c r="I122" s="26"/>
      <c r="J122" s="26"/>
    </row>
    <row r="123" spans="2:10" ht="12" customHeight="1" x14ac:dyDescent="0.25">
      <c r="B123" s="26"/>
      <c r="C123" s="26"/>
      <c r="D123" s="26"/>
      <c r="E123" s="26"/>
      <c r="F123" s="26"/>
      <c r="G123" s="26"/>
      <c r="H123" s="26"/>
      <c r="I123" s="26"/>
      <c r="J123" s="26"/>
    </row>
    <row r="124" spans="2:10" ht="12" customHeight="1" x14ac:dyDescent="0.25">
      <c r="B124" s="26"/>
      <c r="C124" s="26"/>
      <c r="D124" s="26"/>
      <c r="E124" s="26"/>
      <c r="F124" s="26"/>
      <c r="G124" s="26"/>
      <c r="H124" s="26"/>
      <c r="I124" s="26"/>
      <c r="J124" s="26"/>
    </row>
    <row r="125" spans="2:10" ht="12" customHeight="1" x14ac:dyDescent="0.25">
      <c r="B125" s="26"/>
      <c r="C125" s="26"/>
      <c r="D125" s="26"/>
      <c r="E125" s="26"/>
      <c r="F125" s="26"/>
      <c r="G125" s="26"/>
      <c r="H125" s="26"/>
      <c r="I125" s="26"/>
      <c r="J125" s="26"/>
    </row>
    <row r="126" spans="2:10" ht="12" customHeight="1" x14ac:dyDescent="0.25">
      <c r="B126" s="26"/>
      <c r="C126" s="26"/>
      <c r="D126" s="26"/>
      <c r="E126" s="26"/>
      <c r="F126" s="26"/>
      <c r="G126" s="26"/>
      <c r="H126" s="26"/>
      <c r="I126" s="26"/>
      <c r="J126" s="26"/>
    </row>
    <row r="127" spans="2:10" ht="12" customHeight="1" x14ac:dyDescent="0.25">
      <c r="B127" s="26"/>
      <c r="C127" s="26"/>
      <c r="D127" s="26"/>
      <c r="E127" s="26"/>
      <c r="F127" s="26"/>
      <c r="G127" s="26"/>
      <c r="H127" s="26"/>
      <c r="I127" s="26"/>
      <c r="J127" s="26"/>
    </row>
    <row r="128" spans="2:10" ht="12" customHeight="1" x14ac:dyDescent="0.25">
      <c r="B128" s="26"/>
      <c r="C128" s="26"/>
      <c r="D128" s="26"/>
      <c r="E128" s="26"/>
      <c r="F128" s="26"/>
      <c r="G128" s="26"/>
      <c r="H128" s="26"/>
      <c r="I128" s="26"/>
      <c r="J128" s="26"/>
    </row>
    <row r="129" spans="1:10" ht="12" customHeight="1" x14ac:dyDescent="0.25">
      <c r="B129" s="26"/>
      <c r="C129" s="26"/>
      <c r="D129" s="26"/>
      <c r="E129" s="26"/>
      <c r="F129" s="26"/>
      <c r="G129" s="26"/>
      <c r="H129" s="26"/>
      <c r="I129" s="26"/>
      <c r="J129" s="26"/>
    </row>
    <row r="130" spans="1:10" ht="12" customHeight="1" x14ac:dyDescent="0.25">
      <c r="B130" s="26"/>
      <c r="C130" s="26"/>
      <c r="D130" s="26"/>
      <c r="E130" s="26"/>
      <c r="F130" s="26"/>
      <c r="G130" s="26"/>
      <c r="H130" s="26"/>
      <c r="I130" s="26"/>
      <c r="J130" s="26"/>
    </row>
    <row r="131" spans="1:10" ht="12" customHeight="1" x14ac:dyDescent="0.25">
      <c r="B131" s="26"/>
      <c r="C131" s="26"/>
      <c r="D131" s="26"/>
      <c r="E131" s="26"/>
      <c r="F131" s="26"/>
      <c r="G131" s="26"/>
      <c r="H131" s="26"/>
      <c r="I131" s="26"/>
      <c r="J131" s="26"/>
    </row>
    <row r="132" spans="1:10" ht="12" customHeight="1" x14ac:dyDescent="0.3">
      <c r="A132" s="28"/>
      <c r="B132" s="28"/>
      <c r="C132" s="28"/>
      <c r="D132" s="28"/>
      <c r="E132" s="28"/>
      <c r="F132" s="28"/>
      <c r="G132" s="28"/>
      <c r="H132" s="28"/>
      <c r="I132" s="28"/>
      <c r="J132" s="28"/>
    </row>
    <row r="133" spans="1:10" ht="12" customHeight="1" x14ac:dyDescent="0.25">
      <c r="B133" s="26"/>
      <c r="C133" s="26"/>
      <c r="D133" s="26"/>
      <c r="E133" s="26"/>
      <c r="F133" s="26"/>
      <c r="G133" s="26"/>
      <c r="H133" s="26"/>
      <c r="I133" s="26"/>
      <c r="J133" s="26"/>
    </row>
    <row r="134" spans="1:10" ht="12" customHeight="1" x14ac:dyDescent="0.25">
      <c r="B134" s="26"/>
      <c r="C134" s="26"/>
      <c r="D134" s="26"/>
      <c r="E134" s="26"/>
      <c r="F134" s="26"/>
      <c r="G134" s="26"/>
      <c r="H134" s="26"/>
      <c r="I134" s="26"/>
      <c r="J134" s="26"/>
    </row>
    <row r="135" spans="1:10" ht="12" customHeight="1" x14ac:dyDescent="0.25">
      <c r="B135" s="26"/>
      <c r="C135" s="26"/>
      <c r="D135" s="26"/>
      <c r="E135" s="26"/>
      <c r="F135" s="26"/>
      <c r="G135" s="26"/>
      <c r="H135" s="26"/>
      <c r="I135" s="26"/>
      <c r="J135" s="26"/>
    </row>
    <row r="136" spans="1:10" ht="12" customHeight="1" x14ac:dyDescent="0.25">
      <c r="B136" s="26"/>
      <c r="C136" s="26"/>
      <c r="D136" s="26"/>
      <c r="E136" s="26"/>
      <c r="F136" s="26"/>
      <c r="G136" s="26"/>
      <c r="H136" s="26"/>
      <c r="I136" s="26"/>
      <c r="J136" s="26"/>
    </row>
    <row r="137" spans="1:10" ht="12" customHeight="1" x14ac:dyDescent="0.25">
      <c r="B137" s="26"/>
      <c r="C137" s="26"/>
      <c r="D137" s="26"/>
      <c r="E137" s="26"/>
      <c r="F137" s="26"/>
      <c r="G137" s="26"/>
      <c r="H137" s="26"/>
      <c r="I137" s="26"/>
      <c r="J137" s="26"/>
    </row>
    <row r="138" spans="1:10" ht="12" customHeight="1" x14ac:dyDescent="0.25">
      <c r="B138" s="26"/>
      <c r="C138" s="26"/>
      <c r="D138" s="26"/>
      <c r="E138" s="26"/>
      <c r="F138" s="26"/>
      <c r="G138" s="26"/>
      <c r="H138" s="26"/>
      <c r="I138" s="26"/>
      <c r="J138" s="26"/>
    </row>
    <row r="139" spans="1:10" ht="12" customHeight="1" x14ac:dyDescent="0.25">
      <c r="B139" s="26"/>
      <c r="C139" s="26"/>
      <c r="D139" s="26"/>
      <c r="E139" s="26"/>
      <c r="F139" s="26"/>
      <c r="G139" s="26"/>
      <c r="H139" s="26"/>
      <c r="I139" s="26"/>
      <c r="J139" s="26"/>
    </row>
    <row r="140" spans="1:10" ht="12" customHeight="1" x14ac:dyDescent="0.25">
      <c r="B140" s="26"/>
      <c r="C140" s="26"/>
      <c r="D140" s="26"/>
      <c r="E140" s="26"/>
      <c r="F140" s="26"/>
      <c r="G140" s="26"/>
      <c r="H140" s="26"/>
      <c r="I140" s="26"/>
      <c r="J140" s="26"/>
    </row>
    <row r="141" spans="1:10" ht="12" customHeight="1" x14ac:dyDescent="0.25">
      <c r="B141" s="26"/>
      <c r="C141" s="26"/>
      <c r="D141" s="26"/>
      <c r="E141" s="26"/>
      <c r="F141" s="26"/>
      <c r="G141" s="26"/>
      <c r="H141" s="26"/>
      <c r="I141" s="26"/>
      <c r="J141" s="26"/>
    </row>
    <row r="142" spans="1:10" ht="12" customHeight="1" x14ac:dyDescent="0.25">
      <c r="B142" s="26"/>
      <c r="C142" s="26"/>
      <c r="D142" s="26"/>
      <c r="E142" s="26"/>
      <c r="F142" s="26"/>
      <c r="G142" s="26"/>
      <c r="H142" s="26"/>
      <c r="I142" s="26"/>
      <c r="J142" s="26"/>
    </row>
    <row r="143" spans="1:10" ht="12" customHeight="1" x14ac:dyDescent="0.25">
      <c r="B143" s="26"/>
      <c r="C143" s="26"/>
      <c r="D143" s="26"/>
      <c r="E143" s="26"/>
      <c r="F143" s="26"/>
      <c r="G143" s="26"/>
      <c r="H143" s="26"/>
      <c r="I143" s="26"/>
      <c r="J143" s="26"/>
    </row>
    <row r="144" spans="1:10" ht="12" customHeight="1" x14ac:dyDescent="0.25">
      <c r="B144" s="26"/>
      <c r="C144" s="26"/>
      <c r="D144" s="26"/>
      <c r="E144" s="26"/>
      <c r="F144" s="26"/>
      <c r="G144" s="26"/>
      <c r="H144" s="26"/>
      <c r="I144" s="26"/>
      <c r="J144" s="26"/>
    </row>
    <row r="145" spans="2:10" ht="12" customHeight="1" x14ac:dyDescent="0.25">
      <c r="B145" s="26"/>
      <c r="C145" s="26"/>
      <c r="D145" s="26"/>
      <c r="E145" s="26"/>
      <c r="F145" s="26"/>
      <c r="G145" s="26"/>
      <c r="H145" s="26"/>
      <c r="I145" s="26"/>
      <c r="J145" s="26"/>
    </row>
    <row r="146" spans="2:10" ht="12" customHeight="1" x14ac:dyDescent="0.25">
      <c r="B146" s="26"/>
      <c r="C146" s="26"/>
      <c r="D146" s="26"/>
      <c r="E146" s="26"/>
      <c r="F146" s="26"/>
      <c r="G146" s="26"/>
      <c r="H146" s="26"/>
      <c r="I146" s="26"/>
      <c r="J146" s="26"/>
    </row>
    <row r="147" spans="2:10" ht="12" customHeight="1" x14ac:dyDescent="0.25">
      <c r="B147" s="26"/>
      <c r="C147" s="26"/>
      <c r="D147" s="26"/>
      <c r="E147" s="26"/>
      <c r="F147" s="26"/>
      <c r="G147" s="26"/>
      <c r="H147" s="26"/>
      <c r="I147" s="26"/>
      <c r="J147" s="26"/>
    </row>
    <row r="148" spans="2:10" ht="12" customHeight="1" x14ac:dyDescent="0.25">
      <c r="B148" s="26"/>
      <c r="C148" s="26"/>
      <c r="D148" s="26"/>
      <c r="E148" s="26"/>
      <c r="F148" s="26"/>
      <c r="G148" s="26"/>
      <c r="H148" s="26"/>
      <c r="I148" s="26"/>
      <c r="J148" s="26"/>
    </row>
    <row r="149" spans="2:10" ht="12" customHeight="1" x14ac:dyDescent="0.25"/>
    <row r="150" spans="2:10" ht="12" customHeight="1" x14ac:dyDescent="0.25"/>
    <row r="151" spans="2:10" ht="12" customHeight="1" x14ac:dyDescent="0.25"/>
    <row r="152" spans="2:10" ht="12" customHeight="1" x14ac:dyDescent="0.25"/>
    <row r="153" spans="2:10" ht="12" customHeight="1" x14ac:dyDescent="0.25"/>
    <row r="154" spans="2:10" ht="12" customHeight="1" x14ac:dyDescent="0.25"/>
    <row r="155" spans="2:10" ht="12" customHeight="1" x14ac:dyDescent="0.25"/>
    <row r="156" spans="2:10" ht="12" customHeight="1" x14ac:dyDescent="0.25"/>
    <row r="157" spans="2:10" ht="12" customHeight="1" x14ac:dyDescent="0.25"/>
    <row r="158" spans="2:10" ht="12" customHeight="1" x14ac:dyDescent="0.25"/>
    <row r="159" spans="2:10" ht="12" customHeight="1" x14ac:dyDescent="0.25"/>
    <row r="160" spans="2:1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sheetData>
  <sheetProtection algorithmName="SHA-512" hashValue="NAR3UY2E0U9KrfiIkOUzAFQgl5KgYl71tlDSYx+7gJHEq5gJWy1q6oDH1z1r6VwFqK7UFbuxlXjP29J2gwpVsg==" saltValue="+VPw/zudplQKBGMvCvLH3w==" spinCount="100000" sheet="1" objects="1" scenarios="1" sort="0" autoFilter="0" pivotTables="0"/>
  <mergeCells count="34">
    <mergeCell ref="A1:AB3"/>
    <mergeCell ref="A5:E5"/>
    <mergeCell ref="A6:E6"/>
    <mergeCell ref="A7:E7"/>
    <mergeCell ref="F7:T7"/>
    <mergeCell ref="U7:W7"/>
    <mergeCell ref="X7:AB7"/>
    <mergeCell ref="A4:E4"/>
    <mergeCell ref="F4:AB4"/>
    <mergeCell ref="F5:AB5"/>
    <mergeCell ref="A20:J20"/>
    <mergeCell ref="K19:N19"/>
    <mergeCell ref="K20:N20"/>
    <mergeCell ref="A17:J17"/>
    <mergeCell ref="K16:N16"/>
    <mergeCell ref="K17:N17"/>
    <mergeCell ref="A18:J18"/>
    <mergeCell ref="K18:N18"/>
    <mergeCell ref="A16:J16"/>
    <mergeCell ref="A19:J19"/>
    <mergeCell ref="U8:W8"/>
    <mergeCell ref="X8:AB8"/>
    <mergeCell ref="F6:AB6"/>
    <mergeCell ref="A8:E8"/>
    <mergeCell ref="K15:N15"/>
    <mergeCell ref="A15:J15"/>
    <mergeCell ref="F8:T8"/>
    <mergeCell ref="K13:N13"/>
    <mergeCell ref="K14:N14"/>
    <mergeCell ref="A13:J13"/>
    <mergeCell ref="A14:J14"/>
    <mergeCell ref="A11:J11"/>
    <mergeCell ref="K11:N11"/>
    <mergeCell ref="K12:N12"/>
  </mergeCells>
  <phoneticPr fontId="0" type="noConversion"/>
  <pageMargins left="0.78749999999999998" right="0.78749999999999998" top="0.78749999999999998" bottom="0.78750000000000009" header="0.51180555555555562" footer="0.51180555555555562"/>
  <pageSetup paperSize="9" firstPageNumber="0" orientation="portrait" horizontalDpi="300" verticalDpi="300" r:id="rId1"/>
  <headerFooter alignWithMargins="0">
    <oddFooter>&amp;R&amp;"Tahoma,Normal"&amp;8&amp;F - &amp;A</oddFooter>
  </headerFooter>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Controle!$G$16:$G$17</xm:f>
          </x14:formula1>
          <xm:sqref>K11:N11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1"/>
  <dimension ref="A1:U111"/>
  <sheetViews>
    <sheetView showGridLines="0" zoomScale="115" zoomScaleNormal="115" zoomScaleSheetLayoutView="100" workbookViewId="0">
      <pane ySplit="7" topLeftCell="A8" activePane="bottomLeft" state="frozen"/>
      <selection pane="bottomLeft" activeCell="M9" sqref="M9"/>
    </sheetView>
  </sheetViews>
  <sheetFormatPr defaultRowHeight="12.75" x14ac:dyDescent="0.25"/>
  <cols>
    <col min="1" max="5" width="7.7109375" style="48" customWidth="1"/>
    <col min="6" max="6" width="29.7109375" style="48" customWidth="1"/>
    <col min="7" max="7" width="5.42578125" style="48" customWidth="1"/>
    <col min="8" max="8" width="8.7109375" style="48" customWidth="1"/>
    <col min="9" max="9" width="3.7109375" style="48" customWidth="1"/>
    <col min="10" max="10" width="5.42578125" style="48" customWidth="1"/>
    <col min="11" max="11" width="4" style="48" hidden="1" customWidth="1"/>
    <col min="12" max="12" width="2.140625" style="48" hidden="1" customWidth="1"/>
    <col min="13" max="13" width="9.7109375" style="48" customWidth="1"/>
    <col min="14" max="14" width="5.7109375" style="48" customWidth="1"/>
    <col min="15" max="15" width="41.7109375" style="48" customWidth="1"/>
    <col min="16" max="16" width="9.42578125" style="48" customWidth="1"/>
    <col min="17" max="18" width="16.7109375" style="48" customWidth="1"/>
    <col min="19" max="19" width="1.85546875" style="48" customWidth="1"/>
    <col min="20" max="20" width="37.85546875" style="48" customWidth="1"/>
    <col min="21" max="21" width="12.7109375" style="48" customWidth="1"/>
    <col min="22" max="16384" width="9.140625" style="48"/>
  </cols>
  <sheetData>
    <row r="1" spans="1:21" s="20" customFormat="1" ht="13.5" x14ac:dyDescent="0.25">
      <c r="A1" s="191" t="s">
        <v>23</v>
      </c>
      <c r="B1" s="192"/>
      <c r="C1" s="192"/>
      <c r="D1" s="192"/>
      <c r="E1" s="192"/>
      <c r="F1" s="192"/>
      <c r="G1" s="192"/>
      <c r="H1" s="192"/>
      <c r="I1" s="192"/>
      <c r="J1" s="192"/>
      <c r="K1" s="192"/>
      <c r="L1" s="192"/>
      <c r="M1" s="192"/>
      <c r="N1" s="192"/>
      <c r="O1" s="192"/>
      <c r="P1" s="193"/>
      <c r="Q1" s="32"/>
      <c r="R1" s="32"/>
      <c r="S1" s="32"/>
      <c r="T1" s="33"/>
    </row>
    <row r="2" spans="1:21" s="20" customFormat="1" ht="13.5" x14ac:dyDescent="0.25">
      <c r="A2" s="194"/>
      <c r="B2" s="195"/>
      <c r="C2" s="195"/>
      <c r="D2" s="195"/>
      <c r="E2" s="195"/>
      <c r="F2" s="195"/>
      <c r="G2" s="195"/>
      <c r="H2" s="195"/>
      <c r="I2" s="195"/>
      <c r="J2" s="195"/>
      <c r="K2" s="195"/>
      <c r="L2" s="195"/>
      <c r="M2" s="195"/>
      <c r="N2" s="195"/>
      <c r="O2" s="195"/>
      <c r="P2" s="196"/>
      <c r="Q2" s="34"/>
      <c r="R2" s="34"/>
      <c r="S2" s="34"/>
      <c r="T2" s="35"/>
    </row>
    <row r="3" spans="1:21" s="20" customFormat="1" ht="14.25" thickBot="1" x14ac:dyDescent="0.3">
      <c r="A3" s="197"/>
      <c r="B3" s="198"/>
      <c r="C3" s="198"/>
      <c r="D3" s="198"/>
      <c r="E3" s="198"/>
      <c r="F3" s="198"/>
      <c r="G3" s="198"/>
      <c r="H3" s="198"/>
      <c r="I3" s="198"/>
      <c r="J3" s="198"/>
      <c r="K3" s="198"/>
      <c r="L3" s="198"/>
      <c r="M3" s="198"/>
      <c r="N3" s="198"/>
      <c r="O3" s="198"/>
      <c r="P3" s="199"/>
      <c r="Q3" s="36"/>
      <c r="R3" s="36"/>
      <c r="S3" s="36"/>
      <c r="T3" s="37"/>
    </row>
    <row r="4" spans="1:21" s="20" customFormat="1" ht="13.5" x14ac:dyDescent="0.25">
      <c r="A4" s="200" t="str">
        <f>Contagem!A6&amp;" : "&amp;Contagem!F6</f>
        <v xml:space="preserve">Aplicação : </v>
      </c>
      <c r="B4" s="201"/>
      <c r="C4" s="201"/>
      <c r="D4" s="201"/>
      <c r="E4" s="201"/>
      <c r="F4" s="201"/>
      <c r="G4" s="202"/>
      <c r="H4" s="203"/>
      <c r="I4" s="203"/>
      <c r="J4" s="203"/>
      <c r="K4" s="203"/>
      <c r="L4" s="203"/>
      <c r="M4" s="203"/>
      <c r="N4" s="203"/>
      <c r="O4" s="203"/>
      <c r="P4" s="203"/>
      <c r="Q4" s="203"/>
      <c r="R4" s="203"/>
      <c r="S4" s="203"/>
      <c r="T4" s="204"/>
    </row>
    <row r="5" spans="1:21" s="38" customFormat="1" ht="13.5" x14ac:dyDescent="0.2">
      <c r="A5" s="205" t="str">
        <f>Contagem!A7&amp;" : "&amp;Contagem!F7</f>
        <v xml:space="preserve">Responsável Contagem : </v>
      </c>
      <c r="B5" s="206"/>
      <c r="C5" s="206"/>
      <c r="D5" s="206"/>
      <c r="E5" s="206"/>
      <c r="F5" s="206"/>
      <c r="G5" s="189" t="str">
        <f>Contagem!A8&amp;" : "&amp;Contagem!F8</f>
        <v xml:space="preserve">Revisor : </v>
      </c>
      <c r="H5" s="189"/>
      <c r="I5" s="189"/>
      <c r="J5" s="189"/>
      <c r="K5" s="189"/>
      <c r="L5" s="189"/>
      <c r="M5" s="189"/>
      <c r="N5" s="189"/>
      <c r="O5" s="189"/>
      <c r="P5" s="189"/>
      <c r="Q5" s="189"/>
      <c r="R5" s="189"/>
      <c r="S5" s="189"/>
      <c r="T5" s="207"/>
    </row>
    <row r="6" spans="1:21" s="38" customFormat="1" ht="16.5" x14ac:dyDescent="0.2">
      <c r="A6" s="188" t="str">
        <f>Contagem!A5&amp;" : "&amp;Contagem!F5</f>
        <v xml:space="preserve">Empresa : </v>
      </c>
      <c r="B6" s="189"/>
      <c r="C6" s="189"/>
      <c r="D6" s="189"/>
      <c r="E6" s="189"/>
      <c r="F6" s="189"/>
      <c r="G6" s="190"/>
      <c r="H6" s="185" t="s">
        <v>26</v>
      </c>
      <c r="I6" s="185"/>
      <c r="J6" s="185"/>
      <c r="K6" s="185"/>
      <c r="L6" s="185"/>
      <c r="M6" s="185"/>
      <c r="N6" s="186">
        <f>SUM(P8:P111)</f>
        <v>0</v>
      </c>
      <c r="O6" s="186"/>
      <c r="P6" s="187"/>
      <c r="Q6" s="39"/>
      <c r="R6" s="39"/>
      <c r="S6" s="39"/>
      <c r="T6" s="40"/>
    </row>
    <row r="7" spans="1:21" s="38" customFormat="1" ht="14.25" thickBot="1" x14ac:dyDescent="0.3">
      <c r="A7" s="181" t="s">
        <v>14</v>
      </c>
      <c r="B7" s="182"/>
      <c r="C7" s="182"/>
      <c r="D7" s="182"/>
      <c r="E7" s="182"/>
      <c r="F7" s="182"/>
      <c r="G7" s="41" t="s">
        <v>7</v>
      </c>
      <c r="H7" s="41" t="s">
        <v>94</v>
      </c>
      <c r="I7" s="126" t="s">
        <v>8</v>
      </c>
      <c r="J7" s="126" t="s">
        <v>9</v>
      </c>
      <c r="K7" s="126" t="s">
        <v>10</v>
      </c>
      <c r="L7" s="126" t="s">
        <v>11</v>
      </c>
      <c r="M7" s="126" t="s">
        <v>12</v>
      </c>
      <c r="N7" s="126" t="s">
        <v>3</v>
      </c>
      <c r="O7" s="126" t="s">
        <v>15</v>
      </c>
      <c r="P7" s="127" t="s">
        <v>27</v>
      </c>
      <c r="Q7" s="183" t="s">
        <v>13</v>
      </c>
      <c r="R7" s="183"/>
      <c r="S7" s="183"/>
      <c r="T7" s="184"/>
    </row>
    <row r="8" spans="1:21" x14ac:dyDescent="0.25">
      <c r="A8" s="210"/>
      <c r="B8" s="211"/>
      <c r="C8" s="211"/>
      <c r="D8" s="211"/>
      <c r="E8" s="211"/>
      <c r="F8" s="211"/>
      <c r="G8" s="42"/>
      <c r="H8" s="42"/>
      <c r="I8" s="42"/>
      <c r="J8" s="42"/>
      <c r="K8" s="42" t="str">
        <f t="shared" ref="K8" si="0">CONCATENATE(G8,L8)</f>
        <v/>
      </c>
      <c r="L8" s="43" t="str">
        <f t="shared" ref="L8" si="1">IF(OR(ISBLANK(I8),ISBLANK(J8)),IF(OR(G8="ALI",G8="AIE"),"L",IF(ISBLANK(G8),"","A")),IF(G8="EE",IF(J8&gt;=3,IF(I8&gt;=5,"H","A"),IF(J8&gt;=2,IF(I8&gt;=16,"H",IF(I8&lt;=4,"L","A")),IF(I8&lt;=15,"L","A"))),IF(OR(G8="SE",G8="CE"),IF(J8&gt;=4,IF(I8&gt;=6,"H","A"),IF(J8&gt;=2,IF(I8&gt;=20,"H",IF(I8&lt;=5,"L","A")),IF(I8&lt;=19,"L","A"))),IF(OR(G8="ALI",G8="AIE"),IF(J8&gt;=6,IF(I8&gt;=20,"H","A"),IF(J8&gt;=2,IF(I8&gt;=51,"H",IF(I8&lt;=19,"L","A")),IF(I8&lt;=50,"L","A")))))))</f>
        <v/>
      </c>
      <c r="M8" s="60" t="str">
        <f t="shared" ref="M8:M71" si="2">IF(L8="L","Baixa",IF(L8="A","Média",IF(L8="","","Alta")))</f>
        <v/>
      </c>
      <c r="N8" s="109" t="str">
        <f t="shared" ref="N8" si="3">IF(ISBLANK(G8),"",IF(G8="ALI",IF(L8="L",7,IF(L8="A",10,15)),IF(G8="AIE",IF(L8="L",5,IF(L8="A",7,10)),IF(G8="SE",IF(L8="L",4,IF(L8="A",5,7)),IF(OR(G8="EE",G8="CE"),IF(L8="L",3,IF(L8="A",4,6)))))))</f>
        <v/>
      </c>
      <c r="O8" s="46"/>
      <c r="P8" s="60" t="str">
        <f t="shared" ref="P8:P71" si="4">IF(LEFT(O8,20)="Manutenção Interface",0.6,IF(NOT(ISERROR(FIND("|",O8,1))),VALUE(RIGHT(O8,LEN(O8)-FIND("|",O8,1)))*N8,IF(ISNUMBER(O8),O8*N8,"")))</f>
        <v/>
      </c>
      <c r="Q8" s="208"/>
      <c r="R8" s="208"/>
      <c r="S8" s="208"/>
      <c r="T8" s="209"/>
      <c r="U8" s="47"/>
    </row>
    <row r="9" spans="1:21" x14ac:dyDescent="0.25">
      <c r="A9" s="177"/>
      <c r="B9" s="178"/>
      <c r="C9" s="178"/>
      <c r="D9" s="178"/>
      <c r="E9" s="178"/>
      <c r="F9" s="178"/>
      <c r="G9" s="49"/>
      <c r="H9" s="49"/>
      <c r="I9" s="49"/>
      <c r="J9" s="49"/>
      <c r="K9" s="49" t="str">
        <f t="shared" ref="K9:K12" si="5">CONCATENATE(G9,L9)</f>
        <v/>
      </c>
      <c r="L9" s="50" t="str">
        <f t="shared" ref="L9:L12" si="6">IF(OR(ISBLANK(I9),ISBLANK(J9)),IF(OR(G9="ALI",G9="AIE"),"L",IF(ISBLANK(G9),"","A")),IF(G9="EE",IF(J9&gt;=3,IF(I9&gt;=5,"H","A"),IF(J9&gt;=2,IF(I9&gt;=16,"H",IF(I9&lt;=4,"L","A")),IF(I9&lt;=15,"L","A"))),IF(OR(G9="SE",G9="CE"),IF(J9&gt;=4,IF(I9&gt;=6,"H","A"),IF(J9&gt;=2,IF(I9&gt;=20,"H",IF(I9&lt;=5,"L","A")),IF(I9&lt;=19,"L","A"))),IF(OR(G9="ALI",G9="AIE"),IF(J9&gt;=6,IF(I9&gt;=20,"H","A"),IF(J9&gt;=2,IF(I9&gt;=51,"H",IF(I9&lt;=19,"L","A")),IF(I9&lt;=50,"L","A")))))))</f>
        <v/>
      </c>
      <c r="M9" s="60" t="str">
        <f t="shared" si="2"/>
        <v/>
      </c>
      <c r="N9" s="60" t="str">
        <f t="shared" ref="N9:N72" si="7">IF(ISBLANK(G9),"",IF(G9="ALI",IF(L9="L",7,IF(L9="A",10,15)),IF(G9="AIE",IF(L9="L",5,IF(L9="A",7,10)),IF(G9="SE",IF(L9="L",4,IF(L9="A",5,7)),IF(OR(G9="EE",G9="CE"),IF(L9="L",3,IF(L9="A",4,6)))))))</f>
        <v/>
      </c>
      <c r="O9" s="53"/>
      <c r="P9" s="128" t="str">
        <f t="shared" si="4"/>
        <v/>
      </c>
      <c r="Q9" s="172"/>
      <c r="R9" s="172"/>
      <c r="S9" s="172"/>
      <c r="T9" s="173"/>
      <c r="U9" s="54"/>
    </row>
    <row r="10" spans="1:21" x14ac:dyDescent="0.25">
      <c r="A10" s="177"/>
      <c r="B10" s="178"/>
      <c r="C10" s="178"/>
      <c r="D10" s="178"/>
      <c r="E10" s="178"/>
      <c r="F10" s="178"/>
      <c r="G10" s="49"/>
      <c r="H10" s="49"/>
      <c r="I10" s="49"/>
      <c r="J10" s="49"/>
      <c r="K10" s="49" t="str">
        <f t="shared" si="5"/>
        <v/>
      </c>
      <c r="L10" s="50" t="str">
        <f t="shared" si="6"/>
        <v/>
      </c>
      <c r="M10" s="60" t="str">
        <f t="shared" si="2"/>
        <v/>
      </c>
      <c r="N10" s="60" t="str">
        <f t="shared" si="7"/>
        <v/>
      </c>
      <c r="O10" s="53"/>
      <c r="P10" s="128" t="str">
        <f t="shared" si="4"/>
        <v/>
      </c>
      <c r="Q10" s="172"/>
      <c r="R10" s="172"/>
      <c r="S10" s="172"/>
      <c r="T10" s="173"/>
      <c r="U10" s="54"/>
    </row>
    <row r="11" spans="1:21" x14ac:dyDescent="0.25">
      <c r="A11" s="177"/>
      <c r="B11" s="178"/>
      <c r="C11" s="178"/>
      <c r="D11" s="178"/>
      <c r="E11" s="178"/>
      <c r="F11" s="178"/>
      <c r="G11" s="49"/>
      <c r="H11" s="49"/>
      <c r="I11" s="49"/>
      <c r="J11" s="49"/>
      <c r="K11" s="49" t="str">
        <f t="shared" ref="K11" si="8">CONCATENATE(G11,L11)</f>
        <v/>
      </c>
      <c r="L11" s="50" t="str">
        <f t="shared" ref="L11" si="9">IF(OR(ISBLANK(I11),ISBLANK(J11)),IF(OR(G11="ALI",G11="AIE"),"L",IF(ISBLANK(G11),"","A")),IF(G11="EE",IF(J11&gt;=3,IF(I11&gt;=5,"H","A"),IF(J11&gt;=2,IF(I11&gt;=16,"H",IF(I11&lt;=4,"L","A")),IF(I11&lt;=15,"L","A"))),IF(OR(G11="SE",G11="CE"),IF(J11&gt;=4,IF(I11&gt;=6,"H","A"),IF(J11&gt;=2,IF(I11&gt;=20,"H",IF(I11&lt;=5,"L","A")),IF(I11&lt;=19,"L","A"))),IF(OR(G11="ALI",G11="AIE"),IF(J11&gt;=6,IF(I11&gt;=20,"H","A"),IF(J11&gt;=2,IF(I11&gt;=51,"H",IF(I11&lt;=19,"L","A")),IF(I11&lt;=50,"L","A")))))))</f>
        <v/>
      </c>
      <c r="M11" s="60" t="str">
        <f t="shared" si="2"/>
        <v/>
      </c>
      <c r="N11" s="60" t="str">
        <f t="shared" si="7"/>
        <v/>
      </c>
      <c r="O11" s="53"/>
      <c r="P11" s="128" t="str">
        <f t="shared" si="4"/>
        <v/>
      </c>
      <c r="Q11" s="172"/>
      <c r="R11" s="172"/>
      <c r="S11" s="172"/>
      <c r="T11" s="173"/>
    </row>
    <row r="12" spans="1:21" x14ac:dyDescent="0.25">
      <c r="A12" s="177"/>
      <c r="B12" s="178"/>
      <c r="C12" s="178"/>
      <c r="D12" s="178"/>
      <c r="E12" s="178"/>
      <c r="F12" s="178"/>
      <c r="G12" s="49"/>
      <c r="H12" s="49"/>
      <c r="I12" s="49"/>
      <c r="J12" s="49"/>
      <c r="K12" s="49" t="str">
        <f t="shared" si="5"/>
        <v/>
      </c>
      <c r="L12" s="50" t="str">
        <f t="shared" si="6"/>
        <v/>
      </c>
      <c r="M12" s="60" t="str">
        <f t="shared" si="2"/>
        <v/>
      </c>
      <c r="N12" s="60" t="str">
        <f t="shared" si="7"/>
        <v/>
      </c>
      <c r="O12" s="53"/>
      <c r="P12" s="128" t="str">
        <f t="shared" si="4"/>
        <v/>
      </c>
      <c r="Q12" s="172"/>
      <c r="R12" s="172"/>
      <c r="S12" s="172"/>
      <c r="T12" s="173"/>
    </row>
    <row r="13" spans="1:21" x14ac:dyDescent="0.25">
      <c r="A13" s="177"/>
      <c r="B13" s="178"/>
      <c r="C13" s="178"/>
      <c r="D13" s="178"/>
      <c r="E13" s="178"/>
      <c r="F13" s="178"/>
      <c r="G13" s="49"/>
      <c r="H13" s="49"/>
      <c r="I13" s="49"/>
      <c r="J13" s="49"/>
      <c r="K13" s="49" t="str">
        <f t="shared" ref="K13:K14" si="10">CONCATENATE(G13,L13)</f>
        <v/>
      </c>
      <c r="L13" s="50" t="str">
        <f t="shared" ref="L13:L14" si="11">IF(OR(ISBLANK(I13),ISBLANK(J13)),IF(OR(G13="ALI",G13="AIE"),"L",IF(ISBLANK(G13),"","A")),IF(G13="EE",IF(J13&gt;=3,IF(I13&gt;=5,"H","A"),IF(J13&gt;=2,IF(I13&gt;=16,"H",IF(I13&lt;=4,"L","A")),IF(I13&lt;=15,"L","A"))),IF(OR(G13="SE",G13="CE"),IF(J13&gt;=4,IF(I13&gt;=6,"H","A"),IF(J13&gt;=2,IF(I13&gt;=20,"H",IF(I13&lt;=5,"L","A")),IF(I13&lt;=19,"L","A"))),IF(OR(G13="ALI",G13="AIE"),IF(J13&gt;=6,IF(I13&gt;=20,"H","A"),IF(J13&gt;=2,IF(I13&gt;=51,"H",IF(I13&lt;=19,"L","A")),IF(I13&lt;=50,"L","A")))))))</f>
        <v/>
      </c>
      <c r="M13" s="60" t="str">
        <f t="shared" si="2"/>
        <v/>
      </c>
      <c r="N13" s="60" t="str">
        <f t="shared" si="7"/>
        <v/>
      </c>
      <c r="O13" s="53"/>
      <c r="P13" s="128" t="str">
        <f t="shared" si="4"/>
        <v/>
      </c>
      <c r="Q13" s="172"/>
      <c r="R13" s="172"/>
      <c r="S13" s="172"/>
      <c r="T13" s="173"/>
    </row>
    <row r="14" spans="1:21" x14ac:dyDescent="0.25">
      <c r="A14" s="177"/>
      <c r="B14" s="178"/>
      <c r="C14" s="178"/>
      <c r="D14" s="178"/>
      <c r="E14" s="178"/>
      <c r="F14" s="178"/>
      <c r="G14" s="49"/>
      <c r="H14" s="49"/>
      <c r="I14" s="49"/>
      <c r="J14" s="49"/>
      <c r="K14" s="49" t="str">
        <f t="shared" si="10"/>
        <v/>
      </c>
      <c r="L14" s="50" t="str">
        <f t="shared" si="11"/>
        <v/>
      </c>
      <c r="M14" s="60" t="str">
        <f t="shared" si="2"/>
        <v/>
      </c>
      <c r="N14" s="60" t="str">
        <f t="shared" si="7"/>
        <v/>
      </c>
      <c r="O14" s="53"/>
      <c r="P14" s="128" t="str">
        <f t="shared" si="4"/>
        <v/>
      </c>
      <c r="Q14" s="172"/>
      <c r="R14" s="172"/>
      <c r="S14" s="172"/>
      <c r="T14" s="173"/>
    </row>
    <row r="15" spans="1:21" x14ac:dyDescent="0.25">
      <c r="A15" s="177"/>
      <c r="B15" s="178"/>
      <c r="C15" s="178"/>
      <c r="D15" s="178"/>
      <c r="E15" s="178"/>
      <c r="F15" s="178"/>
      <c r="G15" s="49"/>
      <c r="H15" s="49"/>
      <c r="I15" s="49"/>
      <c r="J15" s="49"/>
      <c r="K15" s="49" t="str">
        <f t="shared" ref="K15:K16" si="12">CONCATENATE(G15,L15)</f>
        <v/>
      </c>
      <c r="L15" s="50" t="str">
        <f t="shared" ref="L15:L16" si="13">IF(OR(ISBLANK(I15),ISBLANK(J15)),IF(OR(G15="ALI",G15="AIE"),"L",IF(ISBLANK(G15),"","A")),IF(G15="EE",IF(J15&gt;=3,IF(I15&gt;=5,"H","A"),IF(J15&gt;=2,IF(I15&gt;=16,"H",IF(I15&lt;=4,"L","A")),IF(I15&lt;=15,"L","A"))),IF(OR(G15="SE",G15="CE"),IF(J15&gt;=4,IF(I15&gt;=6,"H","A"),IF(J15&gt;=2,IF(I15&gt;=20,"H",IF(I15&lt;=5,"L","A")),IF(I15&lt;=19,"L","A"))),IF(OR(G15="ALI",G15="AIE"),IF(J15&gt;=6,IF(I15&gt;=20,"H","A"),IF(J15&gt;=2,IF(I15&gt;=51,"H",IF(I15&lt;=19,"L","A")),IF(I15&lt;=50,"L","A")))))))</f>
        <v/>
      </c>
      <c r="M15" s="60" t="str">
        <f t="shared" si="2"/>
        <v/>
      </c>
      <c r="N15" s="60" t="str">
        <f t="shared" si="7"/>
        <v/>
      </c>
      <c r="O15" s="53"/>
      <c r="P15" s="128" t="str">
        <f t="shared" si="4"/>
        <v/>
      </c>
      <c r="Q15" s="172"/>
      <c r="R15" s="172"/>
      <c r="S15" s="172"/>
      <c r="T15" s="173"/>
    </row>
    <row r="16" spans="1:21" x14ac:dyDescent="0.25">
      <c r="A16" s="177"/>
      <c r="B16" s="178"/>
      <c r="C16" s="178"/>
      <c r="D16" s="178"/>
      <c r="E16" s="178"/>
      <c r="F16" s="178"/>
      <c r="G16" s="49"/>
      <c r="H16" s="49"/>
      <c r="I16" s="49"/>
      <c r="J16" s="49"/>
      <c r="K16" s="49" t="str">
        <f t="shared" si="12"/>
        <v/>
      </c>
      <c r="L16" s="50" t="str">
        <f t="shared" si="13"/>
        <v/>
      </c>
      <c r="M16" s="60" t="str">
        <f t="shared" si="2"/>
        <v/>
      </c>
      <c r="N16" s="60" t="str">
        <f t="shared" si="7"/>
        <v/>
      </c>
      <c r="O16" s="53"/>
      <c r="P16" s="128" t="str">
        <f t="shared" si="4"/>
        <v/>
      </c>
      <c r="Q16" s="172"/>
      <c r="R16" s="172"/>
      <c r="S16" s="172"/>
      <c r="T16" s="173"/>
    </row>
    <row r="17" spans="1:20" x14ac:dyDescent="0.25">
      <c r="A17" s="177"/>
      <c r="B17" s="178"/>
      <c r="C17" s="178"/>
      <c r="D17" s="178"/>
      <c r="E17" s="178"/>
      <c r="F17" s="178"/>
      <c r="G17" s="49"/>
      <c r="H17" s="49"/>
      <c r="I17" s="49"/>
      <c r="J17" s="49"/>
      <c r="K17" s="49"/>
      <c r="L17" s="50"/>
      <c r="M17" s="60" t="str">
        <f t="shared" si="2"/>
        <v/>
      </c>
      <c r="N17" s="60" t="str">
        <f t="shared" si="7"/>
        <v/>
      </c>
      <c r="O17" s="53"/>
      <c r="P17" s="128" t="str">
        <f t="shared" si="4"/>
        <v/>
      </c>
      <c r="Q17" s="172"/>
      <c r="R17" s="172"/>
      <c r="S17" s="172"/>
      <c r="T17" s="173"/>
    </row>
    <row r="18" spans="1:20" x14ac:dyDescent="0.25">
      <c r="A18" s="177"/>
      <c r="B18" s="178"/>
      <c r="C18" s="178"/>
      <c r="D18" s="178"/>
      <c r="E18" s="178"/>
      <c r="F18" s="178"/>
      <c r="G18" s="49"/>
      <c r="H18" s="49"/>
      <c r="I18" s="49"/>
      <c r="J18" s="49"/>
      <c r="K18" s="49"/>
      <c r="L18" s="50"/>
      <c r="M18" s="60" t="str">
        <f t="shared" si="2"/>
        <v/>
      </c>
      <c r="N18" s="60" t="str">
        <f t="shared" si="7"/>
        <v/>
      </c>
      <c r="O18" s="53"/>
      <c r="P18" s="128" t="str">
        <f t="shared" si="4"/>
        <v/>
      </c>
      <c r="Q18" s="172"/>
      <c r="R18" s="172"/>
      <c r="S18" s="172"/>
      <c r="T18" s="173"/>
    </row>
    <row r="19" spans="1:20" x14ac:dyDescent="0.25">
      <c r="A19" s="177"/>
      <c r="B19" s="178"/>
      <c r="C19" s="178"/>
      <c r="D19" s="178"/>
      <c r="E19" s="178"/>
      <c r="F19" s="178"/>
      <c r="G19" s="49"/>
      <c r="H19" s="49"/>
      <c r="I19" s="49"/>
      <c r="J19" s="49"/>
      <c r="K19" s="49"/>
      <c r="L19" s="50"/>
      <c r="M19" s="60" t="str">
        <f t="shared" si="2"/>
        <v/>
      </c>
      <c r="N19" s="60" t="str">
        <f t="shared" si="7"/>
        <v/>
      </c>
      <c r="O19" s="53"/>
      <c r="P19" s="128" t="str">
        <f t="shared" si="4"/>
        <v/>
      </c>
      <c r="Q19" s="172"/>
      <c r="R19" s="172"/>
      <c r="S19" s="172"/>
      <c r="T19" s="173"/>
    </row>
    <row r="20" spans="1:20" x14ac:dyDescent="0.25">
      <c r="A20" s="177"/>
      <c r="B20" s="178"/>
      <c r="C20" s="178"/>
      <c r="D20" s="178"/>
      <c r="E20" s="178"/>
      <c r="F20" s="178"/>
      <c r="G20" s="49"/>
      <c r="H20" s="49"/>
      <c r="I20" s="49"/>
      <c r="J20" s="49"/>
      <c r="K20" s="49"/>
      <c r="L20" s="50"/>
      <c r="M20" s="60" t="str">
        <f t="shared" si="2"/>
        <v/>
      </c>
      <c r="N20" s="60" t="str">
        <f t="shared" si="7"/>
        <v/>
      </c>
      <c r="O20" s="53"/>
      <c r="P20" s="128" t="str">
        <f t="shared" si="4"/>
        <v/>
      </c>
      <c r="Q20" s="172"/>
      <c r="R20" s="172"/>
      <c r="S20" s="172"/>
      <c r="T20" s="173"/>
    </row>
    <row r="21" spans="1:20" x14ac:dyDescent="0.25">
      <c r="A21" s="177"/>
      <c r="B21" s="178"/>
      <c r="C21" s="178"/>
      <c r="D21" s="178"/>
      <c r="E21" s="178"/>
      <c r="F21" s="178"/>
      <c r="G21" s="49"/>
      <c r="H21" s="49"/>
      <c r="I21" s="49"/>
      <c r="J21" s="49"/>
      <c r="K21" s="49"/>
      <c r="L21" s="50"/>
      <c r="M21" s="60" t="str">
        <f t="shared" si="2"/>
        <v/>
      </c>
      <c r="N21" s="60" t="str">
        <f t="shared" si="7"/>
        <v/>
      </c>
      <c r="O21" s="53"/>
      <c r="P21" s="128" t="str">
        <f t="shared" si="4"/>
        <v/>
      </c>
      <c r="Q21" s="172"/>
      <c r="R21" s="172"/>
      <c r="S21" s="172"/>
      <c r="T21" s="173"/>
    </row>
    <row r="22" spans="1:20" x14ac:dyDescent="0.25">
      <c r="A22" s="177"/>
      <c r="B22" s="178"/>
      <c r="C22" s="178"/>
      <c r="D22" s="178"/>
      <c r="E22" s="178"/>
      <c r="F22" s="178"/>
      <c r="G22" s="49"/>
      <c r="H22" s="49"/>
      <c r="I22" s="49"/>
      <c r="J22" s="49"/>
      <c r="K22" s="49"/>
      <c r="L22" s="50"/>
      <c r="M22" s="60" t="str">
        <f t="shared" si="2"/>
        <v/>
      </c>
      <c r="N22" s="60" t="str">
        <f t="shared" si="7"/>
        <v/>
      </c>
      <c r="O22" s="53"/>
      <c r="P22" s="128" t="str">
        <f t="shared" si="4"/>
        <v/>
      </c>
      <c r="Q22" s="172"/>
      <c r="R22" s="172"/>
      <c r="S22" s="172"/>
      <c r="T22" s="173"/>
    </row>
    <row r="23" spans="1:20" x14ac:dyDescent="0.25">
      <c r="A23" s="177"/>
      <c r="B23" s="178"/>
      <c r="C23" s="178"/>
      <c r="D23" s="178"/>
      <c r="E23" s="178"/>
      <c r="F23" s="178"/>
      <c r="G23" s="49"/>
      <c r="H23" s="49"/>
      <c r="I23" s="49"/>
      <c r="J23" s="49"/>
      <c r="K23" s="49"/>
      <c r="L23" s="50"/>
      <c r="M23" s="60" t="str">
        <f t="shared" si="2"/>
        <v/>
      </c>
      <c r="N23" s="60" t="str">
        <f t="shared" si="7"/>
        <v/>
      </c>
      <c r="O23" s="53"/>
      <c r="P23" s="128" t="str">
        <f t="shared" si="4"/>
        <v/>
      </c>
      <c r="Q23" s="172"/>
      <c r="R23" s="172"/>
      <c r="S23" s="172"/>
      <c r="T23" s="173"/>
    </row>
    <row r="24" spans="1:20" x14ac:dyDescent="0.25">
      <c r="A24" s="177"/>
      <c r="B24" s="178"/>
      <c r="C24" s="178"/>
      <c r="D24" s="178"/>
      <c r="E24" s="178"/>
      <c r="F24" s="178"/>
      <c r="G24" s="49"/>
      <c r="H24" s="49"/>
      <c r="I24" s="49"/>
      <c r="J24" s="49"/>
      <c r="K24" s="49"/>
      <c r="L24" s="50"/>
      <c r="M24" s="60" t="str">
        <f t="shared" si="2"/>
        <v/>
      </c>
      <c r="N24" s="60" t="str">
        <f t="shared" si="7"/>
        <v/>
      </c>
      <c r="O24" s="53"/>
      <c r="P24" s="128" t="str">
        <f t="shared" si="4"/>
        <v/>
      </c>
      <c r="Q24" s="172"/>
      <c r="R24" s="172"/>
      <c r="S24" s="172"/>
      <c r="T24" s="173"/>
    </row>
    <row r="25" spans="1:20" x14ac:dyDescent="0.25">
      <c r="A25" s="177"/>
      <c r="B25" s="178"/>
      <c r="C25" s="178"/>
      <c r="D25" s="178"/>
      <c r="E25" s="178"/>
      <c r="F25" s="178"/>
      <c r="G25" s="49"/>
      <c r="H25" s="49"/>
      <c r="I25" s="49"/>
      <c r="J25" s="49"/>
      <c r="K25" s="49" t="str">
        <f t="shared" ref="K25:K31" si="14">CONCATENATE(G25,L25)</f>
        <v/>
      </c>
      <c r="L25" s="50" t="str">
        <f t="shared" ref="L25:L31" si="15">IF(OR(ISBLANK(I25),ISBLANK(J25)),IF(OR(G25="ALI",G25="AIE"),"L",IF(ISBLANK(G25),"","A")),IF(G25="EE",IF(J25&gt;=3,IF(I25&gt;=5,"H","A"),IF(J25&gt;=2,IF(I25&gt;=16,"H",IF(I25&lt;=4,"L","A")),IF(I25&lt;=15,"L","A"))),IF(OR(G25="SE",G25="CE"),IF(J25&gt;=4,IF(I25&gt;=6,"H","A"),IF(J25&gt;=2,IF(I25&gt;=20,"H",IF(I25&lt;=5,"L","A")),IF(I25&lt;=19,"L","A"))),IF(OR(G25="ALI",G25="AIE"),IF(J25&gt;=6,IF(I25&gt;=20,"H","A"),IF(J25&gt;=2,IF(I25&gt;=51,"H",IF(I25&lt;=19,"L","A")),IF(I25&lt;=50,"L","A")))))))</f>
        <v/>
      </c>
      <c r="M25" s="60" t="str">
        <f t="shared" si="2"/>
        <v/>
      </c>
      <c r="N25" s="60" t="str">
        <f t="shared" si="7"/>
        <v/>
      </c>
      <c r="O25" s="53"/>
      <c r="P25" s="128" t="str">
        <f t="shared" si="4"/>
        <v/>
      </c>
      <c r="Q25" s="172"/>
      <c r="R25" s="172"/>
      <c r="S25" s="172"/>
      <c r="T25" s="173"/>
    </row>
    <row r="26" spans="1:20" x14ac:dyDescent="0.25">
      <c r="A26" s="177"/>
      <c r="B26" s="178"/>
      <c r="C26" s="178"/>
      <c r="D26" s="178"/>
      <c r="E26" s="178"/>
      <c r="F26" s="178"/>
      <c r="G26" s="49"/>
      <c r="H26" s="49"/>
      <c r="I26" s="49"/>
      <c r="J26" s="49"/>
      <c r="K26" s="49" t="str">
        <f t="shared" si="14"/>
        <v/>
      </c>
      <c r="L26" s="50" t="str">
        <f t="shared" si="15"/>
        <v/>
      </c>
      <c r="M26" s="60" t="str">
        <f t="shared" si="2"/>
        <v/>
      </c>
      <c r="N26" s="60" t="str">
        <f t="shared" si="7"/>
        <v/>
      </c>
      <c r="O26" s="53"/>
      <c r="P26" s="128" t="str">
        <f t="shared" si="4"/>
        <v/>
      </c>
      <c r="Q26" s="172"/>
      <c r="R26" s="172"/>
      <c r="S26" s="172"/>
      <c r="T26" s="173"/>
    </row>
    <row r="27" spans="1:20" x14ac:dyDescent="0.25">
      <c r="A27" s="177"/>
      <c r="B27" s="178"/>
      <c r="C27" s="178"/>
      <c r="D27" s="178"/>
      <c r="E27" s="178"/>
      <c r="F27" s="178"/>
      <c r="G27" s="49"/>
      <c r="H27" s="49"/>
      <c r="I27" s="49"/>
      <c r="J27" s="49"/>
      <c r="K27" s="49" t="str">
        <f t="shared" si="14"/>
        <v/>
      </c>
      <c r="L27" s="50" t="str">
        <f t="shared" si="15"/>
        <v/>
      </c>
      <c r="M27" s="60" t="str">
        <f t="shared" si="2"/>
        <v/>
      </c>
      <c r="N27" s="60" t="str">
        <f t="shared" si="7"/>
        <v/>
      </c>
      <c r="O27" s="53"/>
      <c r="P27" s="128" t="str">
        <f t="shared" si="4"/>
        <v/>
      </c>
      <c r="Q27" s="172"/>
      <c r="R27" s="172"/>
      <c r="S27" s="172"/>
      <c r="T27" s="173"/>
    </row>
    <row r="28" spans="1:20" x14ac:dyDescent="0.25">
      <c r="A28" s="177"/>
      <c r="B28" s="178"/>
      <c r="C28" s="178"/>
      <c r="D28" s="178"/>
      <c r="E28" s="178"/>
      <c r="F28" s="178"/>
      <c r="G28" s="49"/>
      <c r="H28" s="49"/>
      <c r="I28" s="49"/>
      <c r="J28" s="49"/>
      <c r="K28" s="49" t="str">
        <f t="shared" si="14"/>
        <v/>
      </c>
      <c r="L28" s="50" t="str">
        <f t="shared" si="15"/>
        <v/>
      </c>
      <c r="M28" s="60" t="str">
        <f t="shared" si="2"/>
        <v/>
      </c>
      <c r="N28" s="60" t="str">
        <f t="shared" si="7"/>
        <v/>
      </c>
      <c r="O28" s="53"/>
      <c r="P28" s="128" t="str">
        <f t="shared" si="4"/>
        <v/>
      </c>
      <c r="Q28" s="172"/>
      <c r="R28" s="172"/>
      <c r="S28" s="172"/>
      <c r="T28" s="173"/>
    </row>
    <row r="29" spans="1:20" x14ac:dyDescent="0.25">
      <c r="A29" s="177"/>
      <c r="B29" s="178"/>
      <c r="C29" s="178"/>
      <c r="D29" s="178"/>
      <c r="E29" s="178"/>
      <c r="F29" s="178"/>
      <c r="G29" s="49"/>
      <c r="H29" s="49"/>
      <c r="I29" s="49"/>
      <c r="J29" s="49"/>
      <c r="K29" s="49" t="str">
        <f t="shared" si="14"/>
        <v/>
      </c>
      <c r="L29" s="50" t="str">
        <f t="shared" si="15"/>
        <v/>
      </c>
      <c r="M29" s="60" t="str">
        <f t="shared" si="2"/>
        <v/>
      </c>
      <c r="N29" s="60" t="str">
        <f t="shared" si="7"/>
        <v/>
      </c>
      <c r="O29" s="53"/>
      <c r="P29" s="128" t="str">
        <f t="shared" si="4"/>
        <v/>
      </c>
      <c r="Q29" s="172"/>
      <c r="R29" s="172"/>
      <c r="S29" s="172"/>
      <c r="T29" s="173"/>
    </row>
    <row r="30" spans="1:20" x14ac:dyDescent="0.25">
      <c r="A30" s="177"/>
      <c r="B30" s="178"/>
      <c r="C30" s="178"/>
      <c r="D30" s="178"/>
      <c r="E30" s="178"/>
      <c r="F30" s="178"/>
      <c r="G30" s="49"/>
      <c r="H30" s="49"/>
      <c r="I30" s="49"/>
      <c r="J30" s="49"/>
      <c r="K30" s="49" t="str">
        <f t="shared" si="14"/>
        <v/>
      </c>
      <c r="L30" s="50" t="str">
        <f t="shared" si="15"/>
        <v/>
      </c>
      <c r="M30" s="60" t="str">
        <f t="shared" si="2"/>
        <v/>
      </c>
      <c r="N30" s="60" t="str">
        <f t="shared" si="7"/>
        <v/>
      </c>
      <c r="O30" s="53"/>
      <c r="P30" s="128" t="str">
        <f t="shared" si="4"/>
        <v/>
      </c>
      <c r="Q30" s="172"/>
      <c r="R30" s="172"/>
      <c r="S30" s="172"/>
      <c r="T30" s="173"/>
    </row>
    <row r="31" spans="1:20" x14ac:dyDescent="0.25">
      <c r="A31" s="177"/>
      <c r="B31" s="178"/>
      <c r="C31" s="178"/>
      <c r="D31" s="178"/>
      <c r="E31" s="178"/>
      <c r="F31" s="178"/>
      <c r="G31" s="49"/>
      <c r="H31" s="49"/>
      <c r="I31" s="49"/>
      <c r="J31" s="49"/>
      <c r="K31" s="49" t="str">
        <f t="shared" si="14"/>
        <v/>
      </c>
      <c r="L31" s="50" t="str">
        <f t="shared" si="15"/>
        <v/>
      </c>
      <c r="M31" s="60" t="str">
        <f t="shared" si="2"/>
        <v/>
      </c>
      <c r="N31" s="60" t="str">
        <f t="shared" si="7"/>
        <v/>
      </c>
      <c r="O31" s="53"/>
      <c r="P31" s="128" t="str">
        <f t="shared" si="4"/>
        <v/>
      </c>
      <c r="Q31" s="172"/>
      <c r="R31" s="172"/>
      <c r="S31" s="172"/>
      <c r="T31" s="173"/>
    </row>
    <row r="32" spans="1:20" x14ac:dyDescent="0.25">
      <c r="A32" s="177"/>
      <c r="B32" s="178"/>
      <c r="C32" s="178"/>
      <c r="D32" s="178"/>
      <c r="E32" s="178"/>
      <c r="F32" s="178"/>
      <c r="G32" s="49"/>
      <c r="H32" s="49"/>
      <c r="I32" s="49"/>
      <c r="J32" s="49"/>
      <c r="K32" s="49" t="str">
        <f t="shared" ref="K32:K33" si="16">CONCATENATE(G32,L32)</f>
        <v/>
      </c>
      <c r="L32" s="50" t="str">
        <f t="shared" ref="L32:L33" si="17">IF(OR(ISBLANK(I32),ISBLANK(J32)),IF(OR(G32="ALI",G32="AIE"),"L",IF(ISBLANK(G32),"","A")),IF(G32="EE",IF(J32&gt;=3,IF(I32&gt;=5,"H","A"),IF(J32&gt;=2,IF(I32&gt;=16,"H",IF(I32&lt;=4,"L","A")),IF(I32&lt;=15,"L","A"))),IF(OR(G32="SE",G32="CE"),IF(J32&gt;=4,IF(I32&gt;=6,"H","A"),IF(J32&gt;=2,IF(I32&gt;=20,"H",IF(I32&lt;=5,"L","A")),IF(I32&lt;=19,"L","A"))),IF(OR(G32="ALI",G32="AIE"),IF(J32&gt;=6,IF(I32&gt;=20,"H","A"),IF(J32&gt;=2,IF(I32&gt;=51,"H",IF(I32&lt;=19,"L","A")),IF(I32&lt;=50,"L","A")))))))</f>
        <v/>
      </c>
      <c r="M32" s="60" t="str">
        <f t="shared" si="2"/>
        <v/>
      </c>
      <c r="N32" s="60" t="str">
        <f t="shared" si="7"/>
        <v/>
      </c>
      <c r="O32" s="53"/>
      <c r="P32" s="128" t="str">
        <f t="shared" si="4"/>
        <v/>
      </c>
      <c r="Q32" s="172"/>
      <c r="R32" s="172"/>
      <c r="S32" s="172"/>
      <c r="T32" s="173"/>
    </row>
    <row r="33" spans="1:20" x14ac:dyDescent="0.25">
      <c r="A33" s="177"/>
      <c r="B33" s="178"/>
      <c r="C33" s="178"/>
      <c r="D33" s="178"/>
      <c r="E33" s="178"/>
      <c r="F33" s="178"/>
      <c r="G33" s="49"/>
      <c r="H33" s="49"/>
      <c r="I33" s="49"/>
      <c r="J33" s="49"/>
      <c r="K33" s="49" t="str">
        <f t="shared" si="16"/>
        <v/>
      </c>
      <c r="L33" s="50" t="str">
        <f t="shared" si="17"/>
        <v/>
      </c>
      <c r="M33" s="60" t="str">
        <f t="shared" si="2"/>
        <v/>
      </c>
      <c r="N33" s="60" t="str">
        <f t="shared" si="7"/>
        <v/>
      </c>
      <c r="O33" s="53"/>
      <c r="P33" s="128" t="str">
        <f t="shared" si="4"/>
        <v/>
      </c>
      <c r="Q33" s="172"/>
      <c r="R33" s="172"/>
      <c r="S33" s="172"/>
      <c r="T33" s="173"/>
    </row>
    <row r="34" spans="1:20" x14ac:dyDescent="0.25">
      <c r="A34" s="177"/>
      <c r="B34" s="178"/>
      <c r="C34" s="178"/>
      <c r="D34" s="178"/>
      <c r="E34" s="178"/>
      <c r="F34" s="178"/>
      <c r="G34" s="49"/>
      <c r="H34" s="49"/>
      <c r="I34" s="49"/>
      <c r="J34" s="49"/>
      <c r="K34" s="49" t="str">
        <f t="shared" ref="K34:K65" si="18">CONCATENATE(G34,L34)</f>
        <v/>
      </c>
      <c r="L34" s="50" t="str">
        <f t="shared" ref="L34:L65" si="19">IF(OR(ISBLANK(I34),ISBLANK(J34)),IF(OR(G34="ALI",G34="AIE"),"L",IF(ISBLANK(G34),"","A")),IF(G34="EE",IF(J34&gt;=3,IF(I34&gt;=5,"H","A"),IF(J34&gt;=2,IF(I34&gt;=16,"H",IF(I34&lt;=4,"L","A")),IF(I34&lt;=15,"L","A"))),IF(OR(G34="SE",G34="CE"),IF(J34&gt;=4,IF(I34&gt;=6,"H","A"),IF(J34&gt;=2,IF(I34&gt;=20,"H",IF(I34&lt;=5,"L","A")),IF(I34&lt;=19,"L","A"))),IF(OR(G34="ALI",G34="AIE"),IF(J34&gt;=6,IF(I34&gt;=20,"H","A"),IF(J34&gt;=2,IF(I34&gt;=51,"H",IF(I34&lt;=19,"L","A")),IF(I34&lt;=50,"L","A")))))))</f>
        <v/>
      </c>
      <c r="M34" s="60" t="str">
        <f t="shared" si="2"/>
        <v/>
      </c>
      <c r="N34" s="60" t="str">
        <f t="shared" si="7"/>
        <v/>
      </c>
      <c r="O34" s="53"/>
      <c r="P34" s="128" t="str">
        <f t="shared" si="4"/>
        <v/>
      </c>
      <c r="Q34" s="172"/>
      <c r="R34" s="172"/>
      <c r="S34" s="172"/>
      <c r="T34" s="173"/>
    </row>
    <row r="35" spans="1:20" x14ac:dyDescent="0.25">
      <c r="A35" s="177"/>
      <c r="B35" s="178"/>
      <c r="C35" s="178"/>
      <c r="D35" s="178"/>
      <c r="E35" s="178"/>
      <c r="F35" s="178"/>
      <c r="G35" s="49"/>
      <c r="H35" s="49"/>
      <c r="I35" s="49"/>
      <c r="J35" s="49"/>
      <c r="K35" s="49" t="str">
        <f t="shared" si="18"/>
        <v/>
      </c>
      <c r="L35" s="50" t="str">
        <f t="shared" si="19"/>
        <v/>
      </c>
      <c r="M35" s="60" t="str">
        <f t="shared" si="2"/>
        <v/>
      </c>
      <c r="N35" s="60" t="str">
        <f t="shared" si="7"/>
        <v/>
      </c>
      <c r="O35" s="53"/>
      <c r="P35" s="128" t="str">
        <f t="shared" si="4"/>
        <v/>
      </c>
      <c r="Q35" s="172"/>
      <c r="R35" s="172"/>
      <c r="S35" s="172"/>
      <c r="T35" s="173"/>
    </row>
    <row r="36" spans="1:20" x14ac:dyDescent="0.25">
      <c r="A36" s="177"/>
      <c r="B36" s="178"/>
      <c r="C36" s="178"/>
      <c r="D36" s="178"/>
      <c r="E36" s="178"/>
      <c r="F36" s="178"/>
      <c r="G36" s="49"/>
      <c r="H36" s="49"/>
      <c r="I36" s="49"/>
      <c r="J36" s="49"/>
      <c r="K36" s="49" t="str">
        <f t="shared" si="18"/>
        <v/>
      </c>
      <c r="L36" s="50" t="str">
        <f t="shared" si="19"/>
        <v/>
      </c>
      <c r="M36" s="60" t="str">
        <f t="shared" si="2"/>
        <v/>
      </c>
      <c r="N36" s="60" t="str">
        <f t="shared" si="7"/>
        <v/>
      </c>
      <c r="O36" s="53"/>
      <c r="P36" s="128" t="str">
        <f t="shared" si="4"/>
        <v/>
      </c>
      <c r="Q36" s="172"/>
      <c r="R36" s="172"/>
      <c r="S36" s="172"/>
      <c r="T36" s="173"/>
    </row>
    <row r="37" spans="1:20" x14ac:dyDescent="0.25">
      <c r="A37" s="177"/>
      <c r="B37" s="178"/>
      <c r="C37" s="178"/>
      <c r="D37" s="178"/>
      <c r="E37" s="178"/>
      <c r="F37" s="178"/>
      <c r="G37" s="49"/>
      <c r="H37" s="49"/>
      <c r="I37" s="49"/>
      <c r="J37" s="49"/>
      <c r="K37" s="49" t="str">
        <f t="shared" si="18"/>
        <v/>
      </c>
      <c r="L37" s="50" t="str">
        <f t="shared" si="19"/>
        <v/>
      </c>
      <c r="M37" s="60" t="str">
        <f t="shared" si="2"/>
        <v/>
      </c>
      <c r="N37" s="60" t="str">
        <f t="shared" si="7"/>
        <v/>
      </c>
      <c r="O37" s="53"/>
      <c r="P37" s="128" t="str">
        <f t="shared" si="4"/>
        <v/>
      </c>
      <c r="Q37" s="172"/>
      <c r="R37" s="172"/>
      <c r="S37" s="172"/>
      <c r="T37" s="173"/>
    </row>
    <row r="38" spans="1:20" x14ac:dyDescent="0.25">
      <c r="A38" s="177"/>
      <c r="B38" s="178"/>
      <c r="C38" s="178"/>
      <c r="D38" s="178"/>
      <c r="E38" s="178"/>
      <c r="F38" s="178"/>
      <c r="G38" s="49"/>
      <c r="H38" s="49"/>
      <c r="I38" s="49"/>
      <c r="J38" s="49"/>
      <c r="K38" s="49" t="str">
        <f t="shared" si="18"/>
        <v/>
      </c>
      <c r="L38" s="50" t="str">
        <f t="shared" si="19"/>
        <v/>
      </c>
      <c r="M38" s="60" t="str">
        <f t="shared" si="2"/>
        <v/>
      </c>
      <c r="N38" s="60" t="str">
        <f t="shared" si="7"/>
        <v/>
      </c>
      <c r="O38" s="53"/>
      <c r="P38" s="128" t="str">
        <f t="shared" si="4"/>
        <v/>
      </c>
      <c r="Q38" s="172"/>
      <c r="R38" s="172"/>
      <c r="S38" s="172"/>
      <c r="T38" s="173"/>
    </row>
    <row r="39" spans="1:20" x14ac:dyDescent="0.25">
      <c r="A39" s="177"/>
      <c r="B39" s="178"/>
      <c r="C39" s="178"/>
      <c r="D39" s="178"/>
      <c r="E39" s="178"/>
      <c r="F39" s="178"/>
      <c r="G39" s="49"/>
      <c r="H39" s="49"/>
      <c r="I39" s="49"/>
      <c r="J39" s="49"/>
      <c r="K39" s="49" t="str">
        <f t="shared" si="18"/>
        <v/>
      </c>
      <c r="L39" s="50" t="str">
        <f t="shared" si="19"/>
        <v/>
      </c>
      <c r="M39" s="60" t="str">
        <f t="shared" si="2"/>
        <v/>
      </c>
      <c r="N39" s="60" t="str">
        <f t="shared" si="7"/>
        <v/>
      </c>
      <c r="O39" s="53"/>
      <c r="P39" s="128" t="str">
        <f t="shared" si="4"/>
        <v/>
      </c>
      <c r="Q39" s="172"/>
      <c r="R39" s="172"/>
      <c r="S39" s="172"/>
      <c r="T39" s="173"/>
    </row>
    <row r="40" spans="1:20" x14ac:dyDescent="0.25">
      <c r="A40" s="177"/>
      <c r="B40" s="178"/>
      <c r="C40" s="178"/>
      <c r="D40" s="178"/>
      <c r="E40" s="178"/>
      <c r="F40" s="178"/>
      <c r="G40" s="49"/>
      <c r="H40" s="49"/>
      <c r="I40" s="49"/>
      <c r="J40" s="49"/>
      <c r="K40" s="49" t="str">
        <f t="shared" si="18"/>
        <v/>
      </c>
      <c r="L40" s="50" t="str">
        <f t="shared" si="19"/>
        <v/>
      </c>
      <c r="M40" s="60" t="str">
        <f t="shared" si="2"/>
        <v/>
      </c>
      <c r="N40" s="60" t="str">
        <f t="shared" si="7"/>
        <v/>
      </c>
      <c r="O40" s="53"/>
      <c r="P40" s="128" t="str">
        <f t="shared" si="4"/>
        <v/>
      </c>
      <c r="Q40" s="172"/>
      <c r="R40" s="172"/>
      <c r="S40" s="172"/>
      <c r="T40" s="173"/>
    </row>
    <row r="41" spans="1:20" x14ac:dyDescent="0.25">
      <c r="A41" s="177"/>
      <c r="B41" s="178"/>
      <c r="C41" s="178"/>
      <c r="D41" s="178"/>
      <c r="E41" s="178"/>
      <c r="F41" s="178"/>
      <c r="G41" s="49"/>
      <c r="H41" s="49"/>
      <c r="I41" s="49"/>
      <c r="J41" s="49"/>
      <c r="K41" s="49" t="str">
        <f t="shared" si="18"/>
        <v/>
      </c>
      <c r="L41" s="50" t="str">
        <f t="shared" si="19"/>
        <v/>
      </c>
      <c r="M41" s="60" t="str">
        <f t="shared" si="2"/>
        <v/>
      </c>
      <c r="N41" s="60" t="str">
        <f t="shared" si="7"/>
        <v/>
      </c>
      <c r="O41" s="53"/>
      <c r="P41" s="128" t="str">
        <f t="shared" si="4"/>
        <v/>
      </c>
      <c r="Q41" s="172"/>
      <c r="R41" s="172"/>
      <c r="S41" s="172"/>
      <c r="T41" s="173"/>
    </row>
    <row r="42" spans="1:20" x14ac:dyDescent="0.25">
      <c r="A42" s="177"/>
      <c r="B42" s="178"/>
      <c r="C42" s="178"/>
      <c r="D42" s="178"/>
      <c r="E42" s="178"/>
      <c r="F42" s="178"/>
      <c r="G42" s="49"/>
      <c r="H42" s="49"/>
      <c r="I42" s="49"/>
      <c r="J42" s="49"/>
      <c r="K42" s="49" t="str">
        <f t="shared" si="18"/>
        <v/>
      </c>
      <c r="L42" s="50" t="str">
        <f t="shared" si="19"/>
        <v/>
      </c>
      <c r="M42" s="60" t="str">
        <f t="shared" si="2"/>
        <v/>
      </c>
      <c r="N42" s="60" t="str">
        <f t="shared" si="7"/>
        <v/>
      </c>
      <c r="O42" s="53"/>
      <c r="P42" s="128" t="str">
        <f t="shared" si="4"/>
        <v/>
      </c>
      <c r="Q42" s="172"/>
      <c r="R42" s="172"/>
      <c r="S42" s="172"/>
      <c r="T42" s="173"/>
    </row>
    <row r="43" spans="1:20" x14ac:dyDescent="0.25">
      <c r="A43" s="177"/>
      <c r="B43" s="178"/>
      <c r="C43" s="178"/>
      <c r="D43" s="178"/>
      <c r="E43" s="178"/>
      <c r="F43" s="178"/>
      <c r="G43" s="49"/>
      <c r="H43" s="49"/>
      <c r="I43" s="49"/>
      <c r="J43" s="49"/>
      <c r="K43" s="49" t="str">
        <f t="shared" si="18"/>
        <v/>
      </c>
      <c r="L43" s="50" t="str">
        <f t="shared" si="19"/>
        <v/>
      </c>
      <c r="M43" s="60" t="str">
        <f t="shared" si="2"/>
        <v/>
      </c>
      <c r="N43" s="60" t="str">
        <f t="shared" si="7"/>
        <v/>
      </c>
      <c r="O43" s="53"/>
      <c r="P43" s="128" t="str">
        <f t="shared" si="4"/>
        <v/>
      </c>
      <c r="Q43" s="172"/>
      <c r="R43" s="172"/>
      <c r="S43" s="172"/>
      <c r="T43" s="173"/>
    </row>
    <row r="44" spans="1:20" x14ac:dyDescent="0.25">
      <c r="A44" s="177"/>
      <c r="B44" s="178"/>
      <c r="C44" s="178"/>
      <c r="D44" s="178"/>
      <c r="E44" s="178"/>
      <c r="F44" s="178"/>
      <c r="G44" s="49"/>
      <c r="H44" s="49"/>
      <c r="I44" s="49"/>
      <c r="J44" s="49"/>
      <c r="K44" s="49" t="str">
        <f t="shared" si="18"/>
        <v/>
      </c>
      <c r="L44" s="50" t="str">
        <f t="shared" si="19"/>
        <v/>
      </c>
      <c r="M44" s="60" t="str">
        <f t="shared" si="2"/>
        <v/>
      </c>
      <c r="N44" s="60" t="str">
        <f t="shared" si="7"/>
        <v/>
      </c>
      <c r="O44" s="53"/>
      <c r="P44" s="128" t="str">
        <f t="shared" si="4"/>
        <v/>
      </c>
      <c r="Q44" s="172"/>
      <c r="R44" s="172"/>
      <c r="S44" s="172"/>
      <c r="T44" s="173"/>
    </row>
    <row r="45" spans="1:20" x14ac:dyDescent="0.25">
      <c r="A45" s="177"/>
      <c r="B45" s="178"/>
      <c r="C45" s="178"/>
      <c r="D45" s="178"/>
      <c r="E45" s="178"/>
      <c r="F45" s="178"/>
      <c r="G45" s="49"/>
      <c r="H45" s="49"/>
      <c r="I45" s="49"/>
      <c r="J45" s="49"/>
      <c r="K45" s="49" t="str">
        <f t="shared" si="18"/>
        <v/>
      </c>
      <c r="L45" s="50" t="str">
        <f t="shared" si="19"/>
        <v/>
      </c>
      <c r="M45" s="60" t="str">
        <f t="shared" si="2"/>
        <v/>
      </c>
      <c r="N45" s="60" t="str">
        <f t="shared" si="7"/>
        <v/>
      </c>
      <c r="O45" s="53"/>
      <c r="P45" s="128" t="str">
        <f t="shared" si="4"/>
        <v/>
      </c>
      <c r="Q45" s="172"/>
      <c r="R45" s="172"/>
      <c r="S45" s="172"/>
      <c r="T45" s="173"/>
    </row>
    <row r="46" spans="1:20" x14ac:dyDescent="0.25">
      <c r="A46" s="177"/>
      <c r="B46" s="178"/>
      <c r="C46" s="178"/>
      <c r="D46" s="178"/>
      <c r="E46" s="178"/>
      <c r="F46" s="178"/>
      <c r="G46" s="49"/>
      <c r="H46" s="49"/>
      <c r="I46" s="49"/>
      <c r="J46" s="49"/>
      <c r="K46" s="49" t="str">
        <f t="shared" si="18"/>
        <v/>
      </c>
      <c r="L46" s="50" t="str">
        <f t="shared" si="19"/>
        <v/>
      </c>
      <c r="M46" s="60" t="str">
        <f t="shared" si="2"/>
        <v/>
      </c>
      <c r="N46" s="60" t="str">
        <f t="shared" si="7"/>
        <v/>
      </c>
      <c r="O46" s="53"/>
      <c r="P46" s="128" t="str">
        <f t="shared" si="4"/>
        <v/>
      </c>
      <c r="Q46" s="172"/>
      <c r="R46" s="172"/>
      <c r="S46" s="172"/>
      <c r="T46" s="173"/>
    </row>
    <row r="47" spans="1:20" x14ac:dyDescent="0.25">
      <c r="A47" s="177"/>
      <c r="B47" s="178"/>
      <c r="C47" s="178"/>
      <c r="D47" s="178"/>
      <c r="E47" s="178"/>
      <c r="F47" s="178"/>
      <c r="G47" s="49"/>
      <c r="H47" s="49"/>
      <c r="I47" s="49"/>
      <c r="J47" s="49"/>
      <c r="K47" s="49" t="str">
        <f t="shared" si="18"/>
        <v/>
      </c>
      <c r="L47" s="50" t="str">
        <f t="shared" si="19"/>
        <v/>
      </c>
      <c r="M47" s="60" t="str">
        <f t="shared" si="2"/>
        <v/>
      </c>
      <c r="N47" s="60" t="str">
        <f t="shared" si="7"/>
        <v/>
      </c>
      <c r="O47" s="53"/>
      <c r="P47" s="128" t="str">
        <f t="shared" si="4"/>
        <v/>
      </c>
      <c r="Q47" s="172"/>
      <c r="R47" s="172"/>
      <c r="S47" s="172"/>
      <c r="T47" s="173"/>
    </row>
    <row r="48" spans="1:20" x14ac:dyDescent="0.25">
      <c r="A48" s="177"/>
      <c r="B48" s="178"/>
      <c r="C48" s="178"/>
      <c r="D48" s="178"/>
      <c r="E48" s="178"/>
      <c r="F48" s="178"/>
      <c r="G48" s="49"/>
      <c r="H48" s="49"/>
      <c r="I48" s="49"/>
      <c r="J48" s="49"/>
      <c r="K48" s="49" t="str">
        <f t="shared" si="18"/>
        <v/>
      </c>
      <c r="L48" s="50" t="str">
        <f t="shared" si="19"/>
        <v/>
      </c>
      <c r="M48" s="60" t="str">
        <f t="shared" si="2"/>
        <v/>
      </c>
      <c r="N48" s="60" t="str">
        <f t="shared" si="7"/>
        <v/>
      </c>
      <c r="O48" s="53"/>
      <c r="P48" s="128" t="str">
        <f t="shared" si="4"/>
        <v/>
      </c>
      <c r="Q48" s="172"/>
      <c r="R48" s="172"/>
      <c r="S48" s="172"/>
      <c r="T48" s="173"/>
    </row>
    <row r="49" spans="1:20" x14ac:dyDescent="0.25">
      <c r="A49" s="177"/>
      <c r="B49" s="178"/>
      <c r="C49" s="178"/>
      <c r="D49" s="178"/>
      <c r="E49" s="178"/>
      <c r="F49" s="178"/>
      <c r="G49" s="49"/>
      <c r="H49" s="49"/>
      <c r="I49" s="49"/>
      <c r="J49" s="49"/>
      <c r="K49" s="49" t="str">
        <f t="shared" si="18"/>
        <v/>
      </c>
      <c r="L49" s="50" t="str">
        <f t="shared" si="19"/>
        <v/>
      </c>
      <c r="M49" s="60" t="str">
        <f t="shared" si="2"/>
        <v/>
      </c>
      <c r="N49" s="60" t="str">
        <f t="shared" si="7"/>
        <v/>
      </c>
      <c r="O49" s="53"/>
      <c r="P49" s="128" t="str">
        <f t="shared" si="4"/>
        <v/>
      </c>
      <c r="Q49" s="172"/>
      <c r="R49" s="172"/>
      <c r="S49" s="172"/>
      <c r="T49" s="173"/>
    </row>
    <row r="50" spans="1:20" x14ac:dyDescent="0.25">
      <c r="A50" s="177"/>
      <c r="B50" s="178"/>
      <c r="C50" s="178"/>
      <c r="D50" s="178"/>
      <c r="E50" s="178"/>
      <c r="F50" s="178"/>
      <c r="G50" s="49"/>
      <c r="H50" s="49"/>
      <c r="I50" s="49"/>
      <c r="J50" s="49"/>
      <c r="K50" s="49" t="str">
        <f t="shared" si="18"/>
        <v/>
      </c>
      <c r="L50" s="50" t="str">
        <f t="shared" si="19"/>
        <v/>
      </c>
      <c r="M50" s="60" t="str">
        <f t="shared" si="2"/>
        <v/>
      </c>
      <c r="N50" s="60" t="str">
        <f t="shared" si="7"/>
        <v/>
      </c>
      <c r="O50" s="53"/>
      <c r="P50" s="128" t="str">
        <f t="shared" si="4"/>
        <v/>
      </c>
      <c r="Q50" s="172"/>
      <c r="R50" s="172"/>
      <c r="S50" s="172"/>
      <c r="T50" s="173"/>
    </row>
    <row r="51" spans="1:20" x14ac:dyDescent="0.25">
      <c r="A51" s="177"/>
      <c r="B51" s="178"/>
      <c r="C51" s="178"/>
      <c r="D51" s="178"/>
      <c r="E51" s="178"/>
      <c r="F51" s="178"/>
      <c r="G51" s="49"/>
      <c r="H51" s="49"/>
      <c r="I51" s="49"/>
      <c r="J51" s="49"/>
      <c r="K51" s="49" t="str">
        <f t="shared" si="18"/>
        <v/>
      </c>
      <c r="L51" s="50" t="str">
        <f t="shared" si="19"/>
        <v/>
      </c>
      <c r="M51" s="60" t="str">
        <f t="shared" si="2"/>
        <v/>
      </c>
      <c r="N51" s="60" t="str">
        <f t="shared" si="7"/>
        <v/>
      </c>
      <c r="O51" s="53"/>
      <c r="P51" s="128" t="str">
        <f t="shared" si="4"/>
        <v/>
      </c>
      <c r="Q51" s="172"/>
      <c r="R51" s="172"/>
      <c r="S51" s="172"/>
      <c r="T51" s="173"/>
    </row>
    <row r="52" spans="1:20" x14ac:dyDescent="0.25">
      <c r="A52" s="177"/>
      <c r="B52" s="178"/>
      <c r="C52" s="178"/>
      <c r="D52" s="178"/>
      <c r="E52" s="178"/>
      <c r="F52" s="178"/>
      <c r="G52" s="49"/>
      <c r="H52" s="49"/>
      <c r="I52" s="49"/>
      <c r="J52" s="49"/>
      <c r="K52" s="49" t="str">
        <f t="shared" si="18"/>
        <v/>
      </c>
      <c r="L52" s="50" t="str">
        <f t="shared" si="19"/>
        <v/>
      </c>
      <c r="M52" s="60" t="str">
        <f t="shared" si="2"/>
        <v/>
      </c>
      <c r="N52" s="60" t="str">
        <f t="shared" si="7"/>
        <v/>
      </c>
      <c r="O52" s="53"/>
      <c r="P52" s="128" t="str">
        <f t="shared" si="4"/>
        <v/>
      </c>
      <c r="Q52" s="172"/>
      <c r="R52" s="172"/>
      <c r="S52" s="172"/>
      <c r="T52" s="173"/>
    </row>
    <row r="53" spans="1:20" x14ac:dyDescent="0.25">
      <c r="A53" s="177"/>
      <c r="B53" s="178"/>
      <c r="C53" s="178"/>
      <c r="D53" s="178"/>
      <c r="E53" s="178"/>
      <c r="F53" s="178"/>
      <c r="G53" s="49"/>
      <c r="H53" s="49"/>
      <c r="I53" s="49"/>
      <c r="J53" s="49"/>
      <c r="K53" s="49" t="str">
        <f t="shared" si="18"/>
        <v/>
      </c>
      <c r="L53" s="50" t="str">
        <f t="shared" si="19"/>
        <v/>
      </c>
      <c r="M53" s="60" t="str">
        <f t="shared" si="2"/>
        <v/>
      </c>
      <c r="N53" s="60" t="str">
        <f t="shared" si="7"/>
        <v/>
      </c>
      <c r="O53" s="53"/>
      <c r="P53" s="128" t="str">
        <f t="shared" si="4"/>
        <v/>
      </c>
      <c r="Q53" s="172"/>
      <c r="R53" s="172"/>
      <c r="S53" s="172"/>
      <c r="T53" s="173"/>
    </row>
    <row r="54" spans="1:20" x14ac:dyDescent="0.25">
      <c r="A54" s="177"/>
      <c r="B54" s="178"/>
      <c r="C54" s="178"/>
      <c r="D54" s="178"/>
      <c r="E54" s="178"/>
      <c r="F54" s="178"/>
      <c r="G54" s="49"/>
      <c r="H54" s="49"/>
      <c r="I54" s="49"/>
      <c r="J54" s="49"/>
      <c r="K54" s="49" t="str">
        <f t="shared" si="18"/>
        <v/>
      </c>
      <c r="L54" s="50" t="str">
        <f t="shared" si="19"/>
        <v/>
      </c>
      <c r="M54" s="60" t="str">
        <f t="shared" si="2"/>
        <v/>
      </c>
      <c r="N54" s="60" t="str">
        <f t="shared" si="7"/>
        <v/>
      </c>
      <c r="O54" s="53"/>
      <c r="P54" s="128" t="str">
        <f t="shared" si="4"/>
        <v/>
      </c>
      <c r="Q54" s="172"/>
      <c r="R54" s="172"/>
      <c r="S54" s="172"/>
      <c r="T54" s="173"/>
    </row>
    <row r="55" spans="1:20" x14ac:dyDescent="0.25">
      <c r="A55" s="177"/>
      <c r="B55" s="178"/>
      <c r="C55" s="178"/>
      <c r="D55" s="178"/>
      <c r="E55" s="178"/>
      <c r="F55" s="178"/>
      <c r="G55" s="49"/>
      <c r="H55" s="49"/>
      <c r="I55" s="49"/>
      <c r="J55" s="49"/>
      <c r="K55" s="49" t="str">
        <f t="shared" si="18"/>
        <v/>
      </c>
      <c r="L55" s="50" t="str">
        <f t="shared" si="19"/>
        <v/>
      </c>
      <c r="M55" s="60" t="str">
        <f t="shared" si="2"/>
        <v/>
      </c>
      <c r="N55" s="60" t="str">
        <f t="shared" si="7"/>
        <v/>
      </c>
      <c r="O55" s="53"/>
      <c r="P55" s="128" t="str">
        <f t="shared" si="4"/>
        <v/>
      </c>
      <c r="Q55" s="172"/>
      <c r="R55" s="172"/>
      <c r="S55" s="172"/>
      <c r="T55" s="173"/>
    </row>
    <row r="56" spans="1:20" x14ac:dyDescent="0.25">
      <c r="A56" s="177"/>
      <c r="B56" s="178"/>
      <c r="C56" s="178"/>
      <c r="D56" s="178"/>
      <c r="E56" s="178"/>
      <c r="F56" s="178"/>
      <c r="G56" s="49"/>
      <c r="H56" s="49"/>
      <c r="I56" s="49"/>
      <c r="J56" s="49"/>
      <c r="K56" s="49" t="str">
        <f t="shared" si="18"/>
        <v/>
      </c>
      <c r="L56" s="50" t="str">
        <f t="shared" si="19"/>
        <v/>
      </c>
      <c r="M56" s="60" t="str">
        <f t="shared" si="2"/>
        <v/>
      </c>
      <c r="N56" s="60" t="str">
        <f t="shared" si="7"/>
        <v/>
      </c>
      <c r="O56" s="53"/>
      <c r="P56" s="128" t="str">
        <f t="shared" si="4"/>
        <v/>
      </c>
      <c r="Q56" s="172"/>
      <c r="R56" s="172"/>
      <c r="S56" s="172"/>
      <c r="T56" s="173"/>
    </row>
    <row r="57" spans="1:20" x14ac:dyDescent="0.25">
      <c r="A57" s="177"/>
      <c r="B57" s="178"/>
      <c r="C57" s="178"/>
      <c r="D57" s="178"/>
      <c r="E57" s="178"/>
      <c r="F57" s="178"/>
      <c r="G57" s="49"/>
      <c r="H57" s="49"/>
      <c r="I57" s="49"/>
      <c r="J57" s="49"/>
      <c r="K57" s="49" t="str">
        <f t="shared" si="18"/>
        <v/>
      </c>
      <c r="L57" s="50" t="str">
        <f t="shared" si="19"/>
        <v/>
      </c>
      <c r="M57" s="60" t="str">
        <f t="shared" si="2"/>
        <v/>
      </c>
      <c r="N57" s="60" t="str">
        <f t="shared" si="7"/>
        <v/>
      </c>
      <c r="O57" s="53"/>
      <c r="P57" s="128" t="str">
        <f t="shared" si="4"/>
        <v/>
      </c>
      <c r="Q57" s="172"/>
      <c r="R57" s="172"/>
      <c r="S57" s="172"/>
      <c r="T57" s="173"/>
    </row>
    <row r="58" spans="1:20" x14ac:dyDescent="0.25">
      <c r="A58" s="177"/>
      <c r="B58" s="178"/>
      <c r="C58" s="178"/>
      <c r="D58" s="178"/>
      <c r="E58" s="178"/>
      <c r="F58" s="178"/>
      <c r="G58" s="49"/>
      <c r="H58" s="49"/>
      <c r="I58" s="49"/>
      <c r="J58" s="49"/>
      <c r="K58" s="49" t="str">
        <f t="shared" si="18"/>
        <v/>
      </c>
      <c r="L58" s="50" t="str">
        <f t="shared" si="19"/>
        <v/>
      </c>
      <c r="M58" s="60" t="str">
        <f t="shared" si="2"/>
        <v/>
      </c>
      <c r="N58" s="60" t="str">
        <f t="shared" si="7"/>
        <v/>
      </c>
      <c r="O58" s="53"/>
      <c r="P58" s="128" t="str">
        <f t="shared" si="4"/>
        <v/>
      </c>
      <c r="Q58" s="172"/>
      <c r="R58" s="172"/>
      <c r="S58" s="172"/>
      <c r="T58" s="173"/>
    </row>
    <row r="59" spans="1:20" x14ac:dyDescent="0.25">
      <c r="A59" s="177"/>
      <c r="B59" s="178"/>
      <c r="C59" s="178"/>
      <c r="D59" s="178"/>
      <c r="E59" s="178"/>
      <c r="F59" s="178"/>
      <c r="G59" s="49"/>
      <c r="H59" s="49"/>
      <c r="I59" s="49"/>
      <c r="J59" s="49"/>
      <c r="K59" s="49" t="str">
        <f t="shared" si="18"/>
        <v/>
      </c>
      <c r="L59" s="50" t="str">
        <f t="shared" si="19"/>
        <v/>
      </c>
      <c r="M59" s="60" t="str">
        <f t="shared" si="2"/>
        <v/>
      </c>
      <c r="N59" s="60" t="str">
        <f t="shared" si="7"/>
        <v/>
      </c>
      <c r="O59" s="53"/>
      <c r="P59" s="128" t="str">
        <f t="shared" si="4"/>
        <v/>
      </c>
      <c r="Q59" s="172"/>
      <c r="R59" s="172"/>
      <c r="S59" s="172"/>
      <c r="T59" s="173"/>
    </row>
    <row r="60" spans="1:20" x14ac:dyDescent="0.25">
      <c r="A60" s="177"/>
      <c r="B60" s="178"/>
      <c r="C60" s="178"/>
      <c r="D60" s="178"/>
      <c r="E60" s="178"/>
      <c r="F60" s="178"/>
      <c r="G60" s="49"/>
      <c r="H60" s="49"/>
      <c r="I60" s="49"/>
      <c r="J60" s="49"/>
      <c r="K60" s="49" t="str">
        <f t="shared" si="18"/>
        <v/>
      </c>
      <c r="L60" s="50" t="str">
        <f t="shared" si="19"/>
        <v/>
      </c>
      <c r="M60" s="60" t="str">
        <f t="shared" si="2"/>
        <v/>
      </c>
      <c r="N60" s="60" t="str">
        <f t="shared" si="7"/>
        <v/>
      </c>
      <c r="O60" s="53"/>
      <c r="P60" s="128" t="str">
        <f t="shared" si="4"/>
        <v/>
      </c>
      <c r="Q60" s="172"/>
      <c r="R60" s="172"/>
      <c r="S60" s="172"/>
      <c r="T60" s="173"/>
    </row>
    <row r="61" spans="1:20" x14ac:dyDescent="0.25">
      <c r="A61" s="177"/>
      <c r="B61" s="178"/>
      <c r="C61" s="178"/>
      <c r="D61" s="178"/>
      <c r="E61" s="178"/>
      <c r="F61" s="178"/>
      <c r="G61" s="49"/>
      <c r="H61" s="49"/>
      <c r="I61" s="49"/>
      <c r="J61" s="49"/>
      <c r="K61" s="49" t="str">
        <f t="shared" si="18"/>
        <v/>
      </c>
      <c r="L61" s="50" t="str">
        <f t="shared" si="19"/>
        <v/>
      </c>
      <c r="M61" s="60" t="str">
        <f t="shared" si="2"/>
        <v/>
      </c>
      <c r="N61" s="60" t="str">
        <f t="shared" si="7"/>
        <v/>
      </c>
      <c r="O61" s="53"/>
      <c r="P61" s="128" t="str">
        <f t="shared" si="4"/>
        <v/>
      </c>
      <c r="Q61" s="172"/>
      <c r="R61" s="172"/>
      <c r="S61" s="172"/>
      <c r="T61" s="173"/>
    </row>
    <row r="62" spans="1:20" x14ac:dyDescent="0.25">
      <c r="A62" s="177"/>
      <c r="B62" s="178"/>
      <c r="C62" s="178"/>
      <c r="D62" s="178"/>
      <c r="E62" s="178"/>
      <c r="F62" s="178"/>
      <c r="G62" s="49"/>
      <c r="H62" s="49"/>
      <c r="I62" s="49"/>
      <c r="J62" s="49"/>
      <c r="K62" s="49" t="str">
        <f t="shared" si="18"/>
        <v/>
      </c>
      <c r="L62" s="50" t="str">
        <f t="shared" si="19"/>
        <v/>
      </c>
      <c r="M62" s="60" t="str">
        <f t="shared" si="2"/>
        <v/>
      </c>
      <c r="N62" s="60" t="str">
        <f t="shared" si="7"/>
        <v/>
      </c>
      <c r="O62" s="53"/>
      <c r="P62" s="128" t="str">
        <f t="shared" si="4"/>
        <v/>
      </c>
      <c r="Q62" s="172"/>
      <c r="R62" s="172"/>
      <c r="S62" s="172"/>
      <c r="T62" s="173"/>
    </row>
    <row r="63" spans="1:20" x14ac:dyDescent="0.25">
      <c r="A63" s="177"/>
      <c r="B63" s="178"/>
      <c r="C63" s="178"/>
      <c r="D63" s="178"/>
      <c r="E63" s="178"/>
      <c r="F63" s="178"/>
      <c r="G63" s="49"/>
      <c r="H63" s="49"/>
      <c r="I63" s="49"/>
      <c r="J63" s="49"/>
      <c r="K63" s="49" t="str">
        <f t="shared" si="18"/>
        <v/>
      </c>
      <c r="L63" s="50" t="str">
        <f t="shared" si="19"/>
        <v/>
      </c>
      <c r="M63" s="60" t="str">
        <f t="shared" si="2"/>
        <v/>
      </c>
      <c r="N63" s="60" t="str">
        <f t="shared" si="7"/>
        <v/>
      </c>
      <c r="O63" s="53"/>
      <c r="P63" s="128" t="str">
        <f t="shared" si="4"/>
        <v/>
      </c>
      <c r="Q63" s="172"/>
      <c r="R63" s="172"/>
      <c r="S63" s="172"/>
      <c r="T63" s="173"/>
    </row>
    <row r="64" spans="1:20" x14ac:dyDescent="0.25">
      <c r="A64" s="177"/>
      <c r="B64" s="178"/>
      <c r="C64" s="178"/>
      <c r="D64" s="178"/>
      <c r="E64" s="178"/>
      <c r="F64" s="178"/>
      <c r="G64" s="49"/>
      <c r="H64" s="49"/>
      <c r="I64" s="49"/>
      <c r="J64" s="49"/>
      <c r="K64" s="49" t="str">
        <f t="shared" si="18"/>
        <v/>
      </c>
      <c r="L64" s="50" t="str">
        <f t="shared" si="19"/>
        <v/>
      </c>
      <c r="M64" s="60" t="str">
        <f t="shared" si="2"/>
        <v/>
      </c>
      <c r="N64" s="60" t="str">
        <f t="shared" si="7"/>
        <v/>
      </c>
      <c r="O64" s="53"/>
      <c r="P64" s="128" t="str">
        <f t="shared" si="4"/>
        <v/>
      </c>
      <c r="Q64" s="172"/>
      <c r="R64" s="172"/>
      <c r="S64" s="172"/>
      <c r="T64" s="173"/>
    </row>
    <row r="65" spans="1:20" x14ac:dyDescent="0.25">
      <c r="A65" s="177"/>
      <c r="B65" s="178"/>
      <c r="C65" s="178"/>
      <c r="D65" s="178"/>
      <c r="E65" s="178"/>
      <c r="F65" s="178"/>
      <c r="G65" s="49"/>
      <c r="H65" s="49"/>
      <c r="I65" s="49"/>
      <c r="J65" s="49"/>
      <c r="K65" s="49" t="str">
        <f t="shared" si="18"/>
        <v/>
      </c>
      <c r="L65" s="50" t="str">
        <f t="shared" si="19"/>
        <v/>
      </c>
      <c r="M65" s="60" t="str">
        <f t="shared" si="2"/>
        <v/>
      </c>
      <c r="N65" s="60" t="str">
        <f t="shared" si="7"/>
        <v/>
      </c>
      <c r="O65" s="53"/>
      <c r="P65" s="128" t="str">
        <f t="shared" si="4"/>
        <v/>
      </c>
      <c r="Q65" s="172"/>
      <c r="R65" s="172"/>
      <c r="S65" s="172"/>
      <c r="T65" s="173"/>
    </row>
    <row r="66" spans="1:20" x14ac:dyDescent="0.25">
      <c r="A66" s="177"/>
      <c r="B66" s="178"/>
      <c r="C66" s="178"/>
      <c r="D66" s="178"/>
      <c r="E66" s="178"/>
      <c r="F66" s="178"/>
      <c r="G66" s="49"/>
      <c r="H66" s="49"/>
      <c r="I66" s="49"/>
      <c r="J66" s="49"/>
      <c r="K66" s="49" t="str">
        <f t="shared" ref="K66:K97" si="20">CONCATENATE(G66,L66)</f>
        <v/>
      </c>
      <c r="L66" s="50" t="str">
        <f t="shared" ref="L66:L97" si="21">IF(OR(ISBLANK(I66),ISBLANK(J66)),IF(OR(G66="ALI",G66="AIE"),"L",IF(ISBLANK(G66),"","A")),IF(G66="EE",IF(J66&gt;=3,IF(I66&gt;=5,"H","A"),IF(J66&gt;=2,IF(I66&gt;=16,"H",IF(I66&lt;=4,"L","A")),IF(I66&lt;=15,"L","A"))),IF(OR(G66="SE",G66="CE"),IF(J66&gt;=4,IF(I66&gt;=6,"H","A"),IF(J66&gt;=2,IF(I66&gt;=20,"H",IF(I66&lt;=5,"L","A")),IF(I66&lt;=19,"L","A"))),IF(OR(G66="ALI",G66="AIE"),IF(J66&gt;=6,IF(I66&gt;=20,"H","A"),IF(J66&gt;=2,IF(I66&gt;=51,"H",IF(I66&lt;=19,"L","A")),IF(I66&lt;=50,"L","A")))))))</f>
        <v/>
      </c>
      <c r="M66" s="60" t="str">
        <f t="shared" si="2"/>
        <v/>
      </c>
      <c r="N66" s="60" t="str">
        <f t="shared" si="7"/>
        <v/>
      </c>
      <c r="O66" s="53"/>
      <c r="P66" s="128" t="str">
        <f t="shared" si="4"/>
        <v/>
      </c>
      <c r="Q66" s="172"/>
      <c r="R66" s="172"/>
      <c r="S66" s="172"/>
      <c r="T66" s="173"/>
    </row>
    <row r="67" spans="1:20" x14ac:dyDescent="0.25">
      <c r="A67" s="177"/>
      <c r="B67" s="178"/>
      <c r="C67" s="178"/>
      <c r="D67" s="178"/>
      <c r="E67" s="178"/>
      <c r="F67" s="178"/>
      <c r="G67" s="49"/>
      <c r="H67" s="49"/>
      <c r="I67" s="49"/>
      <c r="J67" s="49"/>
      <c r="K67" s="49" t="str">
        <f t="shared" si="20"/>
        <v/>
      </c>
      <c r="L67" s="50" t="str">
        <f t="shared" si="21"/>
        <v/>
      </c>
      <c r="M67" s="60" t="str">
        <f t="shared" si="2"/>
        <v/>
      </c>
      <c r="N67" s="60" t="str">
        <f t="shared" si="7"/>
        <v/>
      </c>
      <c r="O67" s="53"/>
      <c r="P67" s="128" t="str">
        <f t="shared" si="4"/>
        <v/>
      </c>
      <c r="Q67" s="172"/>
      <c r="R67" s="172"/>
      <c r="S67" s="172"/>
      <c r="T67" s="173"/>
    </row>
    <row r="68" spans="1:20" x14ac:dyDescent="0.25">
      <c r="A68" s="177"/>
      <c r="B68" s="178"/>
      <c r="C68" s="178"/>
      <c r="D68" s="178"/>
      <c r="E68" s="178"/>
      <c r="F68" s="178"/>
      <c r="G68" s="49"/>
      <c r="H68" s="49"/>
      <c r="I68" s="49"/>
      <c r="J68" s="49"/>
      <c r="K68" s="49" t="str">
        <f t="shared" si="20"/>
        <v/>
      </c>
      <c r="L68" s="50" t="str">
        <f t="shared" si="21"/>
        <v/>
      </c>
      <c r="M68" s="60" t="str">
        <f t="shared" si="2"/>
        <v/>
      </c>
      <c r="N68" s="60" t="str">
        <f t="shared" si="7"/>
        <v/>
      </c>
      <c r="O68" s="53"/>
      <c r="P68" s="128" t="str">
        <f t="shared" si="4"/>
        <v/>
      </c>
      <c r="Q68" s="172"/>
      <c r="R68" s="172"/>
      <c r="S68" s="172"/>
      <c r="T68" s="173"/>
    </row>
    <row r="69" spans="1:20" x14ac:dyDescent="0.25">
      <c r="A69" s="177"/>
      <c r="B69" s="178"/>
      <c r="C69" s="178"/>
      <c r="D69" s="178"/>
      <c r="E69" s="178"/>
      <c r="F69" s="178"/>
      <c r="G69" s="49"/>
      <c r="H69" s="49"/>
      <c r="I69" s="49"/>
      <c r="J69" s="49"/>
      <c r="K69" s="49" t="str">
        <f t="shared" si="20"/>
        <v/>
      </c>
      <c r="L69" s="50" t="str">
        <f t="shared" si="21"/>
        <v/>
      </c>
      <c r="M69" s="60" t="str">
        <f t="shared" si="2"/>
        <v/>
      </c>
      <c r="N69" s="60" t="str">
        <f t="shared" si="7"/>
        <v/>
      </c>
      <c r="O69" s="53"/>
      <c r="P69" s="128" t="str">
        <f t="shared" si="4"/>
        <v/>
      </c>
      <c r="Q69" s="172"/>
      <c r="R69" s="172"/>
      <c r="S69" s="172"/>
      <c r="T69" s="173"/>
    </row>
    <row r="70" spans="1:20" x14ac:dyDescent="0.25">
      <c r="A70" s="177"/>
      <c r="B70" s="178"/>
      <c r="C70" s="178"/>
      <c r="D70" s="178"/>
      <c r="E70" s="178"/>
      <c r="F70" s="178"/>
      <c r="G70" s="49"/>
      <c r="H70" s="49"/>
      <c r="I70" s="49"/>
      <c r="J70" s="49"/>
      <c r="K70" s="49" t="str">
        <f t="shared" si="20"/>
        <v/>
      </c>
      <c r="L70" s="50" t="str">
        <f t="shared" si="21"/>
        <v/>
      </c>
      <c r="M70" s="60" t="str">
        <f t="shared" si="2"/>
        <v/>
      </c>
      <c r="N70" s="60" t="str">
        <f t="shared" si="7"/>
        <v/>
      </c>
      <c r="O70" s="53"/>
      <c r="P70" s="128" t="str">
        <f t="shared" si="4"/>
        <v/>
      </c>
      <c r="Q70" s="172"/>
      <c r="R70" s="172"/>
      <c r="S70" s="172"/>
      <c r="T70" s="173"/>
    </row>
    <row r="71" spans="1:20" x14ac:dyDescent="0.25">
      <c r="A71" s="177"/>
      <c r="B71" s="178"/>
      <c r="C71" s="178"/>
      <c r="D71" s="178"/>
      <c r="E71" s="178"/>
      <c r="F71" s="178"/>
      <c r="G71" s="49"/>
      <c r="H71" s="49"/>
      <c r="I71" s="49"/>
      <c r="J71" s="49"/>
      <c r="K71" s="49" t="str">
        <f t="shared" si="20"/>
        <v/>
      </c>
      <c r="L71" s="50" t="str">
        <f t="shared" si="21"/>
        <v/>
      </c>
      <c r="M71" s="60" t="str">
        <f t="shared" si="2"/>
        <v/>
      </c>
      <c r="N71" s="60" t="str">
        <f t="shared" si="7"/>
        <v/>
      </c>
      <c r="O71" s="53"/>
      <c r="P71" s="128" t="str">
        <f t="shared" si="4"/>
        <v/>
      </c>
      <c r="Q71" s="172"/>
      <c r="R71" s="172"/>
      <c r="S71" s="172"/>
      <c r="T71" s="173"/>
    </row>
    <row r="72" spans="1:20" x14ac:dyDescent="0.25">
      <c r="A72" s="177"/>
      <c r="B72" s="178"/>
      <c r="C72" s="178"/>
      <c r="D72" s="178"/>
      <c r="E72" s="178"/>
      <c r="F72" s="178"/>
      <c r="G72" s="49"/>
      <c r="H72" s="49"/>
      <c r="I72" s="49"/>
      <c r="J72" s="49"/>
      <c r="K72" s="49" t="str">
        <f t="shared" si="20"/>
        <v/>
      </c>
      <c r="L72" s="50" t="str">
        <f t="shared" si="21"/>
        <v/>
      </c>
      <c r="M72" s="60" t="str">
        <f t="shared" ref="M72:M111" si="22">IF(L72="L","Baixa",IF(L72="A","Média",IF(L72="","","Alta")))</f>
        <v/>
      </c>
      <c r="N72" s="60" t="str">
        <f t="shared" si="7"/>
        <v/>
      </c>
      <c r="O72" s="53"/>
      <c r="P72" s="128" t="str">
        <f t="shared" ref="P72:P111" si="23">IF(LEFT(O72,20)="Manutenção Interface",0.6,IF(NOT(ISERROR(FIND("|",O72,1))),VALUE(RIGHT(O72,LEN(O72)-FIND("|",O72,1)))*N72,IF(ISNUMBER(O72),O72*N72,"")))</f>
        <v/>
      </c>
      <c r="Q72" s="172"/>
      <c r="R72" s="172"/>
      <c r="S72" s="172"/>
      <c r="T72" s="173"/>
    </row>
    <row r="73" spans="1:20" x14ac:dyDescent="0.25">
      <c r="A73" s="177"/>
      <c r="B73" s="178"/>
      <c r="C73" s="178"/>
      <c r="D73" s="178"/>
      <c r="E73" s="178"/>
      <c r="F73" s="178"/>
      <c r="G73" s="49"/>
      <c r="H73" s="49"/>
      <c r="I73" s="49"/>
      <c r="J73" s="49"/>
      <c r="K73" s="49" t="str">
        <f t="shared" si="20"/>
        <v/>
      </c>
      <c r="L73" s="50" t="str">
        <f t="shared" si="21"/>
        <v/>
      </c>
      <c r="M73" s="60" t="str">
        <f t="shared" si="22"/>
        <v/>
      </c>
      <c r="N73" s="60" t="str">
        <f t="shared" ref="N73:N111" si="24">IF(ISBLANK(G73),"",IF(G73="ALI",IF(L73="L",7,IF(L73="A",10,15)),IF(G73="AIE",IF(L73="L",5,IF(L73="A",7,10)),IF(G73="SE",IF(L73="L",4,IF(L73="A",5,7)),IF(OR(G73="EE",G73="CE"),IF(L73="L",3,IF(L73="A",4,6)))))))</f>
        <v/>
      </c>
      <c r="O73" s="53"/>
      <c r="P73" s="128" t="str">
        <f t="shared" si="23"/>
        <v/>
      </c>
      <c r="Q73" s="172"/>
      <c r="R73" s="172"/>
      <c r="S73" s="172"/>
      <c r="T73" s="173"/>
    </row>
    <row r="74" spans="1:20" x14ac:dyDescent="0.25">
      <c r="A74" s="177"/>
      <c r="B74" s="178"/>
      <c r="C74" s="178"/>
      <c r="D74" s="178"/>
      <c r="E74" s="178"/>
      <c r="F74" s="178"/>
      <c r="G74" s="49"/>
      <c r="H74" s="49"/>
      <c r="I74" s="49"/>
      <c r="J74" s="49"/>
      <c r="K74" s="49" t="str">
        <f t="shared" si="20"/>
        <v/>
      </c>
      <c r="L74" s="50" t="str">
        <f t="shared" si="21"/>
        <v/>
      </c>
      <c r="M74" s="60" t="str">
        <f t="shared" si="22"/>
        <v/>
      </c>
      <c r="N74" s="60" t="str">
        <f t="shared" si="24"/>
        <v/>
      </c>
      <c r="O74" s="53"/>
      <c r="P74" s="128" t="str">
        <f t="shared" si="23"/>
        <v/>
      </c>
      <c r="Q74" s="172"/>
      <c r="R74" s="172"/>
      <c r="S74" s="172"/>
      <c r="T74" s="173"/>
    </row>
    <row r="75" spans="1:20" x14ac:dyDescent="0.25">
      <c r="A75" s="177"/>
      <c r="B75" s="178"/>
      <c r="C75" s="178"/>
      <c r="D75" s="178"/>
      <c r="E75" s="178"/>
      <c r="F75" s="178"/>
      <c r="G75" s="49"/>
      <c r="H75" s="49"/>
      <c r="I75" s="49"/>
      <c r="J75" s="49"/>
      <c r="K75" s="49" t="str">
        <f t="shared" si="20"/>
        <v/>
      </c>
      <c r="L75" s="50" t="str">
        <f t="shared" si="21"/>
        <v/>
      </c>
      <c r="M75" s="60" t="str">
        <f t="shared" si="22"/>
        <v/>
      </c>
      <c r="N75" s="60" t="str">
        <f t="shared" si="24"/>
        <v/>
      </c>
      <c r="O75" s="53"/>
      <c r="P75" s="128" t="str">
        <f t="shared" si="23"/>
        <v/>
      </c>
      <c r="Q75" s="172"/>
      <c r="R75" s="172"/>
      <c r="S75" s="172"/>
      <c r="T75" s="173"/>
    </row>
    <row r="76" spans="1:20" x14ac:dyDescent="0.25">
      <c r="A76" s="177"/>
      <c r="B76" s="178"/>
      <c r="C76" s="178"/>
      <c r="D76" s="178"/>
      <c r="E76" s="178"/>
      <c r="F76" s="178"/>
      <c r="G76" s="49"/>
      <c r="H76" s="49"/>
      <c r="I76" s="49"/>
      <c r="J76" s="49"/>
      <c r="K76" s="49" t="str">
        <f t="shared" si="20"/>
        <v/>
      </c>
      <c r="L76" s="50" t="str">
        <f t="shared" si="21"/>
        <v/>
      </c>
      <c r="M76" s="60" t="str">
        <f t="shared" si="22"/>
        <v/>
      </c>
      <c r="N76" s="60" t="str">
        <f t="shared" si="24"/>
        <v/>
      </c>
      <c r="O76" s="53"/>
      <c r="P76" s="128" t="str">
        <f t="shared" si="23"/>
        <v/>
      </c>
      <c r="Q76" s="172"/>
      <c r="R76" s="172"/>
      <c r="S76" s="172"/>
      <c r="T76" s="173"/>
    </row>
    <row r="77" spans="1:20" x14ac:dyDescent="0.25">
      <c r="A77" s="177"/>
      <c r="B77" s="178"/>
      <c r="C77" s="178"/>
      <c r="D77" s="178"/>
      <c r="E77" s="178"/>
      <c r="F77" s="178"/>
      <c r="G77" s="49"/>
      <c r="H77" s="49"/>
      <c r="I77" s="49"/>
      <c r="J77" s="49"/>
      <c r="K77" s="49" t="str">
        <f t="shared" si="20"/>
        <v/>
      </c>
      <c r="L77" s="50" t="str">
        <f t="shared" si="21"/>
        <v/>
      </c>
      <c r="M77" s="60" t="str">
        <f t="shared" si="22"/>
        <v/>
      </c>
      <c r="N77" s="60" t="str">
        <f t="shared" si="24"/>
        <v/>
      </c>
      <c r="O77" s="53"/>
      <c r="P77" s="128" t="str">
        <f t="shared" si="23"/>
        <v/>
      </c>
      <c r="Q77" s="172"/>
      <c r="R77" s="172"/>
      <c r="S77" s="172"/>
      <c r="T77" s="173"/>
    </row>
    <row r="78" spans="1:20" x14ac:dyDescent="0.25">
      <c r="A78" s="177"/>
      <c r="B78" s="178"/>
      <c r="C78" s="178"/>
      <c r="D78" s="178"/>
      <c r="E78" s="178"/>
      <c r="F78" s="178"/>
      <c r="G78" s="49"/>
      <c r="H78" s="49"/>
      <c r="I78" s="49"/>
      <c r="J78" s="49"/>
      <c r="K78" s="49" t="str">
        <f t="shared" si="20"/>
        <v/>
      </c>
      <c r="L78" s="50" t="str">
        <f t="shared" si="21"/>
        <v/>
      </c>
      <c r="M78" s="60" t="str">
        <f t="shared" si="22"/>
        <v/>
      </c>
      <c r="N78" s="60" t="str">
        <f t="shared" si="24"/>
        <v/>
      </c>
      <c r="O78" s="53"/>
      <c r="P78" s="128" t="str">
        <f t="shared" si="23"/>
        <v/>
      </c>
      <c r="Q78" s="172"/>
      <c r="R78" s="172"/>
      <c r="S78" s="172"/>
      <c r="T78" s="173"/>
    </row>
    <row r="79" spans="1:20" x14ac:dyDescent="0.25">
      <c r="A79" s="177"/>
      <c r="B79" s="178"/>
      <c r="C79" s="178"/>
      <c r="D79" s="178"/>
      <c r="E79" s="178"/>
      <c r="F79" s="178"/>
      <c r="G79" s="49"/>
      <c r="H79" s="49"/>
      <c r="I79" s="49"/>
      <c r="J79" s="49"/>
      <c r="K79" s="49" t="str">
        <f t="shared" si="20"/>
        <v/>
      </c>
      <c r="L79" s="50" t="str">
        <f t="shared" si="21"/>
        <v/>
      </c>
      <c r="M79" s="60" t="str">
        <f t="shared" si="22"/>
        <v/>
      </c>
      <c r="N79" s="60" t="str">
        <f t="shared" si="24"/>
        <v/>
      </c>
      <c r="O79" s="53"/>
      <c r="P79" s="128" t="str">
        <f t="shared" si="23"/>
        <v/>
      </c>
      <c r="Q79" s="172"/>
      <c r="R79" s="172"/>
      <c r="S79" s="172"/>
      <c r="T79" s="173"/>
    </row>
    <row r="80" spans="1:20" x14ac:dyDescent="0.25">
      <c r="A80" s="177"/>
      <c r="B80" s="178"/>
      <c r="C80" s="178"/>
      <c r="D80" s="178"/>
      <c r="E80" s="178"/>
      <c r="F80" s="178"/>
      <c r="G80" s="49"/>
      <c r="H80" s="49"/>
      <c r="I80" s="49"/>
      <c r="J80" s="49"/>
      <c r="K80" s="49" t="str">
        <f t="shared" si="20"/>
        <v/>
      </c>
      <c r="L80" s="50" t="str">
        <f t="shared" si="21"/>
        <v/>
      </c>
      <c r="M80" s="60" t="str">
        <f t="shared" si="22"/>
        <v/>
      </c>
      <c r="N80" s="60" t="str">
        <f t="shared" si="24"/>
        <v/>
      </c>
      <c r="O80" s="53"/>
      <c r="P80" s="128" t="str">
        <f t="shared" si="23"/>
        <v/>
      </c>
      <c r="Q80" s="172"/>
      <c r="R80" s="172"/>
      <c r="S80" s="172"/>
      <c r="T80" s="173"/>
    </row>
    <row r="81" spans="1:20" x14ac:dyDescent="0.25">
      <c r="A81" s="177"/>
      <c r="B81" s="178"/>
      <c r="C81" s="178"/>
      <c r="D81" s="178"/>
      <c r="E81" s="178"/>
      <c r="F81" s="178"/>
      <c r="G81" s="49"/>
      <c r="H81" s="49"/>
      <c r="I81" s="49"/>
      <c r="J81" s="49"/>
      <c r="K81" s="49" t="str">
        <f t="shared" si="20"/>
        <v/>
      </c>
      <c r="L81" s="50" t="str">
        <f t="shared" si="21"/>
        <v/>
      </c>
      <c r="M81" s="60" t="str">
        <f t="shared" si="22"/>
        <v/>
      </c>
      <c r="N81" s="60" t="str">
        <f t="shared" si="24"/>
        <v/>
      </c>
      <c r="O81" s="53"/>
      <c r="P81" s="128" t="str">
        <f t="shared" si="23"/>
        <v/>
      </c>
      <c r="Q81" s="172"/>
      <c r="R81" s="172"/>
      <c r="S81" s="172"/>
      <c r="T81" s="173"/>
    </row>
    <row r="82" spans="1:20" x14ac:dyDescent="0.25">
      <c r="A82" s="177"/>
      <c r="B82" s="178"/>
      <c r="C82" s="178"/>
      <c r="D82" s="178"/>
      <c r="E82" s="178"/>
      <c r="F82" s="178"/>
      <c r="G82" s="49"/>
      <c r="H82" s="49"/>
      <c r="I82" s="49"/>
      <c r="J82" s="49"/>
      <c r="K82" s="49" t="str">
        <f t="shared" si="20"/>
        <v/>
      </c>
      <c r="L82" s="50" t="str">
        <f t="shared" si="21"/>
        <v/>
      </c>
      <c r="M82" s="60" t="str">
        <f t="shared" si="22"/>
        <v/>
      </c>
      <c r="N82" s="60" t="str">
        <f t="shared" si="24"/>
        <v/>
      </c>
      <c r="O82" s="53"/>
      <c r="P82" s="128" t="str">
        <f t="shared" si="23"/>
        <v/>
      </c>
      <c r="Q82" s="172"/>
      <c r="R82" s="172"/>
      <c r="S82" s="172"/>
      <c r="T82" s="173"/>
    </row>
    <row r="83" spans="1:20" x14ac:dyDescent="0.25">
      <c r="A83" s="177"/>
      <c r="B83" s="178"/>
      <c r="C83" s="178"/>
      <c r="D83" s="178"/>
      <c r="E83" s="178"/>
      <c r="F83" s="178"/>
      <c r="G83" s="49"/>
      <c r="H83" s="49"/>
      <c r="I83" s="49"/>
      <c r="J83" s="49"/>
      <c r="K83" s="49" t="str">
        <f t="shared" si="20"/>
        <v/>
      </c>
      <c r="L83" s="50" t="str">
        <f t="shared" si="21"/>
        <v/>
      </c>
      <c r="M83" s="60" t="str">
        <f t="shared" si="22"/>
        <v/>
      </c>
      <c r="N83" s="60" t="str">
        <f t="shared" si="24"/>
        <v/>
      </c>
      <c r="O83" s="53"/>
      <c r="P83" s="128" t="str">
        <f t="shared" si="23"/>
        <v/>
      </c>
      <c r="Q83" s="172"/>
      <c r="R83" s="172"/>
      <c r="S83" s="172"/>
      <c r="T83" s="173"/>
    </row>
    <row r="84" spans="1:20" x14ac:dyDescent="0.25">
      <c r="A84" s="177"/>
      <c r="B84" s="178"/>
      <c r="C84" s="178"/>
      <c r="D84" s="178"/>
      <c r="E84" s="178"/>
      <c r="F84" s="178"/>
      <c r="G84" s="49"/>
      <c r="H84" s="49"/>
      <c r="I84" s="49"/>
      <c r="J84" s="49"/>
      <c r="K84" s="49" t="str">
        <f t="shared" si="20"/>
        <v/>
      </c>
      <c r="L84" s="50" t="str">
        <f t="shared" si="21"/>
        <v/>
      </c>
      <c r="M84" s="60" t="str">
        <f t="shared" si="22"/>
        <v/>
      </c>
      <c r="N84" s="60" t="str">
        <f t="shared" si="24"/>
        <v/>
      </c>
      <c r="O84" s="53"/>
      <c r="P84" s="128" t="str">
        <f t="shared" si="23"/>
        <v/>
      </c>
      <c r="Q84" s="172"/>
      <c r="R84" s="172"/>
      <c r="S84" s="172"/>
      <c r="T84" s="173"/>
    </row>
    <row r="85" spans="1:20" x14ac:dyDescent="0.25">
      <c r="A85" s="177"/>
      <c r="B85" s="178"/>
      <c r="C85" s="178"/>
      <c r="D85" s="178"/>
      <c r="E85" s="178"/>
      <c r="F85" s="178"/>
      <c r="G85" s="49"/>
      <c r="H85" s="49"/>
      <c r="I85" s="49"/>
      <c r="J85" s="49"/>
      <c r="K85" s="49" t="str">
        <f t="shared" si="20"/>
        <v/>
      </c>
      <c r="L85" s="50" t="str">
        <f t="shared" si="21"/>
        <v/>
      </c>
      <c r="M85" s="60" t="str">
        <f t="shared" si="22"/>
        <v/>
      </c>
      <c r="N85" s="60" t="str">
        <f t="shared" si="24"/>
        <v/>
      </c>
      <c r="O85" s="53"/>
      <c r="P85" s="128" t="str">
        <f t="shared" si="23"/>
        <v/>
      </c>
      <c r="Q85" s="172"/>
      <c r="R85" s="172"/>
      <c r="S85" s="172"/>
      <c r="T85" s="173"/>
    </row>
    <row r="86" spans="1:20" x14ac:dyDescent="0.25">
      <c r="A86" s="177"/>
      <c r="B86" s="178"/>
      <c r="C86" s="178"/>
      <c r="D86" s="178"/>
      <c r="E86" s="178"/>
      <c r="F86" s="178"/>
      <c r="G86" s="49"/>
      <c r="H86" s="49"/>
      <c r="I86" s="49"/>
      <c r="J86" s="49"/>
      <c r="K86" s="49" t="str">
        <f t="shared" si="20"/>
        <v/>
      </c>
      <c r="L86" s="50" t="str">
        <f t="shared" si="21"/>
        <v/>
      </c>
      <c r="M86" s="60" t="str">
        <f t="shared" si="22"/>
        <v/>
      </c>
      <c r="N86" s="60" t="str">
        <f t="shared" si="24"/>
        <v/>
      </c>
      <c r="O86" s="53"/>
      <c r="P86" s="128" t="str">
        <f t="shared" si="23"/>
        <v/>
      </c>
      <c r="Q86" s="172"/>
      <c r="R86" s="172"/>
      <c r="S86" s="172"/>
      <c r="T86" s="173"/>
    </row>
    <row r="87" spans="1:20" x14ac:dyDescent="0.25">
      <c r="A87" s="177"/>
      <c r="B87" s="178"/>
      <c r="C87" s="178"/>
      <c r="D87" s="178"/>
      <c r="E87" s="178"/>
      <c r="F87" s="178"/>
      <c r="G87" s="49"/>
      <c r="H87" s="49"/>
      <c r="I87" s="49"/>
      <c r="J87" s="49"/>
      <c r="K87" s="49" t="str">
        <f t="shared" si="20"/>
        <v/>
      </c>
      <c r="L87" s="50" t="str">
        <f t="shared" si="21"/>
        <v/>
      </c>
      <c r="M87" s="60" t="str">
        <f t="shared" si="22"/>
        <v/>
      </c>
      <c r="N87" s="60" t="str">
        <f t="shared" si="24"/>
        <v/>
      </c>
      <c r="O87" s="53"/>
      <c r="P87" s="128" t="str">
        <f t="shared" si="23"/>
        <v/>
      </c>
      <c r="Q87" s="172"/>
      <c r="R87" s="172"/>
      <c r="S87" s="172"/>
      <c r="T87" s="173"/>
    </row>
    <row r="88" spans="1:20" x14ac:dyDescent="0.25">
      <c r="A88" s="177"/>
      <c r="B88" s="178"/>
      <c r="C88" s="178"/>
      <c r="D88" s="178"/>
      <c r="E88" s="178"/>
      <c r="F88" s="178"/>
      <c r="G88" s="49"/>
      <c r="H88" s="49"/>
      <c r="I88" s="49"/>
      <c r="J88" s="49"/>
      <c r="K88" s="49" t="str">
        <f t="shared" si="20"/>
        <v/>
      </c>
      <c r="L88" s="50" t="str">
        <f t="shared" si="21"/>
        <v/>
      </c>
      <c r="M88" s="60" t="str">
        <f t="shared" si="22"/>
        <v/>
      </c>
      <c r="N88" s="60" t="str">
        <f t="shared" si="24"/>
        <v/>
      </c>
      <c r="O88" s="53"/>
      <c r="P88" s="128" t="str">
        <f t="shared" si="23"/>
        <v/>
      </c>
      <c r="Q88" s="172"/>
      <c r="R88" s="172"/>
      <c r="S88" s="172"/>
      <c r="T88" s="173"/>
    </row>
    <row r="89" spans="1:20" x14ac:dyDescent="0.25">
      <c r="A89" s="177"/>
      <c r="B89" s="178"/>
      <c r="C89" s="178"/>
      <c r="D89" s="178"/>
      <c r="E89" s="178"/>
      <c r="F89" s="178"/>
      <c r="G89" s="49"/>
      <c r="H89" s="49"/>
      <c r="I89" s="49"/>
      <c r="J89" s="49"/>
      <c r="K89" s="49" t="str">
        <f t="shared" si="20"/>
        <v/>
      </c>
      <c r="L89" s="50" t="str">
        <f t="shared" si="21"/>
        <v/>
      </c>
      <c r="M89" s="60" t="str">
        <f t="shared" si="22"/>
        <v/>
      </c>
      <c r="N89" s="60" t="str">
        <f t="shared" si="24"/>
        <v/>
      </c>
      <c r="O89" s="53"/>
      <c r="P89" s="128" t="str">
        <f t="shared" si="23"/>
        <v/>
      </c>
      <c r="Q89" s="172"/>
      <c r="R89" s="172"/>
      <c r="S89" s="172"/>
      <c r="T89" s="173"/>
    </row>
    <row r="90" spans="1:20" x14ac:dyDescent="0.25">
      <c r="A90" s="177"/>
      <c r="B90" s="178"/>
      <c r="C90" s="178"/>
      <c r="D90" s="178"/>
      <c r="E90" s="178"/>
      <c r="F90" s="178"/>
      <c r="G90" s="49"/>
      <c r="H90" s="49"/>
      <c r="I90" s="49"/>
      <c r="J90" s="49"/>
      <c r="K90" s="49" t="str">
        <f t="shared" si="20"/>
        <v/>
      </c>
      <c r="L90" s="50" t="str">
        <f t="shared" si="21"/>
        <v/>
      </c>
      <c r="M90" s="60" t="str">
        <f t="shared" si="22"/>
        <v/>
      </c>
      <c r="N90" s="60" t="str">
        <f t="shared" si="24"/>
        <v/>
      </c>
      <c r="O90" s="53"/>
      <c r="P90" s="128" t="str">
        <f t="shared" si="23"/>
        <v/>
      </c>
      <c r="Q90" s="172"/>
      <c r="R90" s="172"/>
      <c r="S90" s="172"/>
      <c r="T90" s="173"/>
    </row>
    <row r="91" spans="1:20" x14ac:dyDescent="0.25">
      <c r="A91" s="177"/>
      <c r="B91" s="178"/>
      <c r="C91" s="178"/>
      <c r="D91" s="178"/>
      <c r="E91" s="178"/>
      <c r="F91" s="178"/>
      <c r="G91" s="49"/>
      <c r="H91" s="49"/>
      <c r="I91" s="49"/>
      <c r="J91" s="49"/>
      <c r="K91" s="49" t="str">
        <f t="shared" si="20"/>
        <v/>
      </c>
      <c r="L91" s="50" t="str">
        <f t="shared" si="21"/>
        <v/>
      </c>
      <c r="M91" s="60" t="str">
        <f t="shared" si="22"/>
        <v/>
      </c>
      <c r="N91" s="60" t="str">
        <f t="shared" si="24"/>
        <v/>
      </c>
      <c r="O91" s="53"/>
      <c r="P91" s="128" t="str">
        <f t="shared" si="23"/>
        <v/>
      </c>
      <c r="Q91" s="172"/>
      <c r="R91" s="172"/>
      <c r="S91" s="172"/>
      <c r="T91" s="173"/>
    </row>
    <row r="92" spans="1:20" x14ac:dyDescent="0.25">
      <c r="A92" s="177"/>
      <c r="B92" s="178"/>
      <c r="C92" s="178"/>
      <c r="D92" s="178"/>
      <c r="E92" s="178"/>
      <c r="F92" s="178"/>
      <c r="G92" s="49"/>
      <c r="H92" s="49"/>
      <c r="I92" s="49"/>
      <c r="J92" s="49"/>
      <c r="K92" s="49" t="str">
        <f t="shared" si="20"/>
        <v/>
      </c>
      <c r="L92" s="50" t="str">
        <f t="shared" si="21"/>
        <v/>
      </c>
      <c r="M92" s="60" t="str">
        <f t="shared" si="22"/>
        <v/>
      </c>
      <c r="N92" s="60" t="str">
        <f t="shared" si="24"/>
        <v/>
      </c>
      <c r="O92" s="53"/>
      <c r="P92" s="128" t="str">
        <f t="shared" si="23"/>
        <v/>
      </c>
      <c r="Q92" s="172"/>
      <c r="R92" s="172"/>
      <c r="S92" s="172"/>
      <c r="T92" s="173"/>
    </row>
    <row r="93" spans="1:20" x14ac:dyDescent="0.25">
      <c r="A93" s="177"/>
      <c r="B93" s="178"/>
      <c r="C93" s="178"/>
      <c r="D93" s="178"/>
      <c r="E93" s="178"/>
      <c r="F93" s="178"/>
      <c r="G93" s="49"/>
      <c r="H93" s="49"/>
      <c r="I93" s="49"/>
      <c r="J93" s="49"/>
      <c r="K93" s="49" t="str">
        <f t="shared" si="20"/>
        <v/>
      </c>
      <c r="L93" s="50" t="str">
        <f t="shared" si="21"/>
        <v/>
      </c>
      <c r="M93" s="60" t="str">
        <f t="shared" si="22"/>
        <v/>
      </c>
      <c r="N93" s="60" t="str">
        <f t="shared" si="24"/>
        <v/>
      </c>
      <c r="O93" s="53"/>
      <c r="P93" s="128" t="str">
        <f t="shared" si="23"/>
        <v/>
      </c>
      <c r="Q93" s="172"/>
      <c r="R93" s="172"/>
      <c r="S93" s="172"/>
      <c r="T93" s="173"/>
    </row>
    <row r="94" spans="1:20" x14ac:dyDescent="0.25">
      <c r="A94" s="177"/>
      <c r="B94" s="178"/>
      <c r="C94" s="178"/>
      <c r="D94" s="178"/>
      <c r="E94" s="178"/>
      <c r="F94" s="178"/>
      <c r="G94" s="49"/>
      <c r="H94" s="49"/>
      <c r="I94" s="49"/>
      <c r="J94" s="49"/>
      <c r="K94" s="49" t="str">
        <f t="shared" si="20"/>
        <v/>
      </c>
      <c r="L94" s="50" t="str">
        <f t="shared" si="21"/>
        <v/>
      </c>
      <c r="M94" s="60" t="str">
        <f t="shared" si="22"/>
        <v/>
      </c>
      <c r="N94" s="60" t="str">
        <f t="shared" si="24"/>
        <v/>
      </c>
      <c r="O94" s="53"/>
      <c r="P94" s="128" t="str">
        <f t="shared" si="23"/>
        <v/>
      </c>
      <c r="Q94" s="172"/>
      <c r="R94" s="172"/>
      <c r="S94" s="172"/>
      <c r="T94" s="173"/>
    </row>
    <row r="95" spans="1:20" x14ac:dyDescent="0.25">
      <c r="A95" s="177"/>
      <c r="B95" s="178"/>
      <c r="C95" s="178"/>
      <c r="D95" s="178"/>
      <c r="E95" s="178"/>
      <c r="F95" s="178"/>
      <c r="G95" s="49"/>
      <c r="H95" s="49"/>
      <c r="I95" s="49"/>
      <c r="J95" s="49"/>
      <c r="K95" s="49" t="str">
        <f t="shared" si="20"/>
        <v/>
      </c>
      <c r="L95" s="50" t="str">
        <f t="shared" si="21"/>
        <v/>
      </c>
      <c r="M95" s="60" t="str">
        <f t="shared" si="22"/>
        <v/>
      </c>
      <c r="N95" s="60" t="str">
        <f t="shared" si="24"/>
        <v/>
      </c>
      <c r="O95" s="53"/>
      <c r="P95" s="128" t="str">
        <f t="shared" si="23"/>
        <v/>
      </c>
      <c r="Q95" s="172"/>
      <c r="R95" s="172"/>
      <c r="S95" s="172"/>
      <c r="T95" s="173"/>
    </row>
    <row r="96" spans="1:20" x14ac:dyDescent="0.25">
      <c r="A96" s="177"/>
      <c r="B96" s="178"/>
      <c r="C96" s="178"/>
      <c r="D96" s="178"/>
      <c r="E96" s="178"/>
      <c r="F96" s="178"/>
      <c r="G96" s="49"/>
      <c r="H96" s="49"/>
      <c r="I96" s="49"/>
      <c r="J96" s="49"/>
      <c r="K96" s="49" t="str">
        <f t="shared" si="20"/>
        <v/>
      </c>
      <c r="L96" s="50" t="str">
        <f t="shared" si="21"/>
        <v/>
      </c>
      <c r="M96" s="60" t="str">
        <f t="shared" si="22"/>
        <v/>
      </c>
      <c r="N96" s="60" t="str">
        <f t="shared" si="24"/>
        <v/>
      </c>
      <c r="O96" s="53"/>
      <c r="P96" s="128" t="str">
        <f t="shared" si="23"/>
        <v/>
      </c>
      <c r="Q96" s="172"/>
      <c r="R96" s="172"/>
      <c r="S96" s="172"/>
      <c r="T96" s="173"/>
    </row>
    <row r="97" spans="1:20" x14ac:dyDescent="0.25">
      <c r="A97" s="177"/>
      <c r="B97" s="178"/>
      <c r="C97" s="178"/>
      <c r="D97" s="178"/>
      <c r="E97" s="178"/>
      <c r="F97" s="178"/>
      <c r="G97" s="49"/>
      <c r="H97" s="49"/>
      <c r="I97" s="49"/>
      <c r="J97" s="49"/>
      <c r="K97" s="49" t="str">
        <f t="shared" si="20"/>
        <v/>
      </c>
      <c r="L97" s="50" t="str">
        <f t="shared" si="21"/>
        <v/>
      </c>
      <c r="M97" s="60" t="str">
        <f t="shared" si="22"/>
        <v/>
      </c>
      <c r="N97" s="60" t="str">
        <f t="shared" si="24"/>
        <v/>
      </c>
      <c r="O97" s="53"/>
      <c r="P97" s="128" t="str">
        <f t="shared" si="23"/>
        <v/>
      </c>
      <c r="Q97" s="172"/>
      <c r="R97" s="172"/>
      <c r="S97" s="172"/>
      <c r="T97" s="173"/>
    </row>
    <row r="98" spans="1:20" x14ac:dyDescent="0.25">
      <c r="A98" s="177"/>
      <c r="B98" s="178"/>
      <c r="C98" s="178"/>
      <c r="D98" s="178"/>
      <c r="E98" s="178"/>
      <c r="F98" s="178"/>
      <c r="G98" s="49"/>
      <c r="H98" s="49"/>
      <c r="I98" s="49"/>
      <c r="J98" s="49"/>
      <c r="K98" s="49" t="str">
        <f t="shared" ref="K98:K111" si="25">CONCATENATE(G98,L98)</f>
        <v/>
      </c>
      <c r="L98" s="50" t="str">
        <f t="shared" ref="L98:L111" si="26">IF(OR(ISBLANK(I98),ISBLANK(J98)),IF(OR(G98="ALI",G98="AIE"),"L",IF(ISBLANK(G98),"","A")),IF(G98="EE",IF(J98&gt;=3,IF(I98&gt;=5,"H","A"),IF(J98&gt;=2,IF(I98&gt;=16,"H",IF(I98&lt;=4,"L","A")),IF(I98&lt;=15,"L","A"))),IF(OR(G98="SE",G98="CE"),IF(J98&gt;=4,IF(I98&gt;=6,"H","A"),IF(J98&gt;=2,IF(I98&gt;=20,"H",IF(I98&lt;=5,"L","A")),IF(I98&lt;=19,"L","A"))),IF(OR(G98="ALI",G98="AIE"),IF(J98&gt;=6,IF(I98&gt;=20,"H","A"),IF(J98&gt;=2,IF(I98&gt;=51,"H",IF(I98&lt;=19,"L","A")),IF(I98&lt;=50,"L","A")))))))</f>
        <v/>
      </c>
      <c r="M98" s="60" t="str">
        <f t="shared" si="22"/>
        <v/>
      </c>
      <c r="N98" s="60" t="str">
        <f t="shared" si="24"/>
        <v/>
      </c>
      <c r="O98" s="53"/>
      <c r="P98" s="128" t="str">
        <f t="shared" si="23"/>
        <v/>
      </c>
      <c r="Q98" s="172"/>
      <c r="R98" s="172"/>
      <c r="S98" s="172"/>
      <c r="T98" s="173"/>
    </row>
    <row r="99" spans="1:20" x14ac:dyDescent="0.25">
      <c r="A99" s="177"/>
      <c r="B99" s="178"/>
      <c r="C99" s="178"/>
      <c r="D99" s="178"/>
      <c r="E99" s="178"/>
      <c r="F99" s="178"/>
      <c r="G99" s="49"/>
      <c r="H99" s="49"/>
      <c r="I99" s="49"/>
      <c r="J99" s="49"/>
      <c r="K99" s="49" t="str">
        <f t="shared" si="25"/>
        <v/>
      </c>
      <c r="L99" s="50" t="str">
        <f t="shared" si="26"/>
        <v/>
      </c>
      <c r="M99" s="60" t="str">
        <f t="shared" si="22"/>
        <v/>
      </c>
      <c r="N99" s="60" t="str">
        <f t="shared" si="24"/>
        <v/>
      </c>
      <c r="O99" s="53"/>
      <c r="P99" s="128" t="str">
        <f t="shared" si="23"/>
        <v/>
      </c>
      <c r="Q99" s="172"/>
      <c r="R99" s="172"/>
      <c r="S99" s="172"/>
      <c r="T99" s="173"/>
    </row>
    <row r="100" spans="1:20" x14ac:dyDescent="0.25">
      <c r="A100" s="177"/>
      <c r="B100" s="178"/>
      <c r="C100" s="178"/>
      <c r="D100" s="178"/>
      <c r="E100" s="178"/>
      <c r="F100" s="178"/>
      <c r="G100" s="49"/>
      <c r="H100" s="49"/>
      <c r="I100" s="49"/>
      <c r="J100" s="49"/>
      <c r="K100" s="49" t="str">
        <f t="shared" si="25"/>
        <v/>
      </c>
      <c r="L100" s="50" t="str">
        <f t="shared" si="26"/>
        <v/>
      </c>
      <c r="M100" s="60" t="str">
        <f t="shared" si="22"/>
        <v/>
      </c>
      <c r="N100" s="60" t="str">
        <f t="shared" si="24"/>
        <v/>
      </c>
      <c r="O100" s="53"/>
      <c r="P100" s="128" t="str">
        <f t="shared" si="23"/>
        <v/>
      </c>
      <c r="Q100" s="172"/>
      <c r="R100" s="172"/>
      <c r="S100" s="172"/>
      <c r="T100" s="173"/>
    </row>
    <row r="101" spans="1:20" x14ac:dyDescent="0.25">
      <c r="A101" s="177"/>
      <c r="B101" s="178"/>
      <c r="C101" s="178"/>
      <c r="D101" s="178"/>
      <c r="E101" s="178"/>
      <c r="F101" s="178"/>
      <c r="G101" s="49"/>
      <c r="H101" s="49"/>
      <c r="I101" s="49"/>
      <c r="J101" s="49"/>
      <c r="K101" s="49" t="str">
        <f t="shared" si="25"/>
        <v/>
      </c>
      <c r="L101" s="50" t="str">
        <f t="shared" si="26"/>
        <v/>
      </c>
      <c r="M101" s="60" t="str">
        <f t="shared" si="22"/>
        <v/>
      </c>
      <c r="N101" s="60" t="str">
        <f t="shared" si="24"/>
        <v/>
      </c>
      <c r="O101" s="53"/>
      <c r="P101" s="128" t="str">
        <f t="shared" si="23"/>
        <v/>
      </c>
      <c r="Q101" s="172"/>
      <c r="R101" s="172"/>
      <c r="S101" s="172"/>
      <c r="T101" s="173"/>
    </row>
    <row r="102" spans="1:20" x14ac:dyDescent="0.25">
      <c r="A102" s="177"/>
      <c r="B102" s="178"/>
      <c r="C102" s="178"/>
      <c r="D102" s="178"/>
      <c r="E102" s="178"/>
      <c r="F102" s="178"/>
      <c r="G102" s="49"/>
      <c r="H102" s="49"/>
      <c r="I102" s="49"/>
      <c r="J102" s="49"/>
      <c r="K102" s="49" t="str">
        <f t="shared" si="25"/>
        <v/>
      </c>
      <c r="L102" s="50" t="str">
        <f t="shared" si="26"/>
        <v/>
      </c>
      <c r="M102" s="60" t="str">
        <f t="shared" si="22"/>
        <v/>
      </c>
      <c r="N102" s="60" t="str">
        <f t="shared" si="24"/>
        <v/>
      </c>
      <c r="O102" s="53"/>
      <c r="P102" s="128" t="str">
        <f t="shared" si="23"/>
        <v/>
      </c>
      <c r="Q102" s="172"/>
      <c r="R102" s="172"/>
      <c r="S102" s="172"/>
      <c r="T102" s="173"/>
    </row>
    <row r="103" spans="1:20" x14ac:dyDescent="0.25">
      <c r="A103" s="177"/>
      <c r="B103" s="178"/>
      <c r="C103" s="178"/>
      <c r="D103" s="178"/>
      <c r="E103" s="178"/>
      <c r="F103" s="178"/>
      <c r="G103" s="49"/>
      <c r="H103" s="49"/>
      <c r="I103" s="49"/>
      <c r="J103" s="49"/>
      <c r="K103" s="49" t="str">
        <f t="shared" si="25"/>
        <v/>
      </c>
      <c r="L103" s="50" t="str">
        <f t="shared" si="26"/>
        <v/>
      </c>
      <c r="M103" s="60" t="str">
        <f t="shared" si="22"/>
        <v/>
      </c>
      <c r="N103" s="60" t="str">
        <f t="shared" si="24"/>
        <v/>
      </c>
      <c r="O103" s="53"/>
      <c r="P103" s="128" t="str">
        <f t="shared" si="23"/>
        <v/>
      </c>
      <c r="Q103" s="172"/>
      <c r="R103" s="172"/>
      <c r="S103" s="172"/>
      <c r="T103" s="173"/>
    </row>
    <row r="104" spans="1:20" x14ac:dyDescent="0.25">
      <c r="A104" s="177"/>
      <c r="B104" s="178"/>
      <c r="C104" s="178"/>
      <c r="D104" s="178"/>
      <c r="E104" s="178"/>
      <c r="F104" s="178"/>
      <c r="G104" s="49"/>
      <c r="H104" s="49"/>
      <c r="I104" s="49"/>
      <c r="J104" s="49"/>
      <c r="K104" s="49" t="str">
        <f t="shared" si="25"/>
        <v/>
      </c>
      <c r="L104" s="50" t="str">
        <f t="shared" si="26"/>
        <v/>
      </c>
      <c r="M104" s="60" t="str">
        <f t="shared" si="22"/>
        <v/>
      </c>
      <c r="N104" s="60" t="str">
        <f t="shared" si="24"/>
        <v/>
      </c>
      <c r="O104" s="53"/>
      <c r="P104" s="128" t="str">
        <f t="shared" si="23"/>
        <v/>
      </c>
      <c r="Q104" s="172"/>
      <c r="R104" s="172"/>
      <c r="S104" s="172"/>
      <c r="T104" s="173"/>
    </row>
    <row r="105" spans="1:20" x14ac:dyDescent="0.25">
      <c r="A105" s="177"/>
      <c r="B105" s="178"/>
      <c r="C105" s="178"/>
      <c r="D105" s="178"/>
      <c r="E105" s="178"/>
      <c r="F105" s="178"/>
      <c r="G105" s="49"/>
      <c r="H105" s="49"/>
      <c r="I105" s="49"/>
      <c r="J105" s="49"/>
      <c r="K105" s="49" t="str">
        <f t="shared" si="25"/>
        <v/>
      </c>
      <c r="L105" s="50" t="str">
        <f t="shared" si="26"/>
        <v/>
      </c>
      <c r="M105" s="60" t="str">
        <f t="shared" si="22"/>
        <v/>
      </c>
      <c r="N105" s="60" t="str">
        <f t="shared" si="24"/>
        <v/>
      </c>
      <c r="O105" s="53"/>
      <c r="P105" s="128" t="str">
        <f t="shared" si="23"/>
        <v/>
      </c>
      <c r="Q105" s="172"/>
      <c r="R105" s="172"/>
      <c r="S105" s="172"/>
      <c r="T105" s="173"/>
    </row>
    <row r="106" spans="1:20" x14ac:dyDescent="0.25">
      <c r="A106" s="177"/>
      <c r="B106" s="178"/>
      <c r="C106" s="178"/>
      <c r="D106" s="178"/>
      <c r="E106" s="178"/>
      <c r="F106" s="178"/>
      <c r="G106" s="49"/>
      <c r="H106" s="49"/>
      <c r="I106" s="49"/>
      <c r="J106" s="49"/>
      <c r="K106" s="49" t="str">
        <f t="shared" si="25"/>
        <v/>
      </c>
      <c r="L106" s="50" t="str">
        <f t="shared" si="26"/>
        <v/>
      </c>
      <c r="M106" s="60" t="str">
        <f t="shared" si="22"/>
        <v/>
      </c>
      <c r="N106" s="60" t="str">
        <f t="shared" si="24"/>
        <v/>
      </c>
      <c r="O106" s="53"/>
      <c r="P106" s="128" t="str">
        <f t="shared" si="23"/>
        <v/>
      </c>
      <c r="Q106" s="172"/>
      <c r="R106" s="172"/>
      <c r="S106" s="172"/>
      <c r="T106" s="173"/>
    </row>
    <row r="107" spans="1:20" x14ac:dyDescent="0.25">
      <c r="A107" s="177"/>
      <c r="B107" s="178"/>
      <c r="C107" s="178"/>
      <c r="D107" s="178"/>
      <c r="E107" s="178"/>
      <c r="F107" s="178"/>
      <c r="G107" s="49"/>
      <c r="H107" s="49"/>
      <c r="I107" s="49"/>
      <c r="J107" s="49"/>
      <c r="K107" s="49" t="str">
        <f t="shared" si="25"/>
        <v/>
      </c>
      <c r="L107" s="50" t="str">
        <f t="shared" si="26"/>
        <v/>
      </c>
      <c r="M107" s="60" t="str">
        <f t="shared" si="22"/>
        <v/>
      </c>
      <c r="N107" s="60" t="str">
        <f t="shared" si="24"/>
        <v/>
      </c>
      <c r="O107" s="53"/>
      <c r="P107" s="128" t="str">
        <f t="shared" si="23"/>
        <v/>
      </c>
      <c r="Q107" s="172"/>
      <c r="R107" s="172"/>
      <c r="S107" s="172"/>
      <c r="T107" s="173"/>
    </row>
    <row r="108" spans="1:20" x14ac:dyDescent="0.25">
      <c r="A108" s="177"/>
      <c r="B108" s="178"/>
      <c r="C108" s="178"/>
      <c r="D108" s="178"/>
      <c r="E108" s="178"/>
      <c r="F108" s="178"/>
      <c r="G108" s="49"/>
      <c r="H108" s="49"/>
      <c r="I108" s="49"/>
      <c r="J108" s="49"/>
      <c r="K108" s="49" t="str">
        <f t="shared" si="25"/>
        <v/>
      </c>
      <c r="L108" s="50" t="str">
        <f t="shared" si="26"/>
        <v/>
      </c>
      <c r="M108" s="60" t="str">
        <f t="shared" si="22"/>
        <v/>
      </c>
      <c r="N108" s="60" t="str">
        <f t="shared" si="24"/>
        <v/>
      </c>
      <c r="O108" s="53"/>
      <c r="P108" s="128" t="str">
        <f t="shared" si="23"/>
        <v/>
      </c>
      <c r="Q108" s="172"/>
      <c r="R108" s="172"/>
      <c r="S108" s="172"/>
      <c r="T108" s="173"/>
    </row>
    <row r="109" spans="1:20" x14ac:dyDescent="0.25">
      <c r="A109" s="177"/>
      <c r="B109" s="178"/>
      <c r="C109" s="178"/>
      <c r="D109" s="178"/>
      <c r="E109" s="178"/>
      <c r="F109" s="178"/>
      <c r="G109" s="49"/>
      <c r="H109" s="49"/>
      <c r="I109" s="49"/>
      <c r="J109" s="49"/>
      <c r="K109" s="49" t="str">
        <f t="shared" si="25"/>
        <v/>
      </c>
      <c r="L109" s="50" t="str">
        <f t="shared" si="26"/>
        <v/>
      </c>
      <c r="M109" s="60" t="str">
        <f t="shared" si="22"/>
        <v/>
      </c>
      <c r="N109" s="60" t="str">
        <f t="shared" si="24"/>
        <v/>
      </c>
      <c r="O109" s="53"/>
      <c r="P109" s="128" t="str">
        <f t="shared" si="23"/>
        <v/>
      </c>
      <c r="Q109" s="172"/>
      <c r="R109" s="172"/>
      <c r="S109" s="172"/>
      <c r="T109" s="173"/>
    </row>
    <row r="110" spans="1:20" x14ac:dyDescent="0.25">
      <c r="A110" s="177"/>
      <c r="B110" s="178"/>
      <c r="C110" s="178"/>
      <c r="D110" s="178"/>
      <c r="E110" s="178"/>
      <c r="F110" s="178"/>
      <c r="G110" s="49"/>
      <c r="H110" s="49"/>
      <c r="I110" s="49"/>
      <c r="J110" s="49"/>
      <c r="K110" s="49" t="str">
        <f t="shared" si="25"/>
        <v/>
      </c>
      <c r="L110" s="50" t="str">
        <f t="shared" si="26"/>
        <v/>
      </c>
      <c r="M110" s="60" t="str">
        <f t="shared" si="22"/>
        <v/>
      </c>
      <c r="N110" s="60" t="str">
        <f t="shared" si="24"/>
        <v/>
      </c>
      <c r="O110" s="53"/>
      <c r="P110" s="128" t="str">
        <f t="shared" si="23"/>
        <v/>
      </c>
      <c r="Q110" s="172"/>
      <c r="R110" s="172"/>
      <c r="S110" s="172"/>
      <c r="T110" s="173"/>
    </row>
    <row r="111" spans="1:20" ht="14.25" customHeight="1" thickBot="1" x14ac:dyDescent="0.3">
      <c r="A111" s="179"/>
      <c r="B111" s="175"/>
      <c r="C111" s="175"/>
      <c r="D111" s="175"/>
      <c r="E111" s="175"/>
      <c r="F111" s="180"/>
      <c r="G111" s="55"/>
      <c r="H111" s="55"/>
      <c r="I111" s="55"/>
      <c r="J111" s="55"/>
      <c r="K111" s="55" t="str">
        <f t="shared" si="25"/>
        <v/>
      </c>
      <c r="L111" s="56" t="str">
        <f t="shared" si="26"/>
        <v/>
      </c>
      <c r="M111" s="61" t="str">
        <f t="shared" si="22"/>
        <v/>
      </c>
      <c r="N111" s="60" t="str">
        <f t="shared" si="24"/>
        <v/>
      </c>
      <c r="O111" s="57"/>
      <c r="P111" s="129" t="str">
        <f t="shared" si="23"/>
        <v/>
      </c>
      <c r="Q111" s="174"/>
      <c r="R111" s="175"/>
      <c r="S111" s="175"/>
      <c r="T111" s="176"/>
    </row>
  </sheetData>
  <sheetProtection algorithmName="SHA-512" hashValue="8Ti646/x1nSxQNBNUJJErerSWjakW2PLrr8CBIap0DeEEj3ewGLinlOiv73qXXmS7XR6/J0cE3h7JdNeUkTRAA==" saltValue="2bLJQHRRuqBSKS3YKwQ4Qw==" spinCount="100000" sheet="1" objects="1" scenarios="1" sort="0" autoFilter="0" pivotTables="0"/>
  <mergeCells count="218">
    <mergeCell ref="Q8:T8"/>
    <mergeCell ref="Q9:T9"/>
    <mergeCell ref="Q10:T10"/>
    <mergeCell ref="A19:F19"/>
    <mergeCell ref="A20:F20"/>
    <mergeCell ref="Q13:T13"/>
    <mergeCell ref="A12:F12"/>
    <mergeCell ref="A13:F13"/>
    <mergeCell ref="A8:F8"/>
    <mergeCell ref="A9:F9"/>
    <mergeCell ref="A10:F10"/>
    <mergeCell ref="A11:F11"/>
    <mergeCell ref="Q11:T11"/>
    <mergeCell ref="A26:F26"/>
    <mergeCell ref="A27:F27"/>
    <mergeCell ref="A28:F28"/>
    <mergeCell ref="A29:F29"/>
    <mergeCell ref="Q14:T14"/>
    <mergeCell ref="A17:F17"/>
    <mergeCell ref="A18:F18"/>
    <mergeCell ref="A14:F14"/>
    <mergeCell ref="A15:F15"/>
    <mergeCell ref="A16:F16"/>
    <mergeCell ref="A21:F21"/>
    <mergeCell ref="A22:F22"/>
    <mergeCell ref="A23:F23"/>
    <mergeCell ref="A24:F24"/>
    <mergeCell ref="A25:F25"/>
    <mergeCell ref="Q28:T28"/>
    <mergeCell ref="A7:F7"/>
    <mergeCell ref="Q7:T7"/>
    <mergeCell ref="H6:M6"/>
    <mergeCell ref="N6:P6"/>
    <mergeCell ref="A6:G6"/>
    <mergeCell ref="A1:P3"/>
    <mergeCell ref="A4:F4"/>
    <mergeCell ref="G4:T4"/>
    <mergeCell ref="A5:F5"/>
    <mergeCell ref="G5:T5"/>
    <mergeCell ref="A35:F35"/>
    <mergeCell ref="A36:F36"/>
    <mergeCell ref="A37:F37"/>
    <mergeCell ref="A38:F38"/>
    <mergeCell ref="A39:F39"/>
    <mergeCell ref="A30:F30"/>
    <mergeCell ref="A31:F31"/>
    <mergeCell ref="A32:F32"/>
    <mergeCell ref="A33:F33"/>
    <mergeCell ref="A34:F34"/>
    <mergeCell ref="A45:F45"/>
    <mergeCell ref="A46:F46"/>
    <mergeCell ref="A47:F47"/>
    <mergeCell ref="A48:F48"/>
    <mergeCell ref="A49:F49"/>
    <mergeCell ref="A40:F40"/>
    <mergeCell ref="A41:F41"/>
    <mergeCell ref="A42:F42"/>
    <mergeCell ref="A43:F43"/>
    <mergeCell ref="A44:F44"/>
    <mergeCell ref="A55:F55"/>
    <mergeCell ref="A56:F56"/>
    <mergeCell ref="A57:F57"/>
    <mergeCell ref="A58:F58"/>
    <mergeCell ref="A59:F59"/>
    <mergeCell ref="A50:F50"/>
    <mergeCell ref="A51:F51"/>
    <mergeCell ref="A52:F52"/>
    <mergeCell ref="A53:F53"/>
    <mergeCell ref="A54:F54"/>
    <mergeCell ref="A65:F65"/>
    <mergeCell ref="A66:F66"/>
    <mergeCell ref="A67:F67"/>
    <mergeCell ref="A68:F68"/>
    <mergeCell ref="A69:F69"/>
    <mergeCell ref="A60:F60"/>
    <mergeCell ref="A61:F61"/>
    <mergeCell ref="A62:F62"/>
    <mergeCell ref="A63:F63"/>
    <mergeCell ref="A64:F64"/>
    <mergeCell ref="A75:F75"/>
    <mergeCell ref="A76:F76"/>
    <mergeCell ref="A77:F77"/>
    <mergeCell ref="A78:F78"/>
    <mergeCell ref="A79:F79"/>
    <mergeCell ref="A70:F70"/>
    <mergeCell ref="A71:F71"/>
    <mergeCell ref="A72:F72"/>
    <mergeCell ref="A73:F73"/>
    <mergeCell ref="A74:F74"/>
    <mergeCell ref="A85:F85"/>
    <mergeCell ref="A86:F86"/>
    <mergeCell ref="A87:F87"/>
    <mergeCell ref="A88:F88"/>
    <mergeCell ref="A89:F89"/>
    <mergeCell ref="A80:F80"/>
    <mergeCell ref="A81:F81"/>
    <mergeCell ref="A82:F82"/>
    <mergeCell ref="A83:F83"/>
    <mergeCell ref="A84:F84"/>
    <mergeCell ref="A103:F103"/>
    <mergeCell ref="A104:F104"/>
    <mergeCell ref="A95:F95"/>
    <mergeCell ref="A96:F96"/>
    <mergeCell ref="A97:F97"/>
    <mergeCell ref="A98:F98"/>
    <mergeCell ref="A99:F99"/>
    <mergeCell ref="A90:F90"/>
    <mergeCell ref="A91:F91"/>
    <mergeCell ref="A92:F92"/>
    <mergeCell ref="A93:F93"/>
    <mergeCell ref="A94:F94"/>
    <mergeCell ref="A110:F110"/>
    <mergeCell ref="A111:F111"/>
    <mergeCell ref="Q12:T12"/>
    <mergeCell ref="Q15:T15"/>
    <mergeCell ref="Q16:T16"/>
    <mergeCell ref="Q17:T17"/>
    <mergeCell ref="Q18:T18"/>
    <mergeCell ref="Q19:T19"/>
    <mergeCell ref="Q20:T20"/>
    <mergeCell ref="Q21:T21"/>
    <mergeCell ref="Q22:T22"/>
    <mergeCell ref="Q23:T23"/>
    <mergeCell ref="Q24:T24"/>
    <mergeCell ref="Q25:T25"/>
    <mergeCell ref="Q26:T26"/>
    <mergeCell ref="Q27:T27"/>
    <mergeCell ref="A105:F105"/>
    <mergeCell ref="A106:F106"/>
    <mergeCell ref="A107:F107"/>
    <mergeCell ref="A108:F108"/>
    <mergeCell ref="A109:F109"/>
    <mergeCell ref="A100:F100"/>
    <mergeCell ref="A101:F101"/>
    <mergeCell ref="A102:F102"/>
    <mergeCell ref="Q34:T34"/>
    <mergeCell ref="Q35:T35"/>
    <mergeCell ref="Q36:T36"/>
    <mergeCell ref="Q37:T37"/>
    <mergeCell ref="Q38:T38"/>
    <mergeCell ref="Q29:T29"/>
    <mergeCell ref="Q30:T30"/>
    <mergeCell ref="Q31:T31"/>
    <mergeCell ref="Q32:T32"/>
    <mergeCell ref="Q33:T33"/>
    <mergeCell ref="Q44:T44"/>
    <mergeCell ref="Q45:T45"/>
    <mergeCell ref="Q46:T46"/>
    <mergeCell ref="Q47:T47"/>
    <mergeCell ref="Q48:T48"/>
    <mergeCell ref="Q39:T39"/>
    <mergeCell ref="Q40:T40"/>
    <mergeCell ref="Q41:T41"/>
    <mergeCell ref="Q42:T42"/>
    <mergeCell ref="Q43:T43"/>
    <mergeCell ref="Q54:T54"/>
    <mergeCell ref="Q55:T55"/>
    <mergeCell ref="Q56:T56"/>
    <mergeCell ref="Q57:T57"/>
    <mergeCell ref="Q58:T58"/>
    <mergeCell ref="Q49:T49"/>
    <mergeCell ref="Q50:T50"/>
    <mergeCell ref="Q51:T51"/>
    <mergeCell ref="Q52:T52"/>
    <mergeCell ref="Q53:T53"/>
    <mergeCell ref="Q64:T64"/>
    <mergeCell ref="Q65:T65"/>
    <mergeCell ref="Q66:T66"/>
    <mergeCell ref="Q67:T67"/>
    <mergeCell ref="Q68:T68"/>
    <mergeCell ref="Q59:T59"/>
    <mergeCell ref="Q60:T60"/>
    <mergeCell ref="Q61:T61"/>
    <mergeCell ref="Q62:T62"/>
    <mergeCell ref="Q63:T63"/>
    <mergeCell ref="Q74:T74"/>
    <mergeCell ref="Q75:T75"/>
    <mergeCell ref="Q76:T76"/>
    <mergeCell ref="Q77:T77"/>
    <mergeCell ref="Q78:T78"/>
    <mergeCell ref="Q69:T69"/>
    <mergeCell ref="Q70:T70"/>
    <mergeCell ref="Q71:T71"/>
    <mergeCell ref="Q72:T72"/>
    <mergeCell ref="Q73:T73"/>
    <mergeCell ref="Q84:T84"/>
    <mergeCell ref="Q85:T85"/>
    <mergeCell ref="Q86:T86"/>
    <mergeCell ref="Q87:T87"/>
    <mergeCell ref="Q88:T88"/>
    <mergeCell ref="Q79:T79"/>
    <mergeCell ref="Q80:T80"/>
    <mergeCell ref="Q81:T81"/>
    <mergeCell ref="Q82:T82"/>
    <mergeCell ref="Q83:T83"/>
    <mergeCell ref="Q94:T94"/>
    <mergeCell ref="Q95:T95"/>
    <mergeCell ref="Q96:T96"/>
    <mergeCell ref="Q97:T97"/>
    <mergeCell ref="Q98:T98"/>
    <mergeCell ref="Q89:T89"/>
    <mergeCell ref="Q90:T90"/>
    <mergeCell ref="Q91:T91"/>
    <mergeCell ref="Q92:T92"/>
    <mergeCell ref="Q93:T93"/>
    <mergeCell ref="Q109:T109"/>
    <mergeCell ref="Q110:T110"/>
    <mergeCell ref="Q111:T111"/>
    <mergeCell ref="Q104:T104"/>
    <mergeCell ref="Q105:T105"/>
    <mergeCell ref="Q106:T106"/>
    <mergeCell ref="Q107:T107"/>
    <mergeCell ref="Q108:T108"/>
    <mergeCell ref="Q99:T99"/>
    <mergeCell ref="Q100:T100"/>
    <mergeCell ref="Q101:T101"/>
    <mergeCell ref="Q102:T102"/>
    <mergeCell ref="Q103:T103"/>
  </mergeCells>
  <phoneticPr fontId="0" type="noConversion"/>
  <conditionalFormatting sqref="O32:O111">
    <cfRule type="containsText" dxfId="54" priority="120" stopIfTrue="1" operator="containsText" text="desenv/mantida">
      <formula>NOT(ISERROR(SEARCH("desenv/mantida",O32)))</formula>
    </cfRule>
    <cfRule type="containsText" dxfId="53" priority="121" stopIfTrue="1" operator="containsText" text="excluída">
      <formula>NOT(ISERROR(SEARCH("excluída",O32)))</formula>
    </cfRule>
    <cfRule type="containsText" dxfId="52" priority="122" stopIfTrue="1" operator="containsText" text="Nova funcionalidade">
      <formula>NOT(ISERROR(SEARCH("Nova funcionalidade",O32)))</formula>
    </cfRule>
  </conditionalFormatting>
  <conditionalFormatting sqref="H8:H111">
    <cfRule type="containsText" dxfId="51" priority="112" stopIfTrue="1" operator="containsText" text="O">
      <formula>NOT(ISERROR(SEARCH("O",H8)))</formula>
    </cfRule>
    <cfRule type="cellIs" dxfId="50" priority="113" stopIfTrue="1" operator="equal">
      <formula>"I"</formula>
    </cfRule>
    <cfRule type="cellIs" dxfId="49" priority="114" stopIfTrue="1" operator="equal">
      <formula>"A"</formula>
    </cfRule>
    <cfRule type="cellIs" dxfId="48" priority="115" stopIfTrue="1" operator="equal">
      <formula>"E"</formula>
    </cfRule>
  </conditionalFormatting>
  <conditionalFormatting sqref="O25:O31">
    <cfRule type="containsText" dxfId="47" priority="109" stopIfTrue="1" operator="containsText" text="desenv/mantida">
      <formula>NOT(ISERROR(SEARCH("desenv/mantida",O25)))</formula>
    </cfRule>
    <cfRule type="containsText" dxfId="46" priority="110" stopIfTrue="1" operator="containsText" text="excluída">
      <formula>NOT(ISERROR(SEARCH("excluída",O25)))</formula>
    </cfRule>
    <cfRule type="containsText" dxfId="45" priority="111" stopIfTrue="1" operator="containsText" text="Nova funcionalidade">
      <formula>NOT(ISERROR(SEARCH("Nova funcionalidade",O25)))</formula>
    </cfRule>
  </conditionalFormatting>
  <conditionalFormatting sqref="O10 O12 O17:O24">
    <cfRule type="containsText" dxfId="44" priority="95" stopIfTrue="1" operator="containsText" text="desenv/mantida">
      <formula>NOT(ISERROR(SEARCH("desenv/mantida",O10)))</formula>
    </cfRule>
    <cfRule type="containsText" dxfId="43" priority="96" stopIfTrue="1" operator="containsText" text="excluída">
      <formula>NOT(ISERROR(SEARCH("excluída",O10)))</formula>
    </cfRule>
    <cfRule type="containsText" dxfId="42" priority="97" stopIfTrue="1" operator="containsText" text="Nova funcionalidade">
      <formula>NOT(ISERROR(SEARCH("Nova funcionalidade",O10)))</formula>
    </cfRule>
  </conditionalFormatting>
  <conditionalFormatting sqref="O9">
    <cfRule type="containsText" dxfId="41" priority="75" stopIfTrue="1" operator="containsText" text="desenv/mantida">
      <formula>NOT(ISERROR(SEARCH("desenv/mantida",O9)))</formula>
    </cfRule>
    <cfRule type="containsText" dxfId="40" priority="76" stopIfTrue="1" operator="containsText" text="excluída">
      <formula>NOT(ISERROR(SEARCH("excluída",O9)))</formula>
    </cfRule>
    <cfRule type="containsText" dxfId="39" priority="77" stopIfTrue="1" operator="containsText" text="Nova funcionalidade">
      <formula>NOT(ISERROR(SEARCH("Nova funcionalidade",O9)))</formula>
    </cfRule>
  </conditionalFormatting>
  <conditionalFormatting sqref="O8">
    <cfRule type="containsText" dxfId="38" priority="68" stopIfTrue="1" operator="containsText" text="desenv/mantida">
      <formula>NOT(ISERROR(SEARCH("desenv/mantida",O8)))</formula>
    </cfRule>
    <cfRule type="containsText" dxfId="37" priority="69" stopIfTrue="1" operator="containsText" text="excluída">
      <formula>NOT(ISERROR(SEARCH("excluída",O8)))</formula>
    </cfRule>
    <cfRule type="containsText" dxfId="36" priority="70" stopIfTrue="1" operator="containsText" text="Nova funcionalidade">
      <formula>NOT(ISERROR(SEARCH("Nova funcionalidade",O8)))</formula>
    </cfRule>
  </conditionalFormatting>
  <conditionalFormatting sqref="O13">
    <cfRule type="containsText" dxfId="35" priority="33" stopIfTrue="1" operator="containsText" text="desenv/mantida">
      <formula>NOT(ISERROR(SEARCH("desenv/mantida",O13)))</formula>
    </cfRule>
    <cfRule type="containsText" dxfId="34" priority="34" stopIfTrue="1" operator="containsText" text="excluída">
      <formula>NOT(ISERROR(SEARCH("excluída",O13)))</formula>
    </cfRule>
    <cfRule type="containsText" dxfId="33" priority="35" stopIfTrue="1" operator="containsText" text="Nova funcionalidade">
      <formula>NOT(ISERROR(SEARCH("Nova funcionalidade",O13)))</formula>
    </cfRule>
  </conditionalFormatting>
  <conditionalFormatting sqref="O14">
    <cfRule type="containsText" dxfId="32" priority="26" stopIfTrue="1" operator="containsText" text="desenv/mantida">
      <formula>NOT(ISERROR(SEARCH("desenv/mantida",O14)))</formula>
    </cfRule>
    <cfRule type="containsText" dxfId="31" priority="27" stopIfTrue="1" operator="containsText" text="excluída">
      <formula>NOT(ISERROR(SEARCH("excluída",O14)))</formula>
    </cfRule>
    <cfRule type="containsText" dxfId="30" priority="28" stopIfTrue="1" operator="containsText" text="Nova funcionalidade">
      <formula>NOT(ISERROR(SEARCH("Nova funcionalidade",O14)))</formula>
    </cfRule>
  </conditionalFormatting>
  <conditionalFormatting sqref="O11">
    <cfRule type="containsText" dxfId="29" priority="19" stopIfTrue="1" operator="containsText" text="desenv/mantida">
      <formula>NOT(ISERROR(SEARCH("desenv/mantida",O11)))</formula>
    </cfRule>
    <cfRule type="containsText" dxfId="28" priority="20" stopIfTrue="1" operator="containsText" text="excluída">
      <formula>NOT(ISERROR(SEARCH("excluída",O11)))</formula>
    </cfRule>
    <cfRule type="containsText" dxfId="27" priority="21" stopIfTrue="1" operator="containsText" text="Nova funcionalidade">
      <formula>NOT(ISERROR(SEARCH("Nova funcionalidade",O11)))</formula>
    </cfRule>
  </conditionalFormatting>
  <conditionalFormatting sqref="O15">
    <cfRule type="containsText" dxfId="26" priority="12" stopIfTrue="1" operator="containsText" text="desenv/mantida">
      <formula>NOT(ISERROR(SEARCH("desenv/mantida",O15)))</formula>
    </cfRule>
    <cfRule type="containsText" dxfId="25" priority="13" stopIfTrue="1" operator="containsText" text="excluída">
      <formula>NOT(ISERROR(SEARCH("excluída",O15)))</formula>
    </cfRule>
    <cfRule type="containsText" dxfId="24" priority="14" stopIfTrue="1" operator="containsText" text="Nova funcionalidade">
      <formula>NOT(ISERROR(SEARCH("Nova funcionalidade",O15)))</formula>
    </cfRule>
  </conditionalFormatting>
  <conditionalFormatting sqref="O16">
    <cfRule type="containsText" dxfId="23" priority="5" stopIfTrue="1" operator="containsText" text="desenv/mantida">
      <formula>NOT(ISERROR(SEARCH("desenv/mantida",O16)))</formula>
    </cfRule>
    <cfRule type="containsText" dxfId="22" priority="6" stopIfTrue="1" operator="containsText" text="excluída">
      <formula>NOT(ISERROR(SEARCH("excluída",O16)))</formula>
    </cfRule>
    <cfRule type="containsText" dxfId="21" priority="7" stopIfTrue="1" operator="containsText" text="Nova funcionalidade">
      <formula>NOT(ISERROR(SEARCH("Nova funcionalidade",O16)))</formula>
    </cfRule>
  </conditionalFormatting>
  <printOptions headings="1"/>
  <pageMargins left="0.39374999999999999" right="0.31527777777777777" top="0.23611111111111113" bottom="0.39375000000000004" header="0.51180555555555562" footer="0.23611111111111113"/>
  <pageSetup paperSize="9" scale="73" firstPageNumber="0" orientation="landscape" horizontalDpi="300" verticalDpi="300" r:id="rId1"/>
  <headerFooter alignWithMargins="0">
    <oddFooter>&amp;L&amp;P/&amp;N&amp;C&amp;D&amp;R  &amp;F - &amp;A         .</oddFooter>
  </headerFooter>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Controle!$G$1:$G$5</xm:f>
          </x14:formula1>
          <xm:sqref>G8:G111</xm:sqref>
        </x14:dataValidation>
        <x14:dataValidation type="list" allowBlank="1" showInputMessage="1">
          <x14:formula1>
            <xm:f>OFFSET(Controle!$D$37,MATCH(H8,Controle!$D$37:$D$68,0)-1,1,COUNTIF(Controle!$D$37:$D$68,H8),1)</xm:f>
          </x14:formula1>
          <xm:sqref>O8:O111</xm:sqref>
        </x14:dataValidation>
        <x14:dataValidation type="list" allowBlank="1" showInputMessage="1" showErrorMessage="1">
          <x14:formula1>
            <xm:f>Controle!$H$1:$H$3</xm:f>
          </x14:formula1>
          <xm:sqref>H8:H111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11"/>
  <sheetViews>
    <sheetView showGridLines="0" zoomScaleNormal="100" zoomScaleSheetLayoutView="100" workbookViewId="0">
      <pane ySplit="7" topLeftCell="A8" activePane="bottomLeft" state="frozen"/>
      <selection pane="bottomLeft" activeCell="O12" sqref="O12"/>
    </sheetView>
  </sheetViews>
  <sheetFormatPr defaultRowHeight="12.75" x14ac:dyDescent="0.25"/>
  <cols>
    <col min="1" max="5" width="7.7109375" style="48" customWidth="1"/>
    <col min="6" max="6" width="29.7109375" style="48" customWidth="1"/>
    <col min="7" max="7" width="5.42578125" style="48" customWidth="1"/>
    <col min="8" max="8" width="8.7109375" style="48" customWidth="1"/>
    <col min="9" max="9" width="3.7109375" style="48" customWidth="1"/>
    <col min="10" max="10" width="5.42578125" style="48" hidden="1" customWidth="1"/>
    <col min="11" max="11" width="4" style="48" hidden="1" customWidth="1"/>
    <col min="12" max="12" width="2.140625" style="48" hidden="1" customWidth="1"/>
    <col min="13" max="13" width="9.7109375" style="48" hidden="1" customWidth="1"/>
    <col min="14" max="14" width="5.7109375" style="48" hidden="1" customWidth="1"/>
    <col min="15" max="15" width="41.7109375" style="48" customWidth="1"/>
    <col min="16" max="16" width="9.42578125" style="48" customWidth="1"/>
    <col min="17" max="18" width="16.7109375" style="48" customWidth="1"/>
    <col min="19" max="19" width="1.85546875" style="48" customWidth="1"/>
    <col min="20" max="20" width="37.85546875" style="48" customWidth="1"/>
    <col min="21" max="21" width="12.7109375" style="48" customWidth="1"/>
    <col min="22" max="16384" width="9.140625" style="48"/>
  </cols>
  <sheetData>
    <row r="1" spans="1:21" s="20" customFormat="1" ht="13.5" x14ac:dyDescent="0.25">
      <c r="A1" s="231" t="s">
        <v>23</v>
      </c>
      <c r="B1" s="232"/>
      <c r="C1" s="232"/>
      <c r="D1" s="232"/>
      <c r="E1" s="232"/>
      <c r="F1" s="232"/>
      <c r="G1" s="232"/>
      <c r="H1" s="232"/>
      <c r="I1" s="232"/>
      <c r="J1" s="232"/>
      <c r="K1" s="232"/>
      <c r="L1" s="232"/>
      <c r="M1" s="232"/>
      <c r="N1" s="232"/>
      <c r="O1" s="232"/>
      <c r="P1" s="232"/>
      <c r="Q1" s="32"/>
      <c r="R1" s="32"/>
      <c r="S1" s="32"/>
      <c r="T1" s="33"/>
    </row>
    <row r="2" spans="1:21" s="20" customFormat="1" ht="13.5" x14ac:dyDescent="0.25">
      <c r="A2" s="233"/>
      <c r="B2" s="234"/>
      <c r="C2" s="234"/>
      <c r="D2" s="234"/>
      <c r="E2" s="234"/>
      <c r="F2" s="234"/>
      <c r="G2" s="234"/>
      <c r="H2" s="234"/>
      <c r="I2" s="234"/>
      <c r="J2" s="234"/>
      <c r="K2" s="234"/>
      <c r="L2" s="234"/>
      <c r="M2" s="234"/>
      <c r="N2" s="234"/>
      <c r="O2" s="234"/>
      <c r="P2" s="234"/>
      <c r="Q2" s="34"/>
      <c r="R2" s="34"/>
      <c r="S2" s="34"/>
      <c r="T2" s="35"/>
    </row>
    <row r="3" spans="1:21" s="20" customFormat="1" ht="13.5" x14ac:dyDescent="0.25">
      <c r="A3" s="233"/>
      <c r="B3" s="234"/>
      <c r="C3" s="234"/>
      <c r="D3" s="234"/>
      <c r="E3" s="234"/>
      <c r="F3" s="234"/>
      <c r="G3" s="234"/>
      <c r="H3" s="234"/>
      <c r="I3" s="234"/>
      <c r="J3" s="234"/>
      <c r="K3" s="234"/>
      <c r="L3" s="234"/>
      <c r="M3" s="234"/>
      <c r="N3" s="234"/>
      <c r="O3" s="234"/>
      <c r="P3" s="234"/>
      <c r="Q3" s="34"/>
      <c r="R3" s="34"/>
      <c r="S3" s="34"/>
      <c r="T3" s="35"/>
    </row>
    <row r="4" spans="1:21" s="20" customFormat="1" ht="13.5" x14ac:dyDescent="0.25">
      <c r="A4" s="225" t="str">
        <f>Contagem!A6&amp;" : "&amp;Contagem!F6</f>
        <v xml:space="preserve">Aplicação : </v>
      </c>
      <c r="B4" s="235"/>
      <c r="C4" s="235"/>
      <c r="D4" s="235"/>
      <c r="E4" s="235"/>
      <c r="F4" s="235"/>
      <c r="G4" s="236"/>
      <c r="H4" s="237"/>
      <c r="I4" s="237"/>
      <c r="J4" s="237"/>
      <c r="K4" s="237"/>
      <c r="L4" s="237"/>
      <c r="M4" s="237"/>
      <c r="N4" s="237"/>
      <c r="O4" s="237"/>
      <c r="P4" s="237"/>
      <c r="Q4" s="237"/>
      <c r="R4" s="237"/>
      <c r="S4" s="237"/>
      <c r="T4" s="238"/>
    </row>
    <row r="5" spans="1:21" s="38" customFormat="1" ht="13.5" x14ac:dyDescent="0.2">
      <c r="A5" s="239" t="str">
        <f>Contagem!A7&amp;" : "&amp;Contagem!F7</f>
        <v xml:space="preserve">Responsável Contagem : </v>
      </c>
      <c r="B5" s="240"/>
      <c r="C5" s="240"/>
      <c r="D5" s="240"/>
      <c r="E5" s="240"/>
      <c r="F5" s="240"/>
      <c r="G5" s="241" t="str">
        <f>Contagem!A8&amp;" : "&amp;Contagem!F8</f>
        <v xml:space="preserve">Revisor : </v>
      </c>
      <c r="H5" s="241"/>
      <c r="I5" s="241"/>
      <c r="J5" s="241"/>
      <c r="K5" s="241"/>
      <c r="L5" s="241"/>
      <c r="M5" s="241"/>
      <c r="N5" s="241"/>
      <c r="O5" s="241"/>
      <c r="P5" s="241"/>
      <c r="Q5" s="241"/>
      <c r="R5" s="241"/>
      <c r="S5" s="241"/>
      <c r="T5" s="242"/>
    </row>
    <row r="6" spans="1:21" s="38" customFormat="1" ht="16.5" x14ac:dyDescent="0.2">
      <c r="A6" s="225" t="str">
        <f>Contagem!A5&amp;" : "&amp;Contagem!F5</f>
        <v xml:space="preserve">Empresa : </v>
      </c>
      <c r="B6" s="226"/>
      <c r="C6" s="226"/>
      <c r="D6" s="226"/>
      <c r="E6" s="226"/>
      <c r="F6" s="226"/>
      <c r="G6" s="227"/>
      <c r="H6" s="228" t="s">
        <v>26</v>
      </c>
      <c r="I6" s="228"/>
      <c r="J6" s="228"/>
      <c r="K6" s="228"/>
      <c r="L6" s="228"/>
      <c r="M6" s="228"/>
      <c r="N6" s="64">
        <f>SUM(P8:P111)</f>
        <v>0</v>
      </c>
      <c r="O6" s="221">
        <f>SUM(P8:P18)</f>
        <v>0</v>
      </c>
      <c r="P6" s="222"/>
      <c r="Q6" s="65"/>
      <c r="R6" s="65"/>
      <c r="S6" s="65"/>
      <c r="T6" s="66"/>
    </row>
    <row r="7" spans="1:21" s="38" customFormat="1" ht="14.25" thickBot="1" x14ac:dyDescent="0.3">
      <c r="A7" s="223" t="s">
        <v>14</v>
      </c>
      <c r="B7" s="224"/>
      <c r="C7" s="224"/>
      <c r="D7" s="224"/>
      <c r="E7" s="224"/>
      <c r="F7" s="224"/>
      <c r="G7" s="67" t="s">
        <v>7</v>
      </c>
      <c r="H7" s="68" t="s">
        <v>94</v>
      </c>
      <c r="I7" s="69" t="s">
        <v>8</v>
      </c>
      <c r="J7" s="69" t="s">
        <v>9</v>
      </c>
      <c r="K7" s="69" t="s">
        <v>10</v>
      </c>
      <c r="L7" s="69" t="s">
        <v>11</v>
      </c>
      <c r="M7" s="69" t="s">
        <v>12</v>
      </c>
      <c r="N7" s="69" t="s">
        <v>3</v>
      </c>
      <c r="O7" s="70" t="s">
        <v>15</v>
      </c>
      <c r="P7" s="71" t="s">
        <v>27</v>
      </c>
      <c r="Q7" s="229" t="s">
        <v>13</v>
      </c>
      <c r="R7" s="229"/>
      <c r="S7" s="229"/>
      <c r="T7" s="230"/>
    </row>
    <row r="8" spans="1:21" x14ac:dyDescent="0.25">
      <c r="A8" s="210" t="s">
        <v>116</v>
      </c>
      <c r="B8" s="211"/>
      <c r="C8" s="211"/>
      <c r="D8" s="211"/>
      <c r="E8" s="211"/>
      <c r="F8" s="211"/>
      <c r="G8" s="42" t="s">
        <v>95</v>
      </c>
      <c r="H8" s="42"/>
      <c r="I8" s="42"/>
      <c r="J8" s="42" t="s">
        <v>96</v>
      </c>
      <c r="K8" s="42" t="s">
        <v>96</v>
      </c>
      <c r="L8" s="42" t="s">
        <v>96</v>
      </c>
      <c r="M8" s="44" t="s">
        <v>96</v>
      </c>
      <c r="N8" s="45" t="s">
        <v>96</v>
      </c>
      <c r="O8" s="111" t="str">
        <f>VLOOKUP(A8,Controle!$F$40:$H$50,3)</f>
        <v>Fator de equivalência | 0,04</v>
      </c>
      <c r="P8" s="110">
        <f>IF(LEFT(O8,20)="Manutenção Interface",0.6,IF(NOT(ISERROR(FIND("|",O8,1))),VALUE(RIGHT(O8,LEN(O8)-FIND("|",O8,1)))*I8,IF(ISNUMBER(O8),O8*I8,"")))</f>
        <v>0</v>
      </c>
      <c r="Q8" s="208"/>
      <c r="R8" s="208"/>
      <c r="S8" s="208"/>
      <c r="T8" s="209"/>
      <c r="U8" s="47"/>
    </row>
    <row r="9" spans="1:21" x14ac:dyDescent="0.25">
      <c r="A9" s="177" t="s">
        <v>106</v>
      </c>
      <c r="B9" s="178"/>
      <c r="C9" s="178"/>
      <c r="D9" s="178"/>
      <c r="E9" s="178"/>
      <c r="F9" s="178"/>
      <c r="G9" s="49" t="s">
        <v>95</v>
      </c>
      <c r="H9" s="49"/>
      <c r="I9" s="49"/>
      <c r="J9" s="49" t="s">
        <v>96</v>
      </c>
      <c r="K9" s="49" t="s">
        <v>96</v>
      </c>
      <c r="L9" s="49" t="s">
        <v>96</v>
      </c>
      <c r="M9" s="51" t="s">
        <v>96</v>
      </c>
      <c r="N9" s="52" t="s">
        <v>96</v>
      </c>
      <c r="O9" s="112" t="str">
        <f>VLOOKUP(A9,Controle!$F$40:$H$50,3)</f>
        <v>Fator de equivalência | 0,08</v>
      </c>
      <c r="P9" s="113">
        <f t="shared" ref="P9:P17" si="0">IF(LEFT(O9,20)="Manutenção Interface",0.6,IF(NOT(ISERROR(FIND("|",O9,1))),VALUE(RIGHT(O9,LEN(O9)-FIND("|",O9,1)))*I9,IF(ISNUMBER(O9),O9*I9,"")))</f>
        <v>0</v>
      </c>
      <c r="Q9" s="172"/>
      <c r="R9" s="172"/>
      <c r="S9" s="172"/>
      <c r="T9" s="173"/>
      <c r="U9" s="54"/>
    </row>
    <row r="10" spans="1:21" x14ac:dyDescent="0.25">
      <c r="A10" s="177" t="s">
        <v>107</v>
      </c>
      <c r="B10" s="178"/>
      <c r="C10" s="178"/>
      <c r="D10" s="178"/>
      <c r="E10" s="178"/>
      <c r="F10" s="178"/>
      <c r="G10" s="49" t="s">
        <v>95</v>
      </c>
      <c r="H10" s="49"/>
      <c r="I10" s="49"/>
      <c r="J10" s="49" t="s">
        <v>96</v>
      </c>
      <c r="K10" s="49" t="s">
        <v>96</v>
      </c>
      <c r="L10" s="49" t="s">
        <v>96</v>
      </c>
      <c r="M10" s="51" t="s">
        <v>96</v>
      </c>
      <c r="N10" s="52" t="s">
        <v>96</v>
      </c>
      <c r="O10" s="112" t="str">
        <f>VLOOKUP(A10,Controle!$F$40:$H$50,3)</f>
        <v>Fator de equivalência | 0,05</v>
      </c>
      <c r="P10" s="113">
        <f t="shared" si="0"/>
        <v>0</v>
      </c>
      <c r="Q10" s="172"/>
      <c r="R10" s="172"/>
      <c r="S10" s="172"/>
      <c r="T10" s="173"/>
      <c r="U10" s="54"/>
    </row>
    <row r="11" spans="1:21" x14ac:dyDescent="0.25">
      <c r="A11" s="177" t="s">
        <v>108</v>
      </c>
      <c r="B11" s="178"/>
      <c r="C11" s="178"/>
      <c r="D11" s="178"/>
      <c r="E11" s="178"/>
      <c r="F11" s="178"/>
      <c r="G11" s="49" t="s">
        <v>95</v>
      </c>
      <c r="H11" s="49"/>
      <c r="I11" s="49"/>
      <c r="J11" s="49" t="s">
        <v>96</v>
      </c>
      <c r="K11" s="49" t="s">
        <v>96</v>
      </c>
      <c r="L11" s="49" t="s">
        <v>96</v>
      </c>
      <c r="M11" s="51" t="s">
        <v>96</v>
      </c>
      <c r="N11" s="52" t="s">
        <v>96</v>
      </c>
      <c r="O11" s="112" t="str">
        <f>VLOOKUP(A11,Controle!$F$40:$H$50,3)</f>
        <v>Fator de Equivalência | 0,04</v>
      </c>
      <c r="P11" s="113">
        <f t="shared" si="0"/>
        <v>0</v>
      </c>
      <c r="Q11" s="172"/>
      <c r="R11" s="172"/>
      <c r="S11" s="172"/>
      <c r="T11" s="173"/>
    </row>
    <row r="12" spans="1:21" x14ac:dyDescent="0.25">
      <c r="A12" s="177" t="s">
        <v>109</v>
      </c>
      <c r="B12" s="178"/>
      <c r="C12" s="178"/>
      <c r="D12" s="178"/>
      <c r="E12" s="178"/>
      <c r="F12" s="178"/>
      <c r="G12" s="49" t="s">
        <v>95</v>
      </c>
      <c r="H12" s="49"/>
      <c r="I12" s="49"/>
      <c r="J12" s="49" t="s">
        <v>96</v>
      </c>
      <c r="K12" s="49" t="s">
        <v>96</v>
      </c>
      <c r="L12" s="49" t="s">
        <v>96</v>
      </c>
      <c r="M12" s="51" t="s">
        <v>96</v>
      </c>
      <c r="N12" s="52" t="s">
        <v>96</v>
      </c>
      <c r="O12" s="112" t="str">
        <f>VLOOKUP(A12,Controle!$F$40:$H$50,3)</f>
        <v>Fator de Equivalência | 0,5</v>
      </c>
      <c r="P12" s="113">
        <f t="shared" si="0"/>
        <v>0</v>
      </c>
      <c r="Q12" s="172"/>
      <c r="R12" s="172"/>
      <c r="S12" s="172"/>
      <c r="T12" s="173"/>
    </row>
    <row r="13" spans="1:21" x14ac:dyDescent="0.25">
      <c r="A13" s="177" t="s">
        <v>110</v>
      </c>
      <c r="B13" s="178"/>
      <c r="C13" s="178"/>
      <c r="D13" s="178"/>
      <c r="E13" s="178"/>
      <c r="F13" s="178"/>
      <c r="G13" s="49" t="s">
        <v>95</v>
      </c>
      <c r="H13" s="49"/>
      <c r="I13" s="49"/>
      <c r="J13" s="49" t="s">
        <v>96</v>
      </c>
      <c r="K13" s="49" t="s">
        <v>96</v>
      </c>
      <c r="L13" s="49" t="s">
        <v>96</v>
      </c>
      <c r="M13" s="51" t="s">
        <v>96</v>
      </c>
      <c r="N13" s="52" t="s">
        <v>96</v>
      </c>
      <c r="O13" s="112" t="str">
        <f>VLOOKUP(A13,Controle!$F$40:$H$50,3)</f>
        <v>Fator de Equivalência | 1</v>
      </c>
      <c r="P13" s="113">
        <f t="shared" si="0"/>
        <v>0</v>
      </c>
      <c r="Q13" s="172"/>
      <c r="R13" s="172"/>
      <c r="S13" s="172"/>
      <c r="T13" s="173"/>
    </row>
    <row r="14" spans="1:21" x14ac:dyDescent="0.25">
      <c r="A14" s="177" t="s">
        <v>111</v>
      </c>
      <c r="B14" s="178"/>
      <c r="C14" s="178"/>
      <c r="D14" s="178"/>
      <c r="E14" s="178"/>
      <c r="F14" s="178"/>
      <c r="G14" s="49" t="s">
        <v>95</v>
      </c>
      <c r="H14" s="49"/>
      <c r="I14" s="49"/>
      <c r="J14" s="49" t="s">
        <v>96</v>
      </c>
      <c r="K14" s="49" t="s">
        <v>96</v>
      </c>
      <c r="L14" s="49" t="s">
        <v>96</v>
      </c>
      <c r="M14" s="51" t="s">
        <v>96</v>
      </c>
      <c r="N14" s="52" t="s">
        <v>96</v>
      </c>
      <c r="O14" s="112" t="str">
        <f>VLOOKUP(A14,Controle!$F$40:$H$50,3)</f>
        <v>Fator de Equivalência | 0,5</v>
      </c>
      <c r="P14" s="113">
        <f t="shared" si="0"/>
        <v>0</v>
      </c>
      <c r="Q14" s="172"/>
      <c r="R14" s="172"/>
      <c r="S14" s="172"/>
      <c r="T14" s="173"/>
    </row>
    <row r="15" spans="1:21" x14ac:dyDescent="0.25">
      <c r="A15" s="177" t="s">
        <v>112</v>
      </c>
      <c r="B15" s="178"/>
      <c r="C15" s="178"/>
      <c r="D15" s="178"/>
      <c r="E15" s="178"/>
      <c r="F15" s="178"/>
      <c r="G15" s="49" t="s">
        <v>95</v>
      </c>
      <c r="H15" s="49"/>
      <c r="I15" s="49"/>
      <c r="J15" s="49" t="s">
        <v>96</v>
      </c>
      <c r="K15" s="49" t="s">
        <v>96</v>
      </c>
      <c r="L15" s="49" t="s">
        <v>96</v>
      </c>
      <c r="M15" s="51" t="s">
        <v>96</v>
      </c>
      <c r="N15" s="52" t="s">
        <v>96</v>
      </c>
      <c r="O15" s="112" t="str">
        <f>VLOOKUP(A15,Controle!$F$40:$H$50,3)</f>
        <v>Fator de Equivalência | 0,3</v>
      </c>
      <c r="P15" s="113">
        <f t="shared" si="0"/>
        <v>0</v>
      </c>
      <c r="Q15" s="172"/>
      <c r="R15" s="172"/>
      <c r="S15" s="172"/>
      <c r="T15" s="173"/>
    </row>
    <row r="16" spans="1:21" x14ac:dyDescent="0.25">
      <c r="A16" s="177" t="s">
        <v>113</v>
      </c>
      <c r="B16" s="178"/>
      <c r="C16" s="178"/>
      <c r="D16" s="178"/>
      <c r="E16" s="178"/>
      <c r="F16" s="178"/>
      <c r="G16" s="49" t="s">
        <v>95</v>
      </c>
      <c r="H16" s="49"/>
      <c r="I16" s="49"/>
      <c r="J16" s="49" t="s">
        <v>96</v>
      </c>
      <c r="K16" s="49" t="s">
        <v>96</v>
      </c>
      <c r="L16" s="49" t="s">
        <v>96</v>
      </c>
      <c r="M16" s="51" t="s">
        <v>96</v>
      </c>
      <c r="N16" s="52" t="s">
        <v>96</v>
      </c>
      <c r="O16" s="112" t="str">
        <f>VLOOKUP(A16,Controle!$F$40:$H$50,3)</f>
        <v>Fator de Equivalência | 0,3</v>
      </c>
      <c r="P16" s="113">
        <f t="shared" si="0"/>
        <v>0</v>
      </c>
      <c r="Q16" s="172"/>
      <c r="R16" s="172"/>
      <c r="S16" s="172"/>
      <c r="T16" s="173"/>
    </row>
    <row r="17" spans="1:21" x14ac:dyDescent="0.25">
      <c r="A17" s="177" t="s">
        <v>114</v>
      </c>
      <c r="B17" s="178"/>
      <c r="C17" s="178"/>
      <c r="D17" s="178"/>
      <c r="E17" s="178"/>
      <c r="F17" s="178"/>
      <c r="G17" s="49" t="s">
        <v>95</v>
      </c>
      <c r="H17" s="49"/>
      <c r="I17" s="49"/>
      <c r="J17" s="49" t="s">
        <v>96</v>
      </c>
      <c r="K17" s="49" t="s">
        <v>96</v>
      </c>
      <c r="L17" s="49" t="s">
        <v>96</v>
      </c>
      <c r="M17" s="51" t="s">
        <v>96</v>
      </c>
      <c r="N17" s="52" t="s">
        <v>96</v>
      </c>
      <c r="O17" s="112" t="str">
        <f>VLOOKUP(A17,Controle!$F$40:$H$50,3)</f>
        <v>Fator de equivalência | 0,04</v>
      </c>
      <c r="P17" s="113">
        <f t="shared" si="0"/>
        <v>0</v>
      </c>
      <c r="Q17" s="172"/>
      <c r="R17" s="172"/>
      <c r="S17" s="172"/>
      <c r="T17" s="173"/>
    </row>
    <row r="18" spans="1:21" x14ac:dyDescent="0.25">
      <c r="A18" s="177" t="s">
        <v>115</v>
      </c>
      <c r="B18" s="178"/>
      <c r="C18" s="178"/>
      <c r="D18" s="178"/>
      <c r="E18" s="178"/>
      <c r="F18" s="178"/>
      <c r="G18" s="49" t="s">
        <v>95</v>
      </c>
      <c r="H18" s="49"/>
      <c r="I18" s="49"/>
      <c r="J18" s="49" t="s">
        <v>96</v>
      </c>
      <c r="K18" s="49" t="s">
        <v>96</v>
      </c>
      <c r="L18" s="49" t="s">
        <v>96</v>
      </c>
      <c r="M18" s="51" t="s">
        <v>96</v>
      </c>
      <c r="N18" s="52" t="s">
        <v>96</v>
      </c>
      <c r="O18" s="112" t="str">
        <f>VLOOKUP(A18,Controle!$F$40:$H$50,3)</f>
        <v>Fator de equivalência | 0,04</v>
      </c>
      <c r="P18" s="113">
        <f t="shared" ref="P18:P19" si="1">IF(LEFT(O18,20)="Manutenção Interface",0.6,IF(NOT(ISERROR(FIND("|",O18,1))),VALUE(RIGHT(O18,LEN(O18)-FIND("|",O18,1)))*I18,IF(ISNUMBER(O18),O18*I18,"")))</f>
        <v>0</v>
      </c>
      <c r="Q18" s="172"/>
      <c r="R18" s="172"/>
      <c r="S18" s="172"/>
      <c r="T18" s="173"/>
    </row>
    <row r="19" spans="1:21" s="74" customFormat="1" x14ac:dyDescent="0.25">
      <c r="A19" s="212"/>
      <c r="B19" s="213"/>
      <c r="C19" s="213"/>
      <c r="D19" s="213"/>
      <c r="E19" s="213"/>
      <c r="F19" s="213"/>
      <c r="G19" s="73"/>
      <c r="H19" s="73"/>
      <c r="I19" s="73"/>
      <c r="J19" s="73"/>
      <c r="K19" s="73"/>
      <c r="L19" s="73"/>
      <c r="M19" s="58"/>
      <c r="N19" s="60"/>
      <c r="O19" s="72"/>
      <c r="P19" s="62" t="str">
        <f t="shared" si="1"/>
        <v/>
      </c>
      <c r="Q19" s="214"/>
      <c r="R19" s="214"/>
      <c r="S19" s="214"/>
      <c r="T19" s="215"/>
    </row>
    <row r="20" spans="1:21" s="74" customFormat="1" x14ac:dyDescent="0.25">
      <c r="A20" s="212"/>
      <c r="B20" s="213"/>
      <c r="C20" s="213"/>
      <c r="D20" s="213"/>
      <c r="E20" s="213"/>
      <c r="F20" s="213"/>
      <c r="G20" s="73"/>
      <c r="H20" s="73"/>
      <c r="I20" s="73"/>
      <c r="J20" s="73"/>
      <c r="K20" s="73"/>
      <c r="L20" s="75"/>
      <c r="M20" s="58"/>
      <c r="N20" s="60"/>
      <c r="O20" s="72"/>
      <c r="P20" s="62"/>
      <c r="Q20" s="214"/>
      <c r="R20" s="214"/>
      <c r="S20" s="214"/>
      <c r="T20" s="215"/>
    </row>
    <row r="21" spans="1:21" s="74" customFormat="1" x14ac:dyDescent="0.25">
      <c r="A21" s="212"/>
      <c r="B21" s="213"/>
      <c r="C21" s="213"/>
      <c r="D21" s="213"/>
      <c r="E21" s="213"/>
      <c r="F21" s="213"/>
      <c r="G21" s="73"/>
      <c r="H21" s="73"/>
      <c r="I21" s="73"/>
      <c r="J21" s="73"/>
      <c r="K21" s="73" t="str">
        <f t="shared" ref="K21:K84" si="2">CONCATENATE(G21,L21)</f>
        <v/>
      </c>
      <c r="L21" s="75" t="str">
        <f t="shared" ref="L21:L84" si="3">IF(OR(ISBLANK(I21),ISBLANK(J21)),IF(OR(G21="ALI",G21="AIE"),"L",IF(ISBLANK(G21),"","A")),IF(G21="EE",IF(J21&gt;=3,IF(I21&gt;=5,"H","A"),IF(J21&gt;=2,IF(I21&gt;=16,"H",IF(I21&lt;=4,"L","A")),IF(I21&lt;=15,"L","A"))),IF(OR(G21="SE",G21="CE"),IF(J21&gt;=4,IF(I21&gt;=6,"H","A"),IF(J21&gt;=2,IF(I21&gt;=20,"H",IF(I21&lt;=5,"L","A")),IF(I21&lt;=19,"L","A"))),IF(OR(G21="ALI",G21="AIE"),IF(J21&gt;=6,IF(I21&gt;=20,"H","A"),IF(J21&gt;=2,IF(I21&gt;=51,"H",IF(I21&lt;=19,"L","A")),IF(I21&lt;=50,"L","A")))))))</f>
        <v/>
      </c>
      <c r="M21" s="58" t="str">
        <f t="shared" ref="M21:M71" si="4">IF(L21="L","Baixa",IF(L21="A","Média",IF(L21="","","Alta")))</f>
        <v/>
      </c>
      <c r="N21" s="60" t="str">
        <f t="shared" ref="N21:N84" si="5">IF(ISBLANK(G21),"",IF(G21="ALI",IF(L21="L",7,IF(L21="A",10,15)),IF(G21="AIE",IF(L21="L",5,IF(L21="A",7,10)),IF(G21="SE",IF(L21="L",4,IF(L21="A",5,7)),IF(OR(G21="EE",G21="CE"),IF(L21="L",3,IF(L21="A",4,6)))))))</f>
        <v/>
      </c>
      <c r="O21" s="72"/>
      <c r="P21" s="62" t="str">
        <f t="shared" ref="P21:P84" si="6">IF(LEFT(O21,20)="Manutenção Interface",0.6,IF(NOT(ISERROR(FIND("|",O21,1))),VALUE(RIGHT(O21,LEN(O21)-FIND("|",O21,1)))*N21,IF(ISNUMBER(O21),O21*N21,"")))</f>
        <v/>
      </c>
      <c r="Q21" s="214"/>
      <c r="R21" s="214"/>
      <c r="S21" s="214"/>
      <c r="T21" s="215"/>
    </row>
    <row r="22" spans="1:21" s="74" customFormat="1" x14ac:dyDescent="0.25">
      <c r="A22" s="212"/>
      <c r="B22" s="213"/>
      <c r="C22" s="213"/>
      <c r="D22" s="213"/>
      <c r="E22" s="213"/>
      <c r="F22" s="213"/>
      <c r="G22" s="73"/>
      <c r="H22" s="73"/>
      <c r="I22" s="73"/>
      <c r="J22" s="73"/>
      <c r="K22" s="73" t="str">
        <f t="shared" si="2"/>
        <v/>
      </c>
      <c r="L22" s="75" t="str">
        <f t="shared" si="3"/>
        <v/>
      </c>
      <c r="M22" s="58" t="str">
        <f t="shared" si="4"/>
        <v/>
      </c>
      <c r="N22" s="60" t="str">
        <f t="shared" si="5"/>
        <v/>
      </c>
      <c r="O22" s="72"/>
      <c r="P22" s="62" t="str">
        <f t="shared" si="6"/>
        <v/>
      </c>
      <c r="Q22" s="214"/>
      <c r="R22" s="214"/>
      <c r="S22" s="214"/>
      <c r="T22" s="215"/>
      <c r="U22" s="76"/>
    </row>
    <row r="23" spans="1:21" s="74" customFormat="1" x14ac:dyDescent="0.25">
      <c r="A23" s="212"/>
      <c r="B23" s="213"/>
      <c r="C23" s="213"/>
      <c r="D23" s="213"/>
      <c r="E23" s="213"/>
      <c r="F23" s="213"/>
      <c r="G23" s="73"/>
      <c r="H23" s="73"/>
      <c r="I23" s="73"/>
      <c r="J23" s="73"/>
      <c r="K23" s="73" t="str">
        <f t="shared" si="2"/>
        <v/>
      </c>
      <c r="L23" s="75" t="str">
        <f t="shared" si="3"/>
        <v/>
      </c>
      <c r="M23" s="58" t="str">
        <f t="shared" si="4"/>
        <v/>
      </c>
      <c r="N23" s="60" t="str">
        <f t="shared" si="5"/>
        <v/>
      </c>
      <c r="O23" s="72"/>
      <c r="P23" s="62" t="str">
        <f t="shared" si="6"/>
        <v/>
      </c>
      <c r="Q23" s="214"/>
      <c r="R23" s="214"/>
      <c r="S23" s="214"/>
      <c r="T23" s="215"/>
    </row>
    <row r="24" spans="1:21" s="74" customFormat="1" x14ac:dyDescent="0.25">
      <c r="A24" s="212"/>
      <c r="B24" s="213"/>
      <c r="C24" s="213"/>
      <c r="D24" s="213"/>
      <c r="E24" s="213"/>
      <c r="F24" s="213"/>
      <c r="G24" s="73"/>
      <c r="H24" s="73"/>
      <c r="I24" s="73"/>
      <c r="J24" s="73"/>
      <c r="K24" s="73" t="str">
        <f t="shared" si="2"/>
        <v/>
      </c>
      <c r="L24" s="75" t="str">
        <f t="shared" si="3"/>
        <v/>
      </c>
      <c r="M24" s="58" t="str">
        <f t="shared" si="4"/>
        <v/>
      </c>
      <c r="N24" s="60" t="str">
        <f t="shared" si="5"/>
        <v/>
      </c>
      <c r="O24" s="72"/>
      <c r="P24" s="62" t="str">
        <f t="shared" si="6"/>
        <v/>
      </c>
      <c r="Q24" s="214"/>
      <c r="R24" s="214"/>
      <c r="S24" s="214"/>
      <c r="T24" s="215"/>
    </row>
    <row r="25" spans="1:21" s="74" customFormat="1" x14ac:dyDescent="0.25">
      <c r="A25" s="212"/>
      <c r="B25" s="213"/>
      <c r="C25" s="213"/>
      <c r="D25" s="213"/>
      <c r="E25" s="213"/>
      <c r="F25" s="213"/>
      <c r="G25" s="73"/>
      <c r="H25" s="73"/>
      <c r="I25" s="73"/>
      <c r="J25" s="73"/>
      <c r="K25" s="73" t="str">
        <f t="shared" si="2"/>
        <v/>
      </c>
      <c r="L25" s="75" t="str">
        <f t="shared" si="3"/>
        <v/>
      </c>
      <c r="M25" s="58" t="str">
        <f t="shared" si="4"/>
        <v/>
      </c>
      <c r="N25" s="60" t="str">
        <f t="shared" si="5"/>
        <v/>
      </c>
      <c r="O25" s="72"/>
      <c r="P25" s="62" t="str">
        <f t="shared" si="6"/>
        <v/>
      </c>
      <c r="Q25" s="214"/>
      <c r="R25" s="214"/>
      <c r="S25" s="214"/>
      <c r="T25" s="215"/>
    </row>
    <row r="26" spans="1:21" s="74" customFormat="1" x14ac:dyDescent="0.25">
      <c r="A26" s="212"/>
      <c r="B26" s="213"/>
      <c r="C26" s="213"/>
      <c r="D26" s="213"/>
      <c r="E26" s="213"/>
      <c r="F26" s="213"/>
      <c r="G26" s="73"/>
      <c r="H26" s="73"/>
      <c r="I26" s="73"/>
      <c r="J26" s="73"/>
      <c r="K26" s="73" t="str">
        <f t="shared" si="2"/>
        <v/>
      </c>
      <c r="L26" s="75" t="str">
        <f t="shared" si="3"/>
        <v/>
      </c>
      <c r="M26" s="58" t="str">
        <f t="shared" si="4"/>
        <v/>
      </c>
      <c r="N26" s="60" t="str">
        <f t="shared" si="5"/>
        <v/>
      </c>
      <c r="O26" s="72"/>
      <c r="P26" s="62" t="str">
        <f t="shared" si="6"/>
        <v/>
      </c>
      <c r="Q26" s="214"/>
      <c r="R26" s="214"/>
      <c r="S26" s="214"/>
      <c r="T26" s="215"/>
      <c r="U26" s="76"/>
    </row>
    <row r="27" spans="1:21" s="74" customFormat="1" x14ac:dyDescent="0.25">
      <c r="A27" s="212"/>
      <c r="B27" s="213"/>
      <c r="C27" s="213"/>
      <c r="D27" s="213"/>
      <c r="E27" s="213"/>
      <c r="F27" s="213"/>
      <c r="G27" s="73"/>
      <c r="H27" s="73"/>
      <c r="I27" s="73"/>
      <c r="J27" s="73"/>
      <c r="K27" s="73" t="str">
        <f t="shared" si="2"/>
        <v/>
      </c>
      <c r="L27" s="75" t="str">
        <f t="shared" si="3"/>
        <v/>
      </c>
      <c r="M27" s="58" t="str">
        <f t="shared" si="4"/>
        <v/>
      </c>
      <c r="N27" s="60" t="str">
        <f t="shared" si="5"/>
        <v/>
      </c>
      <c r="O27" s="72"/>
      <c r="P27" s="62" t="str">
        <f t="shared" si="6"/>
        <v/>
      </c>
      <c r="Q27" s="214"/>
      <c r="R27" s="214"/>
      <c r="S27" s="214"/>
      <c r="T27" s="215"/>
    </row>
    <row r="28" spans="1:21" s="74" customFormat="1" x14ac:dyDescent="0.25">
      <c r="A28" s="212"/>
      <c r="B28" s="213"/>
      <c r="C28" s="213"/>
      <c r="D28" s="213"/>
      <c r="E28" s="213"/>
      <c r="F28" s="213"/>
      <c r="G28" s="73"/>
      <c r="H28" s="73"/>
      <c r="I28" s="73"/>
      <c r="J28" s="73"/>
      <c r="K28" s="73" t="str">
        <f t="shared" si="2"/>
        <v/>
      </c>
      <c r="L28" s="75" t="str">
        <f t="shared" si="3"/>
        <v/>
      </c>
      <c r="M28" s="58" t="str">
        <f t="shared" si="4"/>
        <v/>
      </c>
      <c r="N28" s="60" t="str">
        <f t="shared" si="5"/>
        <v/>
      </c>
      <c r="O28" s="72"/>
      <c r="P28" s="62" t="str">
        <f t="shared" si="6"/>
        <v/>
      </c>
      <c r="Q28" s="214"/>
      <c r="R28" s="214"/>
      <c r="S28" s="214"/>
      <c r="T28" s="215"/>
    </row>
    <row r="29" spans="1:21" s="74" customFormat="1" x14ac:dyDescent="0.25">
      <c r="A29" s="212"/>
      <c r="B29" s="213"/>
      <c r="C29" s="213"/>
      <c r="D29" s="213"/>
      <c r="E29" s="213"/>
      <c r="F29" s="213"/>
      <c r="G29" s="73"/>
      <c r="H29" s="73"/>
      <c r="I29" s="73"/>
      <c r="J29" s="73"/>
      <c r="K29" s="73" t="str">
        <f t="shared" si="2"/>
        <v/>
      </c>
      <c r="L29" s="75" t="str">
        <f t="shared" si="3"/>
        <v/>
      </c>
      <c r="M29" s="58" t="str">
        <f t="shared" si="4"/>
        <v/>
      </c>
      <c r="N29" s="60" t="str">
        <f t="shared" si="5"/>
        <v/>
      </c>
      <c r="O29" s="72"/>
      <c r="P29" s="62" t="str">
        <f t="shared" si="6"/>
        <v/>
      </c>
      <c r="Q29" s="214"/>
      <c r="R29" s="214"/>
      <c r="S29" s="214"/>
      <c r="T29" s="215"/>
    </row>
    <row r="30" spans="1:21" s="74" customFormat="1" x14ac:dyDescent="0.25">
      <c r="A30" s="212"/>
      <c r="B30" s="213"/>
      <c r="C30" s="213"/>
      <c r="D30" s="213"/>
      <c r="E30" s="213"/>
      <c r="F30" s="213"/>
      <c r="G30" s="73"/>
      <c r="H30" s="73"/>
      <c r="I30" s="73"/>
      <c r="J30" s="73"/>
      <c r="K30" s="73" t="str">
        <f t="shared" si="2"/>
        <v/>
      </c>
      <c r="L30" s="75" t="str">
        <f t="shared" si="3"/>
        <v/>
      </c>
      <c r="M30" s="58" t="str">
        <f t="shared" si="4"/>
        <v/>
      </c>
      <c r="N30" s="60" t="str">
        <f t="shared" si="5"/>
        <v/>
      </c>
      <c r="O30" s="72"/>
      <c r="P30" s="62" t="str">
        <f t="shared" si="6"/>
        <v/>
      </c>
      <c r="Q30" s="214"/>
      <c r="R30" s="214"/>
      <c r="S30" s="214"/>
      <c r="T30" s="215"/>
    </row>
    <row r="31" spans="1:21" s="74" customFormat="1" x14ac:dyDescent="0.25">
      <c r="A31" s="212"/>
      <c r="B31" s="213"/>
      <c r="C31" s="213"/>
      <c r="D31" s="213"/>
      <c r="E31" s="213"/>
      <c r="F31" s="213"/>
      <c r="G31" s="73"/>
      <c r="H31" s="73"/>
      <c r="I31" s="73"/>
      <c r="J31" s="73"/>
      <c r="K31" s="73" t="str">
        <f t="shared" si="2"/>
        <v/>
      </c>
      <c r="L31" s="75" t="str">
        <f t="shared" si="3"/>
        <v/>
      </c>
      <c r="M31" s="58" t="str">
        <f t="shared" si="4"/>
        <v/>
      </c>
      <c r="N31" s="60" t="str">
        <f t="shared" si="5"/>
        <v/>
      </c>
      <c r="O31" s="72"/>
      <c r="P31" s="62" t="str">
        <f t="shared" si="6"/>
        <v/>
      </c>
      <c r="Q31" s="214"/>
      <c r="R31" s="214"/>
      <c r="S31" s="214"/>
      <c r="T31" s="215"/>
    </row>
    <row r="32" spans="1:21" s="74" customFormat="1" x14ac:dyDescent="0.25">
      <c r="A32" s="212"/>
      <c r="B32" s="213"/>
      <c r="C32" s="213"/>
      <c r="D32" s="213"/>
      <c r="E32" s="213"/>
      <c r="F32" s="213"/>
      <c r="G32" s="73"/>
      <c r="H32" s="73"/>
      <c r="I32" s="73"/>
      <c r="J32" s="73"/>
      <c r="K32" s="73" t="str">
        <f t="shared" si="2"/>
        <v/>
      </c>
      <c r="L32" s="75" t="str">
        <f t="shared" si="3"/>
        <v/>
      </c>
      <c r="M32" s="58" t="str">
        <f t="shared" si="4"/>
        <v/>
      </c>
      <c r="N32" s="60" t="str">
        <f t="shared" si="5"/>
        <v/>
      </c>
      <c r="O32" s="72"/>
      <c r="P32" s="62" t="str">
        <f t="shared" si="6"/>
        <v/>
      </c>
      <c r="Q32" s="214"/>
      <c r="R32" s="214"/>
      <c r="S32" s="214"/>
      <c r="T32" s="215"/>
    </row>
    <row r="33" spans="1:20" s="74" customFormat="1" x14ac:dyDescent="0.25">
      <c r="A33" s="212"/>
      <c r="B33" s="213"/>
      <c r="C33" s="213"/>
      <c r="D33" s="213"/>
      <c r="E33" s="213"/>
      <c r="F33" s="213"/>
      <c r="G33" s="73"/>
      <c r="H33" s="73"/>
      <c r="I33" s="73"/>
      <c r="J33" s="73"/>
      <c r="K33" s="73" t="str">
        <f t="shared" si="2"/>
        <v/>
      </c>
      <c r="L33" s="75" t="str">
        <f t="shared" si="3"/>
        <v/>
      </c>
      <c r="M33" s="58" t="str">
        <f t="shared" si="4"/>
        <v/>
      </c>
      <c r="N33" s="60" t="str">
        <f t="shared" si="5"/>
        <v/>
      </c>
      <c r="O33" s="72"/>
      <c r="P33" s="62" t="str">
        <f t="shared" si="6"/>
        <v/>
      </c>
      <c r="Q33" s="214"/>
      <c r="R33" s="214"/>
      <c r="S33" s="214"/>
      <c r="T33" s="215"/>
    </row>
    <row r="34" spans="1:20" s="74" customFormat="1" x14ac:dyDescent="0.25">
      <c r="A34" s="212"/>
      <c r="B34" s="213"/>
      <c r="C34" s="213"/>
      <c r="D34" s="213"/>
      <c r="E34" s="213"/>
      <c r="F34" s="213"/>
      <c r="G34" s="73"/>
      <c r="H34" s="73"/>
      <c r="I34" s="73"/>
      <c r="J34" s="73"/>
      <c r="K34" s="73" t="str">
        <f t="shared" si="2"/>
        <v/>
      </c>
      <c r="L34" s="75" t="str">
        <f t="shared" si="3"/>
        <v/>
      </c>
      <c r="M34" s="58" t="str">
        <f t="shared" si="4"/>
        <v/>
      </c>
      <c r="N34" s="60" t="str">
        <f t="shared" si="5"/>
        <v/>
      </c>
      <c r="O34" s="72"/>
      <c r="P34" s="62" t="str">
        <f t="shared" si="6"/>
        <v/>
      </c>
      <c r="Q34" s="214"/>
      <c r="R34" s="214"/>
      <c r="S34" s="214"/>
      <c r="T34" s="215"/>
    </row>
    <row r="35" spans="1:20" s="74" customFormat="1" x14ac:dyDescent="0.25">
      <c r="A35" s="212"/>
      <c r="B35" s="213"/>
      <c r="C35" s="213"/>
      <c r="D35" s="213"/>
      <c r="E35" s="213"/>
      <c r="F35" s="213"/>
      <c r="G35" s="73"/>
      <c r="H35" s="73"/>
      <c r="I35" s="73"/>
      <c r="J35" s="73"/>
      <c r="K35" s="73" t="str">
        <f t="shared" si="2"/>
        <v/>
      </c>
      <c r="L35" s="75" t="str">
        <f t="shared" si="3"/>
        <v/>
      </c>
      <c r="M35" s="58" t="str">
        <f t="shared" si="4"/>
        <v/>
      </c>
      <c r="N35" s="60" t="str">
        <f t="shared" si="5"/>
        <v/>
      </c>
      <c r="O35" s="72"/>
      <c r="P35" s="62" t="str">
        <f t="shared" si="6"/>
        <v/>
      </c>
      <c r="Q35" s="214"/>
      <c r="R35" s="214"/>
      <c r="S35" s="214"/>
      <c r="T35" s="215"/>
    </row>
    <row r="36" spans="1:20" s="74" customFormat="1" x14ac:dyDescent="0.25">
      <c r="A36" s="212"/>
      <c r="B36" s="213"/>
      <c r="C36" s="213"/>
      <c r="D36" s="213"/>
      <c r="E36" s="213"/>
      <c r="F36" s="213"/>
      <c r="G36" s="73"/>
      <c r="H36" s="73"/>
      <c r="I36" s="73"/>
      <c r="J36" s="73"/>
      <c r="K36" s="73" t="str">
        <f t="shared" si="2"/>
        <v/>
      </c>
      <c r="L36" s="75" t="str">
        <f t="shared" si="3"/>
        <v/>
      </c>
      <c r="M36" s="58" t="str">
        <f t="shared" si="4"/>
        <v/>
      </c>
      <c r="N36" s="60" t="str">
        <f t="shared" si="5"/>
        <v/>
      </c>
      <c r="O36" s="72"/>
      <c r="P36" s="62" t="str">
        <f t="shared" si="6"/>
        <v/>
      </c>
      <c r="Q36" s="214"/>
      <c r="R36" s="214"/>
      <c r="S36" s="214"/>
      <c r="T36" s="215"/>
    </row>
    <row r="37" spans="1:20" s="74" customFormat="1" x14ac:dyDescent="0.25">
      <c r="A37" s="212"/>
      <c r="B37" s="213"/>
      <c r="C37" s="213"/>
      <c r="D37" s="213"/>
      <c r="E37" s="213"/>
      <c r="F37" s="213"/>
      <c r="G37" s="73"/>
      <c r="H37" s="73"/>
      <c r="I37" s="73"/>
      <c r="J37" s="73"/>
      <c r="K37" s="73" t="str">
        <f t="shared" si="2"/>
        <v/>
      </c>
      <c r="L37" s="75" t="str">
        <f t="shared" si="3"/>
        <v/>
      </c>
      <c r="M37" s="58" t="str">
        <f t="shared" si="4"/>
        <v/>
      </c>
      <c r="N37" s="60" t="str">
        <f t="shared" si="5"/>
        <v/>
      </c>
      <c r="O37" s="72"/>
      <c r="P37" s="62" t="str">
        <f t="shared" si="6"/>
        <v/>
      </c>
      <c r="Q37" s="214"/>
      <c r="R37" s="214"/>
      <c r="S37" s="214"/>
      <c r="T37" s="215"/>
    </row>
    <row r="38" spans="1:20" s="74" customFormat="1" x14ac:dyDescent="0.25">
      <c r="A38" s="212"/>
      <c r="B38" s="213"/>
      <c r="C38" s="213"/>
      <c r="D38" s="213"/>
      <c r="E38" s="213"/>
      <c r="F38" s="213"/>
      <c r="G38" s="73"/>
      <c r="H38" s="73"/>
      <c r="I38" s="73"/>
      <c r="J38" s="73"/>
      <c r="K38" s="73" t="str">
        <f t="shared" si="2"/>
        <v/>
      </c>
      <c r="L38" s="75" t="str">
        <f t="shared" si="3"/>
        <v/>
      </c>
      <c r="M38" s="58" t="str">
        <f t="shared" si="4"/>
        <v/>
      </c>
      <c r="N38" s="60" t="str">
        <f t="shared" si="5"/>
        <v/>
      </c>
      <c r="O38" s="72"/>
      <c r="P38" s="62" t="str">
        <f t="shared" si="6"/>
        <v/>
      </c>
      <c r="Q38" s="214"/>
      <c r="R38" s="214"/>
      <c r="S38" s="214"/>
      <c r="T38" s="215"/>
    </row>
    <row r="39" spans="1:20" s="74" customFormat="1" x14ac:dyDescent="0.25">
      <c r="A39" s="212"/>
      <c r="B39" s="213"/>
      <c r="C39" s="213"/>
      <c r="D39" s="213"/>
      <c r="E39" s="213"/>
      <c r="F39" s="213"/>
      <c r="G39" s="73"/>
      <c r="H39" s="73"/>
      <c r="I39" s="73"/>
      <c r="J39" s="73"/>
      <c r="K39" s="73" t="str">
        <f t="shared" si="2"/>
        <v/>
      </c>
      <c r="L39" s="75" t="str">
        <f t="shared" si="3"/>
        <v/>
      </c>
      <c r="M39" s="58" t="str">
        <f t="shared" si="4"/>
        <v/>
      </c>
      <c r="N39" s="60" t="str">
        <f t="shared" si="5"/>
        <v/>
      </c>
      <c r="O39" s="72"/>
      <c r="P39" s="62" t="str">
        <f t="shared" si="6"/>
        <v/>
      </c>
      <c r="Q39" s="214"/>
      <c r="R39" s="214"/>
      <c r="S39" s="214"/>
      <c r="T39" s="215"/>
    </row>
    <row r="40" spans="1:20" s="74" customFormat="1" x14ac:dyDescent="0.25">
      <c r="A40" s="212"/>
      <c r="B40" s="213"/>
      <c r="C40" s="213"/>
      <c r="D40" s="213"/>
      <c r="E40" s="213"/>
      <c r="F40" s="213"/>
      <c r="G40" s="73"/>
      <c r="H40" s="73"/>
      <c r="I40" s="73"/>
      <c r="J40" s="73"/>
      <c r="K40" s="73" t="str">
        <f t="shared" si="2"/>
        <v/>
      </c>
      <c r="L40" s="75" t="str">
        <f t="shared" si="3"/>
        <v/>
      </c>
      <c r="M40" s="58" t="str">
        <f t="shared" si="4"/>
        <v/>
      </c>
      <c r="N40" s="60" t="str">
        <f t="shared" si="5"/>
        <v/>
      </c>
      <c r="O40" s="72"/>
      <c r="P40" s="62" t="str">
        <f t="shared" si="6"/>
        <v/>
      </c>
      <c r="Q40" s="214"/>
      <c r="R40" s="214"/>
      <c r="S40" s="214"/>
      <c r="T40" s="215"/>
    </row>
    <row r="41" spans="1:20" s="74" customFormat="1" x14ac:dyDescent="0.25">
      <c r="A41" s="212"/>
      <c r="B41" s="213"/>
      <c r="C41" s="213"/>
      <c r="D41" s="213"/>
      <c r="E41" s="213"/>
      <c r="F41" s="213"/>
      <c r="G41" s="73"/>
      <c r="H41" s="73"/>
      <c r="I41" s="73"/>
      <c r="J41" s="73"/>
      <c r="K41" s="73" t="str">
        <f t="shared" si="2"/>
        <v/>
      </c>
      <c r="L41" s="75" t="str">
        <f t="shared" si="3"/>
        <v/>
      </c>
      <c r="M41" s="58" t="str">
        <f t="shared" si="4"/>
        <v/>
      </c>
      <c r="N41" s="60" t="str">
        <f t="shared" si="5"/>
        <v/>
      </c>
      <c r="O41" s="72"/>
      <c r="P41" s="62" t="str">
        <f t="shared" si="6"/>
        <v/>
      </c>
      <c r="Q41" s="214"/>
      <c r="R41" s="214"/>
      <c r="S41" s="214"/>
      <c r="T41" s="215"/>
    </row>
    <row r="42" spans="1:20" s="74" customFormat="1" x14ac:dyDescent="0.25">
      <c r="A42" s="212"/>
      <c r="B42" s="213"/>
      <c r="C42" s="213"/>
      <c r="D42" s="213"/>
      <c r="E42" s="213"/>
      <c r="F42" s="213"/>
      <c r="G42" s="73"/>
      <c r="H42" s="73"/>
      <c r="I42" s="73"/>
      <c r="J42" s="73"/>
      <c r="K42" s="73" t="str">
        <f t="shared" si="2"/>
        <v/>
      </c>
      <c r="L42" s="75" t="str">
        <f t="shared" si="3"/>
        <v/>
      </c>
      <c r="M42" s="58" t="str">
        <f t="shared" si="4"/>
        <v/>
      </c>
      <c r="N42" s="60" t="str">
        <f t="shared" si="5"/>
        <v/>
      </c>
      <c r="O42" s="72"/>
      <c r="P42" s="62" t="str">
        <f t="shared" si="6"/>
        <v/>
      </c>
      <c r="Q42" s="214"/>
      <c r="R42" s="214"/>
      <c r="S42" s="214"/>
      <c r="T42" s="215"/>
    </row>
    <row r="43" spans="1:20" s="74" customFormat="1" x14ac:dyDescent="0.25">
      <c r="A43" s="212"/>
      <c r="B43" s="213"/>
      <c r="C43" s="213"/>
      <c r="D43" s="213"/>
      <c r="E43" s="213"/>
      <c r="F43" s="213"/>
      <c r="G43" s="73"/>
      <c r="H43" s="73"/>
      <c r="I43" s="73"/>
      <c r="J43" s="73"/>
      <c r="K43" s="73" t="str">
        <f t="shared" si="2"/>
        <v/>
      </c>
      <c r="L43" s="75" t="str">
        <f t="shared" si="3"/>
        <v/>
      </c>
      <c r="M43" s="58" t="str">
        <f t="shared" si="4"/>
        <v/>
      </c>
      <c r="N43" s="60" t="str">
        <f t="shared" si="5"/>
        <v/>
      </c>
      <c r="O43" s="72"/>
      <c r="P43" s="62" t="str">
        <f t="shared" si="6"/>
        <v/>
      </c>
      <c r="Q43" s="214"/>
      <c r="R43" s="214"/>
      <c r="S43" s="214"/>
      <c r="T43" s="215"/>
    </row>
    <row r="44" spans="1:20" s="74" customFormat="1" x14ac:dyDescent="0.25">
      <c r="A44" s="212"/>
      <c r="B44" s="213"/>
      <c r="C44" s="213"/>
      <c r="D44" s="213"/>
      <c r="E44" s="213"/>
      <c r="F44" s="213"/>
      <c r="G44" s="73"/>
      <c r="H44" s="73"/>
      <c r="I44" s="73"/>
      <c r="J44" s="73"/>
      <c r="K44" s="73" t="str">
        <f t="shared" si="2"/>
        <v/>
      </c>
      <c r="L44" s="75" t="str">
        <f t="shared" si="3"/>
        <v/>
      </c>
      <c r="M44" s="58" t="str">
        <f t="shared" si="4"/>
        <v/>
      </c>
      <c r="N44" s="60" t="str">
        <f t="shared" si="5"/>
        <v/>
      </c>
      <c r="O44" s="72"/>
      <c r="P44" s="62" t="str">
        <f t="shared" si="6"/>
        <v/>
      </c>
      <c r="Q44" s="214"/>
      <c r="R44" s="214"/>
      <c r="S44" s="214"/>
      <c r="T44" s="215"/>
    </row>
    <row r="45" spans="1:20" s="74" customFormat="1" x14ac:dyDescent="0.25">
      <c r="A45" s="212"/>
      <c r="B45" s="213"/>
      <c r="C45" s="213"/>
      <c r="D45" s="213"/>
      <c r="E45" s="213"/>
      <c r="F45" s="213"/>
      <c r="G45" s="73"/>
      <c r="H45" s="73"/>
      <c r="I45" s="73"/>
      <c r="J45" s="73"/>
      <c r="K45" s="73" t="str">
        <f t="shared" si="2"/>
        <v/>
      </c>
      <c r="L45" s="75" t="str">
        <f t="shared" si="3"/>
        <v/>
      </c>
      <c r="M45" s="58" t="str">
        <f t="shared" si="4"/>
        <v/>
      </c>
      <c r="N45" s="60" t="str">
        <f t="shared" si="5"/>
        <v/>
      </c>
      <c r="O45" s="72"/>
      <c r="P45" s="62" t="str">
        <f t="shared" si="6"/>
        <v/>
      </c>
      <c r="Q45" s="214"/>
      <c r="R45" s="214"/>
      <c r="S45" s="214"/>
      <c r="T45" s="215"/>
    </row>
    <row r="46" spans="1:20" s="74" customFormat="1" x14ac:dyDescent="0.25">
      <c r="A46" s="212"/>
      <c r="B46" s="213"/>
      <c r="C46" s="213"/>
      <c r="D46" s="213"/>
      <c r="E46" s="213"/>
      <c r="F46" s="213"/>
      <c r="G46" s="73"/>
      <c r="H46" s="73"/>
      <c r="I46" s="73"/>
      <c r="J46" s="73"/>
      <c r="K46" s="73" t="str">
        <f t="shared" si="2"/>
        <v/>
      </c>
      <c r="L46" s="75" t="str">
        <f t="shared" si="3"/>
        <v/>
      </c>
      <c r="M46" s="58" t="str">
        <f t="shared" si="4"/>
        <v/>
      </c>
      <c r="N46" s="60" t="str">
        <f t="shared" si="5"/>
        <v/>
      </c>
      <c r="O46" s="72"/>
      <c r="P46" s="62" t="str">
        <f t="shared" si="6"/>
        <v/>
      </c>
      <c r="Q46" s="214"/>
      <c r="R46" s="214"/>
      <c r="S46" s="214"/>
      <c r="T46" s="215"/>
    </row>
    <row r="47" spans="1:20" s="74" customFormat="1" x14ac:dyDescent="0.25">
      <c r="A47" s="212"/>
      <c r="B47" s="213"/>
      <c r="C47" s="213"/>
      <c r="D47" s="213"/>
      <c r="E47" s="213"/>
      <c r="F47" s="213"/>
      <c r="G47" s="73"/>
      <c r="H47" s="73"/>
      <c r="I47" s="73"/>
      <c r="J47" s="73"/>
      <c r="K47" s="73" t="str">
        <f t="shared" si="2"/>
        <v/>
      </c>
      <c r="L47" s="75" t="str">
        <f t="shared" si="3"/>
        <v/>
      </c>
      <c r="M47" s="58" t="str">
        <f t="shared" si="4"/>
        <v/>
      </c>
      <c r="N47" s="60" t="str">
        <f t="shared" si="5"/>
        <v/>
      </c>
      <c r="O47" s="72"/>
      <c r="P47" s="62" t="str">
        <f t="shared" si="6"/>
        <v/>
      </c>
      <c r="Q47" s="214"/>
      <c r="R47" s="214"/>
      <c r="S47" s="214"/>
      <c r="T47" s="215"/>
    </row>
    <row r="48" spans="1:20" s="74" customFormat="1" x14ac:dyDescent="0.25">
      <c r="A48" s="212"/>
      <c r="B48" s="213"/>
      <c r="C48" s="213"/>
      <c r="D48" s="213"/>
      <c r="E48" s="213"/>
      <c r="F48" s="213"/>
      <c r="G48" s="73"/>
      <c r="H48" s="73"/>
      <c r="I48" s="73"/>
      <c r="J48" s="73"/>
      <c r="K48" s="73" t="str">
        <f t="shared" si="2"/>
        <v/>
      </c>
      <c r="L48" s="75" t="str">
        <f t="shared" si="3"/>
        <v/>
      </c>
      <c r="M48" s="58" t="str">
        <f t="shared" si="4"/>
        <v/>
      </c>
      <c r="N48" s="60" t="str">
        <f t="shared" si="5"/>
        <v/>
      </c>
      <c r="O48" s="72"/>
      <c r="P48" s="62" t="str">
        <f t="shared" si="6"/>
        <v/>
      </c>
      <c r="Q48" s="214"/>
      <c r="R48" s="214"/>
      <c r="S48" s="214"/>
      <c r="T48" s="215"/>
    </row>
    <row r="49" spans="1:20" s="74" customFormat="1" x14ac:dyDescent="0.25">
      <c r="A49" s="212"/>
      <c r="B49" s="213"/>
      <c r="C49" s="213"/>
      <c r="D49" s="213"/>
      <c r="E49" s="213"/>
      <c r="F49" s="213"/>
      <c r="G49" s="73"/>
      <c r="H49" s="73"/>
      <c r="I49" s="73"/>
      <c r="J49" s="73"/>
      <c r="K49" s="73" t="str">
        <f t="shared" si="2"/>
        <v/>
      </c>
      <c r="L49" s="75" t="str">
        <f t="shared" si="3"/>
        <v/>
      </c>
      <c r="M49" s="58" t="str">
        <f t="shared" si="4"/>
        <v/>
      </c>
      <c r="N49" s="60" t="str">
        <f t="shared" si="5"/>
        <v/>
      </c>
      <c r="O49" s="72"/>
      <c r="P49" s="62" t="str">
        <f t="shared" si="6"/>
        <v/>
      </c>
      <c r="Q49" s="214"/>
      <c r="R49" s="214"/>
      <c r="S49" s="214"/>
      <c r="T49" s="215"/>
    </row>
    <row r="50" spans="1:20" s="74" customFormat="1" x14ac:dyDescent="0.25">
      <c r="A50" s="212"/>
      <c r="B50" s="213"/>
      <c r="C50" s="213"/>
      <c r="D50" s="213"/>
      <c r="E50" s="213"/>
      <c r="F50" s="213"/>
      <c r="G50" s="73"/>
      <c r="H50" s="73"/>
      <c r="I50" s="73"/>
      <c r="J50" s="73"/>
      <c r="K50" s="73" t="str">
        <f t="shared" si="2"/>
        <v/>
      </c>
      <c r="L50" s="75" t="str">
        <f t="shared" si="3"/>
        <v/>
      </c>
      <c r="M50" s="58" t="str">
        <f t="shared" si="4"/>
        <v/>
      </c>
      <c r="N50" s="60" t="str">
        <f t="shared" si="5"/>
        <v/>
      </c>
      <c r="O50" s="72"/>
      <c r="P50" s="62" t="str">
        <f t="shared" si="6"/>
        <v/>
      </c>
      <c r="Q50" s="214"/>
      <c r="R50" s="214"/>
      <c r="S50" s="214"/>
      <c r="T50" s="215"/>
    </row>
    <row r="51" spans="1:20" s="74" customFormat="1" x14ac:dyDescent="0.25">
      <c r="A51" s="212"/>
      <c r="B51" s="213"/>
      <c r="C51" s="213"/>
      <c r="D51" s="213"/>
      <c r="E51" s="213"/>
      <c r="F51" s="213"/>
      <c r="G51" s="73"/>
      <c r="H51" s="73"/>
      <c r="I51" s="73"/>
      <c r="J51" s="73"/>
      <c r="K51" s="73" t="str">
        <f t="shared" si="2"/>
        <v/>
      </c>
      <c r="L51" s="75" t="str">
        <f t="shared" si="3"/>
        <v/>
      </c>
      <c r="M51" s="58" t="str">
        <f t="shared" si="4"/>
        <v/>
      </c>
      <c r="N51" s="60" t="str">
        <f t="shared" si="5"/>
        <v/>
      </c>
      <c r="O51" s="72"/>
      <c r="P51" s="62" t="str">
        <f t="shared" si="6"/>
        <v/>
      </c>
      <c r="Q51" s="214"/>
      <c r="R51" s="214"/>
      <c r="S51" s="214"/>
      <c r="T51" s="215"/>
    </row>
    <row r="52" spans="1:20" s="74" customFormat="1" x14ac:dyDescent="0.25">
      <c r="A52" s="212"/>
      <c r="B52" s="213"/>
      <c r="C52" s="213"/>
      <c r="D52" s="213"/>
      <c r="E52" s="213"/>
      <c r="F52" s="213"/>
      <c r="G52" s="73"/>
      <c r="H52" s="73"/>
      <c r="I52" s="73"/>
      <c r="J52" s="73"/>
      <c r="K52" s="73" t="str">
        <f t="shared" si="2"/>
        <v/>
      </c>
      <c r="L52" s="75" t="str">
        <f t="shared" si="3"/>
        <v/>
      </c>
      <c r="M52" s="58" t="str">
        <f t="shared" si="4"/>
        <v/>
      </c>
      <c r="N52" s="60" t="str">
        <f t="shared" si="5"/>
        <v/>
      </c>
      <c r="O52" s="72"/>
      <c r="P52" s="62" t="str">
        <f t="shared" si="6"/>
        <v/>
      </c>
      <c r="Q52" s="214"/>
      <c r="R52" s="214"/>
      <c r="S52" s="214"/>
      <c r="T52" s="215"/>
    </row>
    <row r="53" spans="1:20" s="74" customFormat="1" x14ac:dyDescent="0.25">
      <c r="A53" s="212"/>
      <c r="B53" s="213"/>
      <c r="C53" s="213"/>
      <c r="D53" s="213"/>
      <c r="E53" s="213"/>
      <c r="F53" s="213"/>
      <c r="G53" s="73"/>
      <c r="H53" s="73"/>
      <c r="I53" s="73"/>
      <c r="J53" s="73"/>
      <c r="K53" s="73" t="str">
        <f t="shared" si="2"/>
        <v/>
      </c>
      <c r="L53" s="75" t="str">
        <f t="shared" si="3"/>
        <v/>
      </c>
      <c r="M53" s="58" t="str">
        <f t="shared" si="4"/>
        <v/>
      </c>
      <c r="N53" s="60" t="str">
        <f t="shared" si="5"/>
        <v/>
      </c>
      <c r="O53" s="72"/>
      <c r="P53" s="62" t="str">
        <f t="shared" si="6"/>
        <v/>
      </c>
      <c r="Q53" s="214"/>
      <c r="R53" s="214"/>
      <c r="S53" s="214"/>
      <c r="T53" s="215"/>
    </row>
    <row r="54" spans="1:20" s="74" customFormat="1" x14ac:dyDescent="0.25">
      <c r="A54" s="212"/>
      <c r="B54" s="213"/>
      <c r="C54" s="213"/>
      <c r="D54" s="213"/>
      <c r="E54" s="213"/>
      <c r="F54" s="213"/>
      <c r="G54" s="73"/>
      <c r="H54" s="73"/>
      <c r="I54" s="73"/>
      <c r="J54" s="73"/>
      <c r="K54" s="73" t="str">
        <f t="shared" si="2"/>
        <v/>
      </c>
      <c r="L54" s="75" t="str">
        <f t="shared" si="3"/>
        <v/>
      </c>
      <c r="M54" s="58" t="str">
        <f t="shared" si="4"/>
        <v/>
      </c>
      <c r="N54" s="60" t="str">
        <f t="shared" si="5"/>
        <v/>
      </c>
      <c r="O54" s="72"/>
      <c r="P54" s="62" t="str">
        <f t="shared" si="6"/>
        <v/>
      </c>
      <c r="Q54" s="214"/>
      <c r="R54" s="214"/>
      <c r="S54" s="214"/>
      <c r="T54" s="215"/>
    </row>
    <row r="55" spans="1:20" s="74" customFormat="1" x14ac:dyDescent="0.25">
      <c r="A55" s="212"/>
      <c r="B55" s="213"/>
      <c r="C55" s="213"/>
      <c r="D55" s="213"/>
      <c r="E55" s="213"/>
      <c r="F55" s="213"/>
      <c r="G55" s="73"/>
      <c r="H55" s="73"/>
      <c r="I55" s="73"/>
      <c r="J55" s="73"/>
      <c r="K55" s="73" t="str">
        <f t="shared" si="2"/>
        <v/>
      </c>
      <c r="L55" s="75" t="str">
        <f t="shared" si="3"/>
        <v/>
      </c>
      <c r="M55" s="58" t="str">
        <f t="shared" si="4"/>
        <v/>
      </c>
      <c r="N55" s="60" t="str">
        <f t="shared" si="5"/>
        <v/>
      </c>
      <c r="O55" s="72"/>
      <c r="P55" s="62" t="str">
        <f t="shared" si="6"/>
        <v/>
      </c>
      <c r="Q55" s="214"/>
      <c r="R55" s="214"/>
      <c r="S55" s="214"/>
      <c r="T55" s="215"/>
    </row>
    <row r="56" spans="1:20" s="74" customFormat="1" x14ac:dyDescent="0.25">
      <c r="A56" s="212"/>
      <c r="B56" s="213"/>
      <c r="C56" s="213"/>
      <c r="D56" s="213"/>
      <c r="E56" s="213"/>
      <c r="F56" s="213"/>
      <c r="G56" s="73"/>
      <c r="H56" s="73"/>
      <c r="I56" s="73"/>
      <c r="J56" s="73"/>
      <c r="K56" s="73" t="str">
        <f t="shared" si="2"/>
        <v/>
      </c>
      <c r="L56" s="75" t="str">
        <f t="shared" si="3"/>
        <v/>
      </c>
      <c r="M56" s="58" t="str">
        <f t="shared" si="4"/>
        <v/>
      </c>
      <c r="N56" s="60" t="str">
        <f t="shared" si="5"/>
        <v/>
      </c>
      <c r="O56" s="72"/>
      <c r="P56" s="62" t="str">
        <f t="shared" si="6"/>
        <v/>
      </c>
      <c r="Q56" s="214"/>
      <c r="R56" s="214"/>
      <c r="S56" s="214"/>
      <c r="T56" s="215"/>
    </row>
    <row r="57" spans="1:20" s="74" customFormat="1" x14ac:dyDescent="0.25">
      <c r="A57" s="212"/>
      <c r="B57" s="213"/>
      <c r="C57" s="213"/>
      <c r="D57" s="213"/>
      <c r="E57" s="213"/>
      <c r="F57" s="213"/>
      <c r="G57" s="73"/>
      <c r="H57" s="73"/>
      <c r="I57" s="73"/>
      <c r="J57" s="73"/>
      <c r="K57" s="73" t="str">
        <f t="shared" si="2"/>
        <v/>
      </c>
      <c r="L57" s="75" t="str">
        <f t="shared" si="3"/>
        <v/>
      </c>
      <c r="M57" s="58" t="str">
        <f t="shared" si="4"/>
        <v/>
      </c>
      <c r="N57" s="60" t="str">
        <f t="shared" si="5"/>
        <v/>
      </c>
      <c r="O57" s="72"/>
      <c r="P57" s="62" t="str">
        <f t="shared" si="6"/>
        <v/>
      </c>
      <c r="Q57" s="214"/>
      <c r="R57" s="214"/>
      <c r="S57" s="214"/>
      <c r="T57" s="215"/>
    </row>
    <row r="58" spans="1:20" s="74" customFormat="1" x14ac:dyDescent="0.25">
      <c r="A58" s="212"/>
      <c r="B58" s="213"/>
      <c r="C58" s="213"/>
      <c r="D58" s="213"/>
      <c r="E58" s="213"/>
      <c r="F58" s="213"/>
      <c r="G58" s="73"/>
      <c r="H58" s="73"/>
      <c r="I58" s="73"/>
      <c r="J58" s="73"/>
      <c r="K58" s="73" t="str">
        <f t="shared" si="2"/>
        <v/>
      </c>
      <c r="L58" s="75" t="str">
        <f t="shared" si="3"/>
        <v/>
      </c>
      <c r="M58" s="58" t="str">
        <f t="shared" si="4"/>
        <v/>
      </c>
      <c r="N58" s="60" t="str">
        <f t="shared" si="5"/>
        <v/>
      </c>
      <c r="O58" s="72"/>
      <c r="P58" s="62" t="str">
        <f t="shared" si="6"/>
        <v/>
      </c>
      <c r="Q58" s="214"/>
      <c r="R58" s="214"/>
      <c r="S58" s="214"/>
      <c r="T58" s="215"/>
    </row>
    <row r="59" spans="1:20" s="74" customFormat="1" x14ac:dyDescent="0.25">
      <c r="A59" s="212"/>
      <c r="B59" s="213"/>
      <c r="C59" s="213"/>
      <c r="D59" s="213"/>
      <c r="E59" s="213"/>
      <c r="F59" s="213"/>
      <c r="G59" s="73"/>
      <c r="H59" s="73"/>
      <c r="I59" s="73"/>
      <c r="J59" s="73"/>
      <c r="K59" s="73" t="str">
        <f t="shared" si="2"/>
        <v/>
      </c>
      <c r="L59" s="75" t="str">
        <f t="shared" si="3"/>
        <v/>
      </c>
      <c r="M59" s="58" t="str">
        <f t="shared" si="4"/>
        <v/>
      </c>
      <c r="N59" s="60" t="str">
        <f t="shared" si="5"/>
        <v/>
      </c>
      <c r="O59" s="72"/>
      <c r="P59" s="62" t="str">
        <f t="shared" si="6"/>
        <v/>
      </c>
      <c r="Q59" s="214"/>
      <c r="R59" s="214"/>
      <c r="S59" s="214"/>
      <c r="T59" s="215"/>
    </row>
    <row r="60" spans="1:20" s="74" customFormat="1" x14ac:dyDescent="0.25">
      <c r="A60" s="212"/>
      <c r="B60" s="213"/>
      <c r="C60" s="213"/>
      <c r="D60" s="213"/>
      <c r="E60" s="213"/>
      <c r="F60" s="213"/>
      <c r="G60" s="73"/>
      <c r="H60" s="73"/>
      <c r="I60" s="73"/>
      <c r="J60" s="73"/>
      <c r="K60" s="73" t="str">
        <f t="shared" si="2"/>
        <v/>
      </c>
      <c r="L60" s="75" t="str">
        <f t="shared" si="3"/>
        <v/>
      </c>
      <c r="M60" s="58" t="str">
        <f t="shared" si="4"/>
        <v/>
      </c>
      <c r="N60" s="60" t="str">
        <f t="shared" si="5"/>
        <v/>
      </c>
      <c r="O60" s="72"/>
      <c r="P60" s="62" t="str">
        <f t="shared" si="6"/>
        <v/>
      </c>
      <c r="Q60" s="214"/>
      <c r="R60" s="214"/>
      <c r="S60" s="214"/>
      <c r="T60" s="215"/>
    </row>
    <row r="61" spans="1:20" s="74" customFormat="1" x14ac:dyDescent="0.25">
      <c r="A61" s="212"/>
      <c r="B61" s="213"/>
      <c r="C61" s="213"/>
      <c r="D61" s="213"/>
      <c r="E61" s="213"/>
      <c r="F61" s="213"/>
      <c r="G61" s="73"/>
      <c r="H61" s="73"/>
      <c r="I61" s="73"/>
      <c r="J61" s="73"/>
      <c r="K61" s="73" t="str">
        <f t="shared" si="2"/>
        <v/>
      </c>
      <c r="L61" s="75" t="str">
        <f t="shared" si="3"/>
        <v/>
      </c>
      <c r="M61" s="58" t="str">
        <f t="shared" si="4"/>
        <v/>
      </c>
      <c r="N61" s="60" t="str">
        <f t="shared" si="5"/>
        <v/>
      </c>
      <c r="O61" s="72"/>
      <c r="P61" s="62" t="str">
        <f t="shared" si="6"/>
        <v/>
      </c>
      <c r="Q61" s="214"/>
      <c r="R61" s="214"/>
      <c r="S61" s="214"/>
      <c r="T61" s="215"/>
    </row>
    <row r="62" spans="1:20" s="74" customFormat="1" x14ac:dyDescent="0.25">
      <c r="A62" s="212"/>
      <c r="B62" s="213"/>
      <c r="C62" s="213"/>
      <c r="D62" s="213"/>
      <c r="E62" s="213"/>
      <c r="F62" s="213"/>
      <c r="G62" s="73"/>
      <c r="H62" s="73"/>
      <c r="I62" s="73"/>
      <c r="J62" s="73"/>
      <c r="K62" s="73" t="str">
        <f t="shared" si="2"/>
        <v/>
      </c>
      <c r="L62" s="75" t="str">
        <f t="shared" si="3"/>
        <v/>
      </c>
      <c r="M62" s="58" t="str">
        <f t="shared" si="4"/>
        <v/>
      </c>
      <c r="N62" s="60" t="str">
        <f t="shared" si="5"/>
        <v/>
      </c>
      <c r="O62" s="72"/>
      <c r="P62" s="62" t="str">
        <f t="shared" si="6"/>
        <v/>
      </c>
      <c r="Q62" s="214"/>
      <c r="R62" s="214"/>
      <c r="S62" s="214"/>
      <c r="T62" s="215"/>
    </row>
    <row r="63" spans="1:20" s="74" customFormat="1" x14ac:dyDescent="0.25">
      <c r="A63" s="212"/>
      <c r="B63" s="213"/>
      <c r="C63" s="213"/>
      <c r="D63" s="213"/>
      <c r="E63" s="213"/>
      <c r="F63" s="213"/>
      <c r="G63" s="73"/>
      <c r="H63" s="73"/>
      <c r="I63" s="73"/>
      <c r="J63" s="73"/>
      <c r="K63" s="73" t="str">
        <f t="shared" si="2"/>
        <v/>
      </c>
      <c r="L63" s="75" t="str">
        <f t="shared" si="3"/>
        <v/>
      </c>
      <c r="M63" s="58" t="str">
        <f t="shared" si="4"/>
        <v/>
      </c>
      <c r="N63" s="60" t="str">
        <f t="shared" si="5"/>
        <v/>
      </c>
      <c r="O63" s="72"/>
      <c r="P63" s="62" t="str">
        <f t="shared" si="6"/>
        <v/>
      </c>
      <c r="Q63" s="214"/>
      <c r="R63" s="214"/>
      <c r="S63" s="214"/>
      <c r="T63" s="215"/>
    </row>
    <row r="64" spans="1:20" s="74" customFormat="1" x14ac:dyDescent="0.25">
      <c r="A64" s="212"/>
      <c r="B64" s="213"/>
      <c r="C64" s="213"/>
      <c r="D64" s="213"/>
      <c r="E64" s="213"/>
      <c r="F64" s="213"/>
      <c r="G64" s="73"/>
      <c r="H64" s="73"/>
      <c r="I64" s="73"/>
      <c r="J64" s="73"/>
      <c r="K64" s="73" t="str">
        <f t="shared" si="2"/>
        <v/>
      </c>
      <c r="L64" s="75" t="str">
        <f t="shared" si="3"/>
        <v/>
      </c>
      <c r="M64" s="58" t="str">
        <f t="shared" si="4"/>
        <v/>
      </c>
      <c r="N64" s="60" t="str">
        <f t="shared" si="5"/>
        <v/>
      </c>
      <c r="O64" s="72"/>
      <c r="P64" s="62" t="str">
        <f t="shared" si="6"/>
        <v/>
      </c>
      <c r="Q64" s="214"/>
      <c r="R64" s="214"/>
      <c r="S64" s="214"/>
      <c r="T64" s="215"/>
    </row>
    <row r="65" spans="1:20" s="74" customFormat="1" x14ac:dyDescent="0.25">
      <c r="A65" s="212"/>
      <c r="B65" s="213"/>
      <c r="C65" s="213"/>
      <c r="D65" s="213"/>
      <c r="E65" s="213"/>
      <c r="F65" s="213"/>
      <c r="G65" s="73"/>
      <c r="H65" s="73"/>
      <c r="I65" s="73"/>
      <c r="J65" s="73"/>
      <c r="K65" s="73" t="str">
        <f t="shared" si="2"/>
        <v/>
      </c>
      <c r="L65" s="75" t="str">
        <f t="shared" si="3"/>
        <v/>
      </c>
      <c r="M65" s="58" t="str">
        <f t="shared" si="4"/>
        <v/>
      </c>
      <c r="N65" s="60" t="str">
        <f t="shared" si="5"/>
        <v/>
      </c>
      <c r="O65" s="72"/>
      <c r="P65" s="62" t="str">
        <f t="shared" si="6"/>
        <v/>
      </c>
      <c r="Q65" s="214"/>
      <c r="R65" s="214"/>
      <c r="S65" s="214"/>
      <c r="T65" s="215"/>
    </row>
    <row r="66" spans="1:20" s="74" customFormat="1" x14ac:dyDescent="0.25">
      <c r="A66" s="212"/>
      <c r="B66" s="213"/>
      <c r="C66" s="213"/>
      <c r="D66" s="213"/>
      <c r="E66" s="213"/>
      <c r="F66" s="213"/>
      <c r="G66" s="73"/>
      <c r="H66" s="73"/>
      <c r="I66" s="73"/>
      <c r="J66" s="73"/>
      <c r="K66" s="73" t="str">
        <f t="shared" si="2"/>
        <v/>
      </c>
      <c r="L66" s="75" t="str">
        <f t="shared" si="3"/>
        <v/>
      </c>
      <c r="M66" s="58" t="str">
        <f t="shared" si="4"/>
        <v/>
      </c>
      <c r="N66" s="60" t="str">
        <f t="shared" si="5"/>
        <v/>
      </c>
      <c r="O66" s="72"/>
      <c r="P66" s="62" t="str">
        <f t="shared" si="6"/>
        <v/>
      </c>
      <c r="Q66" s="214"/>
      <c r="R66" s="214"/>
      <c r="S66" s="214"/>
      <c r="T66" s="215"/>
    </row>
    <row r="67" spans="1:20" s="74" customFormat="1" x14ac:dyDescent="0.25">
      <c r="A67" s="212"/>
      <c r="B67" s="213"/>
      <c r="C67" s="213"/>
      <c r="D67" s="213"/>
      <c r="E67" s="213"/>
      <c r="F67" s="213"/>
      <c r="G67" s="73"/>
      <c r="H67" s="73"/>
      <c r="I67" s="73"/>
      <c r="J67" s="73"/>
      <c r="K67" s="73" t="str">
        <f t="shared" si="2"/>
        <v/>
      </c>
      <c r="L67" s="75" t="str">
        <f t="shared" si="3"/>
        <v/>
      </c>
      <c r="M67" s="58" t="str">
        <f t="shared" si="4"/>
        <v/>
      </c>
      <c r="N67" s="60" t="str">
        <f t="shared" si="5"/>
        <v/>
      </c>
      <c r="O67" s="72"/>
      <c r="P67" s="62" t="str">
        <f t="shared" si="6"/>
        <v/>
      </c>
      <c r="Q67" s="214"/>
      <c r="R67" s="214"/>
      <c r="S67" s="214"/>
      <c r="T67" s="215"/>
    </row>
    <row r="68" spans="1:20" s="74" customFormat="1" x14ac:dyDescent="0.25">
      <c r="A68" s="212"/>
      <c r="B68" s="213"/>
      <c r="C68" s="213"/>
      <c r="D68" s="213"/>
      <c r="E68" s="213"/>
      <c r="F68" s="213"/>
      <c r="G68" s="73"/>
      <c r="H68" s="73"/>
      <c r="I68" s="73"/>
      <c r="J68" s="73"/>
      <c r="K68" s="73" t="str">
        <f t="shared" si="2"/>
        <v/>
      </c>
      <c r="L68" s="75" t="str">
        <f t="shared" si="3"/>
        <v/>
      </c>
      <c r="M68" s="58" t="str">
        <f t="shared" si="4"/>
        <v/>
      </c>
      <c r="N68" s="60" t="str">
        <f t="shared" si="5"/>
        <v/>
      </c>
      <c r="O68" s="72"/>
      <c r="P68" s="62" t="str">
        <f t="shared" si="6"/>
        <v/>
      </c>
      <c r="Q68" s="214"/>
      <c r="R68" s="214"/>
      <c r="S68" s="214"/>
      <c r="T68" s="215"/>
    </row>
    <row r="69" spans="1:20" s="74" customFormat="1" x14ac:dyDescent="0.25">
      <c r="A69" s="212"/>
      <c r="B69" s="213"/>
      <c r="C69" s="213"/>
      <c r="D69" s="213"/>
      <c r="E69" s="213"/>
      <c r="F69" s="213"/>
      <c r="G69" s="73"/>
      <c r="H69" s="73"/>
      <c r="I69" s="73"/>
      <c r="J69" s="73"/>
      <c r="K69" s="73" t="str">
        <f t="shared" si="2"/>
        <v/>
      </c>
      <c r="L69" s="75" t="str">
        <f t="shared" si="3"/>
        <v/>
      </c>
      <c r="M69" s="58" t="str">
        <f t="shared" si="4"/>
        <v/>
      </c>
      <c r="N69" s="60" t="str">
        <f t="shared" si="5"/>
        <v/>
      </c>
      <c r="O69" s="72"/>
      <c r="P69" s="62" t="str">
        <f t="shared" si="6"/>
        <v/>
      </c>
      <c r="Q69" s="214"/>
      <c r="R69" s="214"/>
      <c r="S69" s="214"/>
      <c r="T69" s="215"/>
    </row>
    <row r="70" spans="1:20" s="74" customFormat="1" x14ac:dyDescent="0.25">
      <c r="A70" s="212"/>
      <c r="B70" s="213"/>
      <c r="C70" s="213"/>
      <c r="D70" s="213"/>
      <c r="E70" s="213"/>
      <c r="F70" s="213"/>
      <c r="G70" s="73"/>
      <c r="H70" s="73"/>
      <c r="I70" s="73"/>
      <c r="J70" s="73"/>
      <c r="K70" s="73" t="str">
        <f t="shared" si="2"/>
        <v/>
      </c>
      <c r="L70" s="75" t="str">
        <f t="shared" si="3"/>
        <v/>
      </c>
      <c r="M70" s="58" t="str">
        <f t="shared" si="4"/>
        <v/>
      </c>
      <c r="N70" s="60" t="str">
        <f t="shared" si="5"/>
        <v/>
      </c>
      <c r="O70" s="72"/>
      <c r="P70" s="62" t="str">
        <f t="shared" si="6"/>
        <v/>
      </c>
      <c r="Q70" s="214"/>
      <c r="R70" s="214"/>
      <c r="S70" s="214"/>
      <c r="T70" s="215"/>
    </row>
    <row r="71" spans="1:20" s="74" customFormat="1" x14ac:dyDescent="0.25">
      <c r="A71" s="212"/>
      <c r="B71" s="213"/>
      <c r="C71" s="213"/>
      <c r="D71" s="213"/>
      <c r="E71" s="213"/>
      <c r="F71" s="213"/>
      <c r="G71" s="73"/>
      <c r="H71" s="73"/>
      <c r="I71" s="73"/>
      <c r="J71" s="73"/>
      <c r="K71" s="73" t="str">
        <f t="shared" si="2"/>
        <v/>
      </c>
      <c r="L71" s="75" t="str">
        <f t="shared" si="3"/>
        <v/>
      </c>
      <c r="M71" s="58" t="str">
        <f t="shared" si="4"/>
        <v/>
      </c>
      <c r="N71" s="60" t="str">
        <f t="shared" si="5"/>
        <v/>
      </c>
      <c r="O71" s="72"/>
      <c r="P71" s="62" t="str">
        <f t="shared" si="6"/>
        <v/>
      </c>
      <c r="Q71" s="214"/>
      <c r="R71" s="214"/>
      <c r="S71" s="214"/>
      <c r="T71" s="215"/>
    </row>
    <row r="72" spans="1:20" s="74" customFormat="1" x14ac:dyDescent="0.25">
      <c r="A72" s="212"/>
      <c r="B72" s="213"/>
      <c r="C72" s="213"/>
      <c r="D72" s="213"/>
      <c r="E72" s="213"/>
      <c r="F72" s="213"/>
      <c r="G72" s="73"/>
      <c r="H72" s="73"/>
      <c r="I72" s="73"/>
      <c r="J72" s="73"/>
      <c r="K72" s="73" t="str">
        <f t="shared" si="2"/>
        <v/>
      </c>
      <c r="L72" s="75" t="str">
        <f t="shared" si="3"/>
        <v/>
      </c>
      <c r="M72" s="58" t="str">
        <f t="shared" ref="M72:M111" si="7">IF(L72="L","Baixa",IF(L72="A","Média",IF(L72="","","Alta")))</f>
        <v/>
      </c>
      <c r="N72" s="60" t="str">
        <f t="shared" si="5"/>
        <v/>
      </c>
      <c r="O72" s="72"/>
      <c r="P72" s="62" t="str">
        <f t="shared" si="6"/>
        <v/>
      </c>
      <c r="Q72" s="214"/>
      <c r="R72" s="214"/>
      <c r="S72" s="214"/>
      <c r="T72" s="215"/>
    </row>
    <row r="73" spans="1:20" s="74" customFormat="1" x14ac:dyDescent="0.25">
      <c r="A73" s="212"/>
      <c r="B73" s="213"/>
      <c r="C73" s="213"/>
      <c r="D73" s="213"/>
      <c r="E73" s="213"/>
      <c r="F73" s="213"/>
      <c r="G73" s="73"/>
      <c r="H73" s="73"/>
      <c r="I73" s="73"/>
      <c r="J73" s="73"/>
      <c r="K73" s="73" t="str">
        <f t="shared" si="2"/>
        <v/>
      </c>
      <c r="L73" s="75" t="str">
        <f t="shared" si="3"/>
        <v/>
      </c>
      <c r="M73" s="58" t="str">
        <f t="shared" si="7"/>
        <v/>
      </c>
      <c r="N73" s="60" t="str">
        <f t="shared" si="5"/>
        <v/>
      </c>
      <c r="O73" s="72"/>
      <c r="P73" s="62" t="str">
        <f t="shared" si="6"/>
        <v/>
      </c>
      <c r="Q73" s="214"/>
      <c r="R73" s="214"/>
      <c r="S73" s="214"/>
      <c r="T73" s="215"/>
    </row>
    <row r="74" spans="1:20" s="74" customFormat="1" x14ac:dyDescent="0.25">
      <c r="A74" s="212"/>
      <c r="B74" s="213"/>
      <c r="C74" s="213"/>
      <c r="D74" s="213"/>
      <c r="E74" s="213"/>
      <c r="F74" s="213"/>
      <c r="G74" s="73"/>
      <c r="H74" s="73"/>
      <c r="I74" s="73"/>
      <c r="J74" s="73"/>
      <c r="K74" s="73" t="str">
        <f t="shared" si="2"/>
        <v/>
      </c>
      <c r="L74" s="75" t="str">
        <f t="shared" si="3"/>
        <v/>
      </c>
      <c r="M74" s="58" t="str">
        <f t="shared" si="7"/>
        <v/>
      </c>
      <c r="N74" s="60" t="str">
        <f t="shared" si="5"/>
        <v/>
      </c>
      <c r="O74" s="72"/>
      <c r="P74" s="62" t="str">
        <f t="shared" si="6"/>
        <v/>
      </c>
      <c r="Q74" s="214"/>
      <c r="R74" s="214"/>
      <c r="S74" s="214"/>
      <c r="T74" s="215"/>
    </row>
    <row r="75" spans="1:20" s="74" customFormat="1" x14ac:dyDescent="0.25">
      <c r="A75" s="212"/>
      <c r="B75" s="213"/>
      <c r="C75" s="213"/>
      <c r="D75" s="213"/>
      <c r="E75" s="213"/>
      <c r="F75" s="213"/>
      <c r="G75" s="73"/>
      <c r="H75" s="73"/>
      <c r="I75" s="73"/>
      <c r="J75" s="73"/>
      <c r="K75" s="73" t="str">
        <f t="shared" si="2"/>
        <v/>
      </c>
      <c r="L75" s="75" t="str">
        <f t="shared" si="3"/>
        <v/>
      </c>
      <c r="M75" s="58" t="str">
        <f t="shared" si="7"/>
        <v/>
      </c>
      <c r="N75" s="60" t="str">
        <f t="shared" si="5"/>
        <v/>
      </c>
      <c r="O75" s="72"/>
      <c r="P75" s="62" t="str">
        <f t="shared" si="6"/>
        <v/>
      </c>
      <c r="Q75" s="214"/>
      <c r="R75" s="214"/>
      <c r="S75" s="214"/>
      <c r="T75" s="215"/>
    </row>
    <row r="76" spans="1:20" s="74" customFormat="1" x14ac:dyDescent="0.25">
      <c r="A76" s="212"/>
      <c r="B76" s="213"/>
      <c r="C76" s="213"/>
      <c r="D76" s="213"/>
      <c r="E76" s="213"/>
      <c r="F76" s="213"/>
      <c r="G76" s="73"/>
      <c r="H76" s="73"/>
      <c r="I76" s="73"/>
      <c r="J76" s="73"/>
      <c r="K76" s="73" t="str">
        <f t="shared" si="2"/>
        <v/>
      </c>
      <c r="L76" s="75" t="str">
        <f t="shared" si="3"/>
        <v/>
      </c>
      <c r="M76" s="58" t="str">
        <f t="shared" si="7"/>
        <v/>
      </c>
      <c r="N76" s="60" t="str">
        <f t="shared" si="5"/>
        <v/>
      </c>
      <c r="O76" s="72"/>
      <c r="P76" s="62" t="str">
        <f t="shared" si="6"/>
        <v/>
      </c>
      <c r="Q76" s="214"/>
      <c r="R76" s="214"/>
      <c r="S76" s="214"/>
      <c r="T76" s="215"/>
    </row>
    <row r="77" spans="1:20" s="74" customFormat="1" x14ac:dyDescent="0.25">
      <c r="A77" s="212"/>
      <c r="B77" s="213"/>
      <c r="C77" s="213"/>
      <c r="D77" s="213"/>
      <c r="E77" s="213"/>
      <c r="F77" s="213"/>
      <c r="G77" s="73"/>
      <c r="H77" s="73"/>
      <c r="I77" s="73"/>
      <c r="J77" s="73"/>
      <c r="K77" s="73" t="str">
        <f t="shared" si="2"/>
        <v/>
      </c>
      <c r="L77" s="75" t="str">
        <f t="shared" si="3"/>
        <v/>
      </c>
      <c r="M77" s="58" t="str">
        <f t="shared" si="7"/>
        <v/>
      </c>
      <c r="N77" s="60" t="str">
        <f t="shared" si="5"/>
        <v/>
      </c>
      <c r="O77" s="72"/>
      <c r="P77" s="62" t="str">
        <f t="shared" si="6"/>
        <v/>
      </c>
      <c r="Q77" s="214"/>
      <c r="R77" s="214"/>
      <c r="S77" s="214"/>
      <c r="T77" s="215"/>
    </row>
    <row r="78" spans="1:20" s="74" customFormat="1" x14ac:dyDescent="0.25">
      <c r="A78" s="212"/>
      <c r="B78" s="213"/>
      <c r="C78" s="213"/>
      <c r="D78" s="213"/>
      <c r="E78" s="213"/>
      <c r="F78" s="213"/>
      <c r="G78" s="73"/>
      <c r="H78" s="73"/>
      <c r="I78" s="73"/>
      <c r="J78" s="73"/>
      <c r="K78" s="73" t="str">
        <f t="shared" si="2"/>
        <v/>
      </c>
      <c r="L78" s="75" t="str">
        <f t="shared" si="3"/>
        <v/>
      </c>
      <c r="M78" s="58" t="str">
        <f t="shared" si="7"/>
        <v/>
      </c>
      <c r="N78" s="60" t="str">
        <f t="shared" si="5"/>
        <v/>
      </c>
      <c r="O78" s="72"/>
      <c r="P78" s="62" t="str">
        <f t="shared" si="6"/>
        <v/>
      </c>
      <c r="Q78" s="214"/>
      <c r="R78" s="214"/>
      <c r="S78" s="214"/>
      <c r="T78" s="215"/>
    </row>
    <row r="79" spans="1:20" s="74" customFormat="1" x14ac:dyDescent="0.25">
      <c r="A79" s="212"/>
      <c r="B79" s="213"/>
      <c r="C79" s="213"/>
      <c r="D79" s="213"/>
      <c r="E79" s="213"/>
      <c r="F79" s="213"/>
      <c r="G79" s="73"/>
      <c r="H79" s="73"/>
      <c r="I79" s="73"/>
      <c r="J79" s="73"/>
      <c r="K79" s="73" t="str">
        <f t="shared" si="2"/>
        <v/>
      </c>
      <c r="L79" s="75" t="str">
        <f t="shared" si="3"/>
        <v/>
      </c>
      <c r="M79" s="58" t="str">
        <f t="shared" si="7"/>
        <v/>
      </c>
      <c r="N79" s="60" t="str">
        <f t="shared" si="5"/>
        <v/>
      </c>
      <c r="O79" s="72"/>
      <c r="P79" s="62" t="str">
        <f t="shared" si="6"/>
        <v/>
      </c>
      <c r="Q79" s="214"/>
      <c r="R79" s="214"/>
      <c r="S79" s="214"/>
      <c r="T79" s="215"/>
    </row>
    <row r="80" spans="1:20" s="74" customFormat="1" x14ac:dyDescent="0.25">
      <c r="A80" s="212"/>
      <c r="B80" s="213"/>
      <c r="C80" s="213"/>
      <c r="D80" s="213"/>
      <c r="E80" s="213"/>
      <c r="F80" s="213"/>
      <c r="G80" s="73"/>
      <c r="H80" s="73"/>
      <c r="I80" s="73"/>
      <c r="J80" s="73"/>
      <c r="K80" s="73" t="str">
        <f t="shared" si="2"/>
        <v/>
      </c>
      <c r="L80" s="75" t="str">
        <f t="shared" si="3"/>
        <v/>
      </c>
      <c r="M80" s="58" t="str">
        <f t="shared" si="7"/>
        <v/>
      </c>
      <c r="N80" s="60" t="str">
        <f t="shared" si="5"/>
        <v/>
      </c>
      <c r="O80" s="72"/>
      <c r="P80" s="62" t="str">
        <f t="shared" si="6"/>
        <v/>
      </c>
      <c r="Q80" s="214"/>
      <c r="R80" s="214"/>
      <c r="S80" s="214"/>
      <c r="T80" s="215"/>
    </row>
    <row r="81" spans="1:20" s="74" customFormat="1" x14ac:dyDescent="0.25">
      <c r="A81" s="212"/>
      <c r="B81" s="213"/>
      <c r="C81" s="213"/>
      <c r="D81" s="213"/>
      <c r="E81" s="213"/>
      <c r="F81" s="213"/>
      <c r="G81" s="73"/>
      <c r="H81" s="73"/>
      <c r="I81" s="73"/>
      <c r="J81" s="73"/>
      <c r="K81" s="73" t="str">
        <f t="shared" si="2"/>
        <v/>
      </c>
      <c r="L81" s="75" t="str">
        <f t="shared" si="3"/>
        <v/>
      </c>
      <c r="M81" s="58" t="str">
        <f t="shared" si="7"/>
        <v/>
      </c>
      <c r="N81" s="60" t="str">
        <f t="shared" si="5"/>
        <v/>
      </c>
      <c r="O81" s="72"/>
      <c r="P81" s="62" t="str">
        <f t="shared" si="6"/>
        <v/>
      </c>
      <c r="Q81" s="214"/>
      <c r="R81" s="214"/>
      <c r="S81" s="214"/>
      <c r="T81" s="215"/>
    </row>
    <row r="82" spans="1:20" s="74" customFormat="1" x14ac:dyDescent="0.25">
      <c r="A82" s="212"/>
      <c r="B82" s="213"/>
      <c r="C82" s="213"/>
      <c r="D82" s="213"/>
      <c r="E82" s="213"/>
      <c r="F82" s="213"/>
      <c r="G82" s="73"/>
      <c r="H82" s="73"/>
      <c r="I82" s="73"/>
      <c r="J82" s="73"/>
      <c r="K82" s="73" t="str">
        <f t="shared" si="2"/>
        <v/>
      </c>
      <c r="L82" s="75" t="str">
        <f t="shared" si="3"/>
        <v/>
      </c>
      <c r="M82" s="58" t="str">
        <f t="shared" si="7"/>
        <v/>
      </c>
      <c r="N82" s="60" t="str">
        <f t="shared" si="5"/>
        <v/>
      </c>
      <c r="O82" s="72"/>
      <c r="P82" s="62" t="str">
        <f t="shared" si="6"/>
        <v/>
      </c>
      <c r="Q82" s="214"/>
      <c r="R82" s="214"/>
      <c r="S82" s="214"/>
      <c r="T82" s="215"/>
    </row>
    <row r="83" spans="1:20" s="74" customFormat="1" x14ac:dyDescent="0.25">
      <c r="A83" s="212"/>
      <c r="B83" s="213"/>
      <c r="C83" s="213"/>
      <c r="D83" s="213"/>
      <c r="E83" s="213"/>
      <c r="F83" s="213"/>
      <c r="G83" s="73"/>
      <c r="H83" s="73"/>
      <c r="I83" s="73"/>
      <c r="J83" s="73"/>
      <c r="K83" s="73" t="str">
        <f t="shared" si="2"/>
        <v/>
      </c>
      <c r="L83" s="75" t="str">
        <f t="shared" si="3"/>
        <v/>
      </c>
      <c r="M83" s="58" t="str">
        <f t="shared" si="7"/>
        <v/>
      </c>
      <c r="N83" s="60" t="str">
        <f t="shared" si="5"/>
        <v/>
      </c>
      <c r="O83" s="72"/>
      <c r="P83" s="62" t="str">
        <f t="shared" si="6"/>
        <v/>
      </c>
      <c r="Q83" s="214"/>
      <c r="R83" s="214"/>
      <c r="S83" s="214"/>
      <c r="T83" s="215"/>
    </row>
    <row r="84" spans="1:20" s="74" customFormat="1" x14ac:dyDescent="0.25">
      <c r="A84" s="212"/>
      <c r="B84" s="213"/>
      <c r="C84" s="213"/>
      <c r="D84" s="213"/>
      <c r="E84" s="213"/>
      <c r="F84" s="213"/>
      <c r="G84" s="73"/>
      <c r="H84" s="73"/>
      <c r="I84" s="73"/>
      <c r="J84" s="73"/>
      <c r="K84" s="73" t="str">
        <f t="shared" si="2"/>
        <v/>
      </c>
      <c r="L84" s="75" t="str">
        <f t="shared" si="3"/>
        <v/>
      </c>
      <c r="M84" s="58" t="str">
        <f t="shared" si="7"/>
        <v/>
      </c>
      <c r="N84" s="60" t="str">
        <f t="shared" si="5"/>
        <v/>
      </c>
      <c r="O84" s="72"/>
      <c r="P84" s="62" t="str">
        <f t="shared" si="6"/>
        <v/>
      </c>
      <c r="Q84" s="214"/>
      <c r="R84" s="214"/>
      <c r="S84" s="214"/>
      <c r="T84" s="215"/>
    </row>
    <row r="85" spans="1:20" s="74" customFormat="1" x14ac:dyDescent="0.25">
      <c r="A85" s="212"/>
      <c r="B85" s="213"/>
      <c r="C85" s="213"/>
      <c r="D85" s="213"/>
      <c r="E85" s="213"/>
      <c r="F85" s="213"/>
      <c r="G85" s="73"/>
      <c r="H85" s="73"/>
      <c r="I85" s="73"/>
      <c r="J85" s="73"/>
      <c r="K85" s="73" t="str">
        <f t="shared" ref="K85:K111" si="8">CONCATENATE(G85,L85)</f>
        <v/>
      </c>
      <c r="L85" s="75" t="str">
        <f t="shared" ref="L85:L111" si="9">IF(OR(ISBLANK(I85),ISBLANK(J85)),IF(OR(G85="ALI",G85="AIE"),"L",IF(ISBLANK(G85),"","A")),IF(G85="EE",IF(J85&gt;=3,IF(I85&gt;=5,"H","A"),IF(J85&gt;=2,IF(I85&gt;=16,"H",IF(I85&lt;=4,"L","A")),IF(I85&lt;=15,"L","A"))),IF(OR(G85="SE",G85="CE"),IF(J85&gt;=4,IF(I85&gt;=6,"H","A"),IF(J85&gt;=2,IF(I85&gt;=20,"H",IF(I85&lt;=5,"L","A")),IF(I85&lt;=19,"L","A"))),IF(OR(G85="ALI",G85="AIE"),IF(J85&gt;=6,IF(I85&gt;=20,"H","A"),IF(J85&gt;=2,IF(I85&gt;=51,"H",IF(I85&lt;=19,"L","A")),IF(I85&lt;=50,"L","A")))))))</f>
        <v/>
      </c>
      <c r="M85" s="58" t="str">
        <f t="shared" si="7"/>
        <v/>
      </c>
      <c r="N85" s="60" t="str">
        <f t="shared" ref="N85:N111" si="10">IF(ISBLANK(G85),"",IF(G85="ALI",IF(L85="L",7,IF(L85="A",10,15)),IF(G85="AIE",IF(L85="L",5,IF(L85="A",7,10)),IF(G85="SE",IF(L85="L",4,IF(L85="A",5,7)),IF(OR(G85="EE",G85="CE"),IF(L85="L",3,IF(L85="A",4,6)))))))</f>
        <v/>
      </c>
      <c r="O85" s="72"/>
      <c r="P85" s="62" t="str">
        <f t="shared" ref="P85:P111" si="11">IF(LEFT(O85,20)="Manutenção Interface",0.6,IF(NOT(ISERROR(FIND("|",O85,1))),VALUE(RIGHT(O85,LEN(O85)-FIND("|",O85,1)))*N85,IF(ISNUMBER(O85),O85*N85,"")))</f>
        <v/>
      </c>
      <c r="Q85" s="214"/>
      <c r="R85" s="214"/>
      <c r="S85" s="214"/>
      <c r="T85" s="215"/>
    </row>
    <row r="86" spans="1:20" s="74" customFormat="1" x14ac:dyDescent="0.25">
      <c r="A86" s="212"/>
      <c r="B86" s="213"/>
      <c r="C86" s="213"/>
      <c r="D86" s="213"/>
      <c r="E86" s="213"/>
      <c r="F86" s="213"/>
      <c r="G86" s="73"/>
      <c r="H86" s="73"/>
      <c r="I86" s="73"/>
      <c r="J86" s="73"/>
      <c r="K86" s="73" t="str">
        <f t="shared" si="8"/>
        <v/>
      </c>
      <c r="L86" s="75" t="str">
        <f t="shared" si="9"/>
        <v/>
      </c>
      <c r="M86" s="58" t="str">
        <f t="shared" si="7"/>
        <v/>
      </c>
      <c r="N86" s="60" t="str">
        <f t="shared" si="10"/>
        <v/>
      </c>
      <c r="O86" s="72"/>
      <c r="P86" s="62" t="str">
        <f t="shared" si="11"/>
        <v/>
      </c>
      <c r="Q86" s="214"/>
      <c r="R86" s="214"/>
      <c r="S86" s="214"/>
      <c r="T86" s="215"/>
    </row>
    <row r="87" spans="1:20" s="74" customFormat="1" x14ac:dyDescent="0.25">
      <c r="A87" s="212"/>
      <c r="B87" s="213"/>
      <c r="C87" s="213"/>
      <c r="D87" s="213"/>
      <c r="E87" s="213"/>
      <c r="F87" s="213"/>
      <c r="G87" s="73"/>
      <c r="H87" s="73"/>
      <c r="I87" s="73"/>
      <c r="J87" s="73"/>
      <c r="K87" s="73" t="str">
        <f t="shared" si="8"/>
        <v/>
      </c>
      <c r="L87" s="75" t="str">
        <f t="shared" si="9"/>
        <v/>
      </c>
      <c r="M87" s="58" t="str">
        <f t="shared" si="7"/>
        <v/>
      </c>
      <c r="N87" s="60" t="str">
        <f t="shared" si="10"/>
        <v/>
      </c>
      <c r="O87" s="72"/>
      <c r="P87" s="62" t="str">
        <f t="shared" si="11"/>
        <v/>
      </c>
      <c r="Q87" s="214"/>
      <c r="R87" s="214"/>
      <c r="S87" s="214"/>
      <c r="T87" s="215"/>
    </row>
    <row r="88" spans="1:20" s="74" customFormat="1" x14ac:dyDescent="0.25">
      <c r="A88" s="212"/>
      <c r="B88" s="213"/>
      <c r="C88" s="213"/>
      <c r="D88" s="213"/>
      <c r="E88" s="213"/>
      <c r="F88" s="213"/>
      <c r="G88" s="73"/>
      <c r="H88" s="73"/>
      <c r="I88" s="73"/>
      <c r="J88" s="73"/>
      <c r="K88" s="73" t="str">
        <f t="shared" si="8"/>
        <v/>
      </c>
      <c r="L88" s="75" t="str">
        <f t="shared" si="9"/>
        <v/>
      </c>
      <c r="M88" s="58" t="str">
        <f t="shared" si="7"/>
        <v/>
      </c>
      <c r="N88" s="60" t="str">
        <f t="shared" si="10"/>
        <v/>
      </c>
      <c r="O88" s="72"/>
      <c r="P88" s="62" t="str">
        <f t="shared" si="11"/>
        <v/>
      </c>
      <c r="Q88" s="214"/>
      <c r="R88" s="214"/>
      <c r="S88" s="214"/>
      <c r="T88" s="215"/>
    </row>
    <row r="89" spans="1:20" s="74" customFormat="1" x14ac:dyDescent="0.25">
      <c r="A89" s="212"/>
      <c r="B89" s="213"/>
      <c r="C89" s="213"/>
      <c r="D89" s="213"/>
      <c r="E89" s="213"/>
      <c r="F89" s="213"/>
      <c r="G89" s="73"/>
      <c r="H89" s="73"/>
      <c r="I89" s="73"/>
      <c r="J89" s="73"/>
      <c r="K89" s="73" t="str">
        <f t="shared" si="8"/>
        <v/>
      </c>
      <c r="L89" s="75" t="str">
        <f t="shared" si="9"/>
        <v/>
      </c>
      <c r="M89" s="58" t="str">
        <f t="shared" si="7"/>
        <v/>
      </c>
      <c r="N89" s="60" t="str">
        <f t="shared" si="10"/>
        <v/>
      </c>
      <c r="O89" s="72"/>
      <c r="P89" s="62" t="str">
        <f t="shared" si="11"/>
        <v/>
      </c>
      <c r="Q89" s="214"/>
      <c r="R89" s="214"/>
      <c r="S89" s="214"/>
      <c r="T89" s="215"/>
    </row>
    <row r="90" spans="1:20" s="74" customFormat="1" x14ac:dyDescent="0.25">
      <c r="A90" s="212"/>
      <c r="B90" s="213"/>
      <c r="C90" s="213"/>
      <c r="D90" s="213"/>
      <c r="E90" s="213"/>
      <c r="F90" s="213"/>
      <c r="G90" s="73"/>
      <c r="H90" s="73"/>
      <c r="I90" s="73"/>
      <c r="J90" s="73"/>
      <c r="K90" s="73" t="str">
        <f t="shared" si="8"/>
        <v/>
      </c>
      <c r="L90" s="75" t="str">
        <f t="shared" si="9"/>
        <v/>
      </c>
      <c r="M90" s="58" t="str">
        <f t="shared" si="7"/>
        <v/>
      </c>
      <c r="N90" s="60" t="str">
        <f t="shared" si="10"/>
        <v/>
      </c>
      <c r="O90" s="72"/>
      <c r="P90" s="62" t="str">
        <f t="shared" si="11"/>
        <v/>
      </c>
      <c r="Q90" s="214"/>
      <c r="R90" s="214"/>
      <c r="S90" s="214"/>
      <c r="T90" s="215"/>
    </row>
    <row r="91" spans="1:20" s="74" customFormat="1" x14ac:dyDescent="0.25">
      <c r="A91" s="212"/>
      <c r="B91" s="213"/>
      <c r="C91" s="213"/>
      <c r="D91" s="213"/>
      <c r="E91" s="213"/>
      <c r="F91" s="213"/>
      <c r="G91" s="73"/>
      <c r="H91" s="73"/>
      <c r="I91" s="73"/>
      <c r="J91" s="73"/>
      <c r="K91" s="73" t="str">
        <f t="shared" si="8"/>
        <v/>
      </c>
      <c r="L91" s="75" t="str">
        <f t="shared" si="9"/>
        <v/>
      </c>
      <c r="M91" s="58" t="str">
        <f t="shared" si="7"/>
        <v/>
      </c>
      <c r="N91" s="60" t="str">
        <f t="shared" si="10"/>
        <v/>
      </c>
      <c r="O91" s="72"/>
      <c r="P91" s="62" t="str">
        <f t="shared" si="11"/>
        <v/>
      </c>
      <c r="Q91" s="214"/>
      <c r="R91" s="214"/>
      <c r="S91" s="214"/>
      <c r="T91" s="215"/>
    </row>
    <row r="92" spans="1:20" s="74" customFormat="1" x14ac:dyDescent="0.25">
      <c r="A92" s="212"/>
      <c r="B92" s="213"/>
      <c r="C92" s="213"/>
      <c r="D92" s="213"/>
      <c r="E92" s="213"/>
      <c r="F92" s="213"/>
      <c r="G92" s="73"/>
      <c r="H92" s="73"/>
      <c r="I92" s="73"/>
      <c r="J92" s="73"/>
      <c r="K92" s="73" t="str">
        <f t="shared" si="8"/>
        <v/>
      </c>
      <c r="L92" s="75" t="str">
        <f t="shared" si="9"/>
        <v/>
      </c>
      <c r="M92" s="58" t="str">
        <f t="shared" si="7"/>
        <v/>
      </c>
      <c r="N92" s="60" t="str">
        <f t="shared" si="10"/>
        <v/>
      </c>
      <c r="O92" s="72"/>
      <c r="P92" s="62" t="str">
        <f t="shared" si="11"/>
        <v/>
      </c>
      <c r="Q92" s="214"/>
      <c r="R92" s="214"/>
      <c r="S92" s="214"/>
      <c r="T92" s="215"/>
    </row>
    <row r="93" spans="1:20" s="74" customFormat="1" x14ac:dyDescent="0.25">
      <c r="A93" s="212"/>
      <c r="B93" s="213"/>
      <c r="C93" s="213"/>
      <c r="D93" s="213"/>
      <c r="E93" s="213"/>
      <c r="F93" s="213"/>
      <c r="G93" s="73"/>
      <c r="H93" s="73"/>
      <c r="I93" s="73"/>
      <c r="J93" s="73"/>
      <c r="K93" s="73" t="str">
        <f t="shared" si="8"/>
        <v/>
      </c>
      <c r="L93" s="75" t="str">
        <f t="shared" si="9"/>
        <v/>
      </c>
      <c r="M93" s="58" t="str">
        <f t="shared" si="7"/>
        <v/>
      </c>
      <c r="N93" s="60" t="str">
        <f t="shared" si="10"/>
        <v/>
      </c>
      <c r="O93" s="72"/>
      <c r="P93" s="62" t="str">
        <f t="shared" si="11"/>
        <v/>
      </c>
      <c r="Q93" s="214"/>
      <c r="R93" s="214"/>
      <c r="S93" s="214"/>
      <c r="T93" s="215"/>
    </row>
    <row r="94" spans="1:20" s="74" customFormat="1" x14ac:dyDescent="0.25">
      <c r="A94" s="212"/>
      <c r="B94" s="213"/>
      <c r="C94" s="213"/>
      <c r="D94" s="213"/>
      <c r="E94" s="213"/>
      <c r="F94" s="213"/>
      <c r="G94" s="73"/>
      <c r="H94" s="73"/>
      <c r="I94" s="73"/>
      <c r="J94" s="73"/>
      <c r="K94" s="73" t="str">
        <f t="shared" si="8"/>
        <v/>
      </c>
      <c r="L94" s="75" t="str">
        <f t="shared" si="9"/>
        <v/>
      </c>
      <c r="M94" s="58" t="str">
        <f t="shared" si="7"/>
        <v/>
      </c>
      <c r="N94" s="60" t="str">
        <f t="shared" si="10"/>
        <v/>
      </c>
      <c r="O94" s="72"/>
      <c r="P94" s="62" t="str">
        <f t="shared" si="11"/>
        <v/>
      </c>
      <c r="Q94" s="214"/>
      <c r="R94" s="214"/>
      <c r="S94" s="214"/>
      <c r="T94" s="215"/>
    </row>
    <row r="95" spans="1:20" s="74" customFormat="1" x14ac:dyDescent="0.25">
      <c r="A95" s="212"/>
      <c r="B95" s="213"/>
      <c r="C95" s="213"/>
      <c r="D95" s="213"/>
      <c r="E95" s="213"/>
      <c r="F95" s="213"/>
      <c r="G95" s="73"/>
      <c r="H95" s="73"/>
      <c r="I95" s="73"/>
      <c r="J95" s="73"/>
      <c r="K95" s="73" t="str">
        <f t="shared" si="8"/>
        <v/>
      </c>
      <c r="L95" s="75" t="str">
        <f t="shared" si="9"/>
        <v/>
      </c>
      <c r="M95" s="58" t="str">
        <f t="shared" si="7"/>
        <v/>
      </c>
      <c r="N95" s="60" t="str">
        <f t="shared" si="10"/>
        <v/>
      </c>
      <c r="O95" s="72"/>
      <c r="P95" s="62" t="str">
        <f t="shared" si="11"/>
        <v/>
      </c>
      <c r="Q95" s="214"/>
      <c r="R95" s="214"/>
      <c r="S95" s="214"/>
      <c r="T95" s="215"/>
    </row>
    <row r="96" spans="1:20" s="74" customFormat="1" x14ac:dyDescent="0.25">
      <c r="A96" s="212"/>
      <c r="B96" s="213"/>
      <c r="C96" s="213"/>
      <c r="D96" s="213"/>
      <c r="E96" s="213"/>
      <c r="F96" s="213"/>
      <c r="G96" s="73"/>
      <c r="H96" s="73"/>
      <c r="I96" s="73"/>
      <c r="J96" s="73"/>
      <c r="K96" s="73" t="str">
        <f t="shared" si="8"/>
        <v/>
      </c>
      <c r="L96" s="75" t="str">
        <f t="shared" si="9"/>
        <v/>
      </c>
      <c r="M96" s="58" t="str">
        <f t="shared" si="7"/>
        <v/>
      </c>
      <c r="N96" s="60" t="str">
        <f t="shared" si="10"/>
        <v/>
      </c>
      <c r="O96" s="72"/>
      <c r="P96" s="62" t="str">
        <f t="shared" si="11"/>
        <v/>
      </c>
      <c r="Q96" s="214"/>
      <c r="R96" s="214"/>
      <c r="S96" s="214"/>
      <c r="T96" s="215"/>
    </row>
    <row r="97" spans="1:20" s="74" customFormat="1" x14ac:dyDescent="0.25">
      <c r="A97" s="212"/>
      <c r="B97" s="213"/>
      <c r="C97" s="213"/>
      <c r="D97" s="213"/>
      <c r="E97" s="213"/>
      <c r="F97" s="213"/>
      <c r="G97" s="73"/>
      <c r="H97" s="73"/>
      <c r="I97" s="73"/>
      <c r="J97" s="73"/>
      <c r="K97" s="73" t="str">
        <f t="shared" si="8"/>
        <v/>
      </c>
      <c r="L97" s="75" t="str">
        <f t="shared" si="9"/>
        <v/>
      </c>
      <c r="M97" s="58" t="str">
        <f t="shared" si="7"/>
        <v/>
      </c>
      <c r="N97" s="60" t="str">
        <f t="shared" si="10"/>
        <v/>
      </c>
      <c r="O97" s="72"/>
      <c r="P97" s="62" t="str">
        <f t="shared" si="11"/>
        <v/>
      </c>
      <c r="Q97" s="214"/>
      <c r="R97" s="214"/>
      <c r="S97" s="214"/>
      <c r="T97" s="215"/>
    </row>
    <row r="98" spans="1:20" s="74" customFormat="1" x14ac:dyDescent="0.25">
      <c r="A98" s="212"/>
      <c r="B98" s="213"/>
      <c r="C98" s="213"/>
      <c r="D98" s="213"/>
      <c r="E98" s="213"/>
      <c r="F98" s="213"/>
      <c r="G98" s="73"/>
      <c r="H98" s="73"/>
      <c r="I98" s="73"/>
      <c r="J98" s="73"/>
      <c r="K98" s="73" t="str">
        <f t="shared" si="8"/>
        <v/>
      </c>
      <c r="L98" s="75" t="str">
        <f t="shared" si="9"/>
        <v/>
      </c>
      <c r="M98" s="58" t="str">
        <f t="shared" si="7"/>
        <v/>
      </c>
      <c r="N98" s="60" t="str">
        <f t="shared" si="10"/>
        <v/>
      </c>
      <c r="O98" s="72"/>
      <c r="P98" s="62" t="str">
        <f t="shared" si="11"/>
        <v/>
      </c>
      <c r="Q98" s="214"/>
      <c r="R98" s="214"/>
      <c r="S98" s="214"/>
      <c r="T98" s="215"/>
    </row>
    <row r="99" spans="1:20" s="74" customFormat="1" x14ac:dyDescent="0.25">
      <c r="A99" s="212"/>
      <c r="B99" s="213"/>
      <c r="C99" s="213"/>
      <c r="D99" s="213"/>
      <c r="E99" s="213"/>
      <c r="F99" s="213"/>
      <c r="G99" s="73"/>
      <c r="H99" s="73"/>
      <c r="I99" s="73"/>
      <c r="J99" s="73"/>
      <c r="K99" s="73" t="str">
        <f t="shared" si="8"/>
        <v/>
      </c>
      <c r="L99" s="75" t="str">
        <f t="shared" si="9"/>
        <v/>
      </c>
      <c r="M99" s="58" t="str">
        <f t="shared" si="7"/>
        <v/>
      </c>
      <c r="N99" s="60" t="str">
        <f t="shared" si="10"/>
        <v/>
      </c>
      <c r="O99" s="72"/>
      <c r="P99" s="62" t="str">
        <f t="shared" si="11"/>
        <v/>
      </c>
      <c r="Q99" s="214"/>
      <c r="R99" s="214"/>
      <c r="S99" s="214"/>
      <c r="T99" s="215"/>
    </row>
    <row r="100" spans="1:20" s="74" customFormat="1" x14ac:dyDescent="0.25">
      <c r="A100" s="212"/>
      <c r="B100" s="213"/>
      <c r="C100" s="213"/>
      <c r="D100" s="213"/>
      <c r="E100" s="213"/>
      <c r="F100" s="213"/>
      <c r="G100" s="73"/>
      <c r="H100" s="73"/>
      <c r="I100" s="73"/>
      <c r="J100" s="73"/>
      <c r="K100" s="73" t="str">
        <f t="shared" si="8"/>
        <v/>
      </c>
      <c r="L100" s="75" t="str">
        <f t="shared" si="9"/>
        <v/>
      </c>
      <c r="M100" s="58" t="str">
        <f t="shared" si="7"/>
        <v/>
      </c>
      <c r="N100" s="60" t="str">
        <f t="shared" si="10"/>
        <v/>
      </c>
      <c r="O100" s="72"/>
      <c r="P100" s="62" t="str">
        <f t="shared" si="11"/>
        <v/>
      </c>
      <c r="Q100" s="214"/>
      <c r="R100" s="214"/>
      <c r="S100" s="214"/>
      <c r="T100" s="215"/>
    </row>
    <row r="101" spans="1:20" s="74" customFormat="1" x14ac:dyDescent="0.25">
      <c r="A101" s="212"/>
      <c r="B101" s="213"/>
      <c r="C101" s="213"/>
      <c r="D101" s="213"/>
      <c r="E101" s="213"/>
      <c r="F101" s="213"/>
      <c r="G101" s="73"/>
      <c r="H101" s="73"/>
      <c r="I101" s="73"/>
      <c r="J101" s="73"/>
      <c r="K101" s="73" t="str">
        <f t="shared" si="8"/>
        <v/>
      </c>
      <c r="L101" s="75" t="str">
        <f t="shared" si="9"/>
        <v/>
      </c>
      <c r="M101" s="58" t="str">
        <f t="shared" si="7"/>
        <v/>
      </c>
      <c r="N101" s="60" t="str">
        <f t="shared" si="10"/>
        <v/>
      </c>
      <c r="O101" s="72"/>
      <c r="P101" s="62" t="str">
        <f t="shared" si="11"/>
        <v/>
      </c>
      <c r="Q101" s="214"/>
      <c r="R101" s="214"/>
      <c r="S101" s="214"/>
      <c r="T101" s="215"/>
    </row>
    <row r="102" spans="1:20" s="74" customFormat="1" x14ac:dyDescent="0.25">
      <c r="A102" s="212"/>
      <c r="B102" s="213"/>
      <c r="C102" s="213"/>
      <c r="D102" s="213"/>
      <c r="E102" s="213"/>
      <c r="F102" s="213"/>
      <c r="G102" s="73"/>
      <c r="H102" s="73"/>
      <c r="I102" s="73"/>
      <c r="J102" s="73"/>
      <c r="K102" s="73" t="str">
        <f t="shared" si="8"/>
        <v/>
      </c>
      <c r="L102" s="75" t="str">
        <f t="shared" si="9"/>
        <v/>
      </c>
      <c r="M102" s="58" t="str">
        <f t="shared" si="7"/>
        <v/>
      </c>
      <c r="N102" s="60" t="str">
        <f t="shared" si="10"/>
        <v/>
      </c>
      <c r="O102" s="72"/>
      <c r="P102" s="62" t="str">
        <f t="shared" si="11"/>
        <v/>
      </c>
      <c r="Q102" s="214"/>
      <c r="R102" s="214"/>
      <c r="S102" s="214"/>
      <c r="T102" s="215"/>
    </row>
    <row r="103" spans="1:20" s="74" customFormat="1" x14ac:dyDescent="0.25">
      <c r="A103" s="212"/>
      <c r="B103" s="213"/>
      <c r="C103" s="213"/>
      <c r="D103" s="213"/>
      <c r="E103" s="213"/>
      <c r="F103" s="213"/>
      <c r="G103" s="73"/>
      <c r="H103" s="73"/>
      <c r="I103" s="73"/>
      <c r="J103" s="73"/>
      <c r="K103" s="73" t="str">
        <f t="shared" si="8"/>
        <v/>
      </c>
      <c r="L103" s="75" t="str">
        <f t="shared" si="9"/>
        <v/>
      </c>
      <c r="M103" s="58" t="str">
        <f t="shared" si="7"/>
        <v/>
      </c>
      <c r="N103" s="60" t="str">
        <f t="shared" si="10"/>
        <v/>
      </c>
      <c r="O103" s="72"/>
      <c r="P103" s="62" t="str">
        <f t="shared" si="11"/>
        <v/>
      </c>
      <c r="Q103" s="214"/>
      <c r="R103" s="214"/>
      <c r="S103" s="214"/>
      <c r="T103" s="215"/>
    </row>
    <row r="104" spans="1:20" s="74" customFormat="1" x14ac:dyDescent="0.25">
      <c r="A104" s="212"/>
      <c r="B104" s="213"/>
      <c r="C104" s="213"/>
      <c r="D104" s="213"/>
      <c r="E104" s="213"/>
      <c r="F104" s="213"/>
      <c r="G104" s="73"/>
      <c r="H104" s="73"/>
      <c r="I104" s="73"/>
      <c r="J104" s="73"/>
      <c r="K104" s="73" t="str">
        <f t="shared" si="8"/>
        <v/>
      </c>
      <c r="L104" s="75" t="str">
        <f t="shared" si="9"/>
        <v/>
      </c>
      <c r="M104" s="58" t="str">
        <f t="shared" si="7"/>
        <v/>
      </c>
      <c r="N104" s="60" t="str">
        <f t="shared" si="10"/>
        <v/>
      </c>
      <c r="O104" s="72"/>
      <c r="P104" s="62" t="str">
        <f t="shared" si="11"/>
        <v/>
      </c>
      <c r="Q104" s="214"/>
      <c r="R104" s="214"/>
      <c r="S104" s="214"/>
      <c r="T104" s="215"/>
    </row>
    <row r="105" spans="1:20" s="74" customFormat="1" x14ac:dyDescent="0.25">
      <c r="A105" s="212"/>
      <c r="B105" s="213"/>
      <c r="C105" s="213"/>
      <c r="D105" s="213"/>
      <c r="E105" s="213"/>
      <c r="F105" s="213"/>
      <c r="G105" s="73"/>
      <c r="H105" s="73"/>
      <c r="I105" s="73"/>
      <c r="J105" s="73"/>
      <c r="K105" s="73" t="str">
        <f t="shared" si="8"/>
        <v/>
      </c>
      <c r="L105" s="75" t="str">
        <f t="shared" si="9"/>
        <v/>
      </c>
      <c r="M105" s="58" t="str">
        <f t="shared" si="7"/>
        <v/>
      </c>
      <c r="N105" s="60" t="str">
        <f t="shared" si="10"/>
        <v/>
      </c>
      <c r="O105" s="72"/>
      <c r="P105" s="62" t="str">
        <f t="shared" si="11"/>
        <v/>
      </c>
      <c r="Q105" s="214"/>
      <c r="R105" s="214"/>
      <c r="S105" s="214"/>
      <c r="T105" s="215"/>
    </row>
    <row r="106" spans="1:20" s="74" customFormat="1" x14ac:dyDescent="0.25">
      <c r="A106" s="212"/>
      <c r="B106" s="213"/>
      <c r="C106" s="213"/>
      <c r="D106" s="213"/>
      <c r="E106" s="213"/>
      <c r="F106" s="213"/>
      <c r="G106" s="73"/>
      <c r="H106" s="73"/>
      <c r="I106" s="73"/>
      <c r="J106" s="73"/>
      <c r="K106" s="73" t="str">
        <f t="shared" si="8"/>
        <v/>
      </c>
      <c r="L106" s="75" t="str">
        <f t="shared" si="9"/>
        <v/>
      </c>
      <c r="M106" s="58" t="str">
        <f t="shared" si="7"/>
        <v/>
      </c>
      <c r="N106" s="60" t="str">
        <f t="shared" si="10"/>
        <v/>
      </c>
      <c r="O106" s="72"/>
      <c r="P106" s="62" t="str">
        <f t="shared" si="11"/>
        <v/>
      </c>
      <c r="Q106" s="214"/>
      <c r="R106" s="214"/>
      <c r="S106" s="214"/>
      <c r="T106" s="215"/>
    </row>
    <row r="107" spans="1:20" s="74" customFormat="1" x14ac:dyDescent="0.25">
      <c r="A107" s="212"/>
      <c r="B107" s="213"/>
      <c r="C107" s="213"/>
      <c r="D107" s="213"/>
      <c r="E107" s="213"/>
      <c r="F107" s="213"/>
      <c r="G107" s="73"/>
      <c r="H107" s="73"/>
      <c r="I107" s="73"/>
      <c r="J107" s="73"/>
      <c r="K107" s="73" t="str">
        <f t="shared" si="8"/>
        <v/>
      </c>
      <c r="L107" s="75" t="str">
        <f t="shared" si="9"/>
        <v/>
      </c>
      <c r="M107" s="58" t="str">
        <f t="shared" si="7"/>
        <v/>
      </c>
      <c r="N107" s="60" t="str">
        <f t="shared" si="10"/>
        <v/>
      </c>
      <c r="O107" s="72"/>
      <c r="P107" s="62" t="str">
        <f t="shared" si="11"/>
        <v/>
      </c>
      <c r="Q107" s="214"/>
      <c r="R107" s="214"/>
      <c r="S107" s="214"/>
      <c r="T107" s="215"/>
    </row>
    <row r="108" spans="1:20" s="74" customFormat="1" x14ac:dyDescent="0.25">
      <c r="A108" s="212"/>
      <c r="B108" s="213"/>
      <c r="C108" s="213"/>
      <c r="D108" s="213"/>
      <c r="E108" s="213"/>
      <c r="F108" s="213"/>
      <c r="G108" s="73"/>
      <c r="H108" s="73"/>
      <c r="I108" s="73"/>
      <c r="J108" s="73"/>
      <c r="K108" s="73" t="str">
        <f t="shared" si="8"/>
        <v/>
      </c>
      <c r="L108" s="75" t="str">
        <f t="shared" si="9"/>
        <v/>
      </c>
      <c r="M108" s="58" t="str">
        <f t="shared" si="7"/>
        <v/>
      </c>
      <c r="N108" s="60" t="str">
        <f t="shared" si="10"/>
        <v/>
      </c>
      <c r="O108" s="72"/>
      <c r="P108" s="62" t="str">
        <f t="shared" si="11"/>
        <v/>
      </c>
      <c r="Q108" s="214"/>
      <c r="R108" s="214"/>
      <c r="S108" s="214"/>
      <c r="T108" s="215"/>
    </row>
    <row r="109" spans="1:20" s="74" customFormat="1" x14ac:dyDescent="0.25">
      <c r="A109" s="212"/>
      <c r="B109" s="213"/>
      <c r="C109" s="213"/>
      <c r="D109" s="213"/>
      <c r="E109" s="213"/>
      <c r="F109" s="213"/>
      <c r="G109" s="73"/>
      <c r="H109" s="73"/>
      <c r="I109" s="73"/>
      <c r="J109" s="73"/>
      <c r="K109" s="73" t="str">
        <f t="shared" si="8"/>
        <v/>
      </c>
      <c r="L109" s="75" t="str">
        <f t="shared" si="9"/>
        <v/>
      </c>
      <c r="M109" s="58" t="str">
        <f t="shared" si="7"/>
        <v/>
      </c>
      <c r="N109" s="60" t="str">
        <f t="shared" si="10"/>
        <v/>
      </c>
      <c r="O109" s="72"/>
      <c r="P109" s="62" t="str">
        <f t="shared" si="11"/>
        <v/>
      </c>
      <c r="Q109" s="214"/>
      <c r="R109" s="214"/>
      <c r="S109" s="214"/>
      <c r="T109" s="215"/>
    </row>
    <row r="110" spans="1:20" s="74" customFormat="1" x14ac:dyDescent="0.25">
      <c r="A110" s="212"/>
      <c r="B110" s="213"/>
      <c r="C110" s="213"/>
      <c r="D110" s="213"/>
      <c r="E110" s="213"/>
      <c r="F110" s="213"/>
      <c r="G110" s="73"/>
      <c r="H110" s="73"/>
      <c r="I110" s="73"/>
      <c r="J110" s="73"/>
      <c r="K110" s="73" t="str">
        <f t="shared" si="8"/>
        <v/>
      </c>
      <c r="L110" s="75" t="str">
        <f t="shared" si="9"/>
        <v/>
      </c>
      <c r="M110" s="58" t="str">
        <f t="shared" si="7"/>
        <v/>
      </c>
      <c r="N110" s="60" t="str">
        <f t="shared" si="10"/>
        <v/>
      </c>
      <c r="O110" s="72"/>
      <c r="P110" s="62" t="str">
        <f t="shared" si="11"/>
        <v/>
      </c>
      <c r="Q110" s="214"/>
      <c r="R110" s="214"/>
      <c r="S110" s="214"/>
      <c r="T110" s="215"/>
    </row>
    <row r="111" spans="1:20" s="74" customFormat="1" ht="13.5" thickBot="1" x14ac:dyDescent="0.3">
      <c r="A111" s="219"/>
      <c r="B111" s="217"/>
      <c r="C111" s="217"/>
      <c r="D111" s="217"/>
      <c r="E111" s="217"/>
      <c r="F111" s="220"/>
      <c r="G111" s="77"/>
      <c r="H111" s="77"/>
      <c r="I111" s="77"/>
      <c r="J111" s="77"/>
      <c r="K111" s="77" t="str">
        <f t="shared" si="8"/>
        <v/>
      </c>
      <c r="L111" s="78" t="str">
        <f t="shared" si="9"/>
        <v/>
      </c>
      <c r="M111" s="59" t="str">
        <f t="shared" si="7"/>
        <v/>
      </c>
      <c r="N111" s="61" t="str">
        <f t="shared" si="10"/>
        <v/>
      </c>
      <c r="O111" s="79"/>
      <c r="P111" s="63" t="str">
        <f t="shared" si="11"/>
        <v/>
      </c>
      <c r="Q111" s="216"/>
      <c r="R111" s="217"/>
      <c r="S111" s="217"/>
      <c r="T111" s="218"/>
    </row>
  </sheetData>
  <sheetProtection algorithmName="SHA-512" hashValue="TqKcEGnMv5jk/HUJyCjflijRsZJ6Azetr6C1ZvnfnOG08oMVoTALwlrwIQGRd1TXGpM3OwcQ9+i+QFu7PsAndw==" saltValue="pP5+ToaH/cfJxjpPIeCERA==" spinCount="100000" sheet="1" objects="1" scenarios="1" sort="0" autoFilter="0" pivotTables="0"/>
  <mergeCells count="218">
    <mergeCell ref="Q12:T12"/>
    <mergeCell ref="Q7:T7"/>
    <mergeCell ref="A8:F8"/>
    <mergeCell ref="Q8:T8"/>
    <mergeCell ref="A9:F9"/>
    <mergeCell ref="Q9:T9"/>
    <mergeCell ref="Q14:T14"/>
    <mergeCell ref="A1:P3"/>
    <mergeCell ref="A4:F4"/>
    <mergeCell ref="G4:T4"/>
    <mergeCell ref="A5:F5"/>
    <mergeCell ref="G5:T5"/>
    <mergeCell ref="Q10:T10"/>
    <mergeCell ref="A11:F11"/>
    <mergeCell ref="Q11:T11"/>
    <mergeCell ref="A12:F12"/>
    <mergeCell ref="Q15:T15"/>
    <mergeCell ref="Q16:T16"/>
    <mergeCell ref="Q17:T17"/>
    <mergeCell ref="Q18:T18"/>
    <mergeCell ref="A25:F25"/>
    <mergeCell ref="Q24:T24"/>
    <mergeCell ref="Q25:T25"/>
    <mergeCell ref="A13:F13"/>
    <mergeCell ref="Q13:T13"/>
    <mergeCell ref="A26:F26"/>
    <mergeCell ref="A27:F27"/>
    <mergeCell ref="O6:P6"/>
    <mergeCell ref="A19:F19"/>
    <mergeCell ref="A20:F20"/>
    <mergeCell ref="A21:F21"/>
    <mergeCell ref="A22:F22"/>
    <mergeCell ref="A23:F23"/>
    <mergeCell ref="A24:F24"/>
    <mergeCell ref="A14:F14"/>
    <mergeCell ref="A10:F10"/>
    <mergeCell ref="A7:F7"/>
    <mergeCell ref="A6:G6"/>
    <mergeCell ref="H6:M6"/>
    <mergeCell ref="A15:F15"/>
    <mergeCell ref="A16:F16"/>
    <mergeCell ref="A17:F17"/>
    <mergeCell ref="A18:F18"/>
    <mergeCell ref="Q26:T26"/>
    <mergeCell ref="Q27:T27"/>
    <mergeCell ref="Q28:T28"/>
    <mergeCell ref="Q19:T19"/>
    <mergeCell ref="Q20:T20"/>
    <mergeCell ref="Q21:T21"/>
    <mergeCell ref="Q22:T22"/>
    <mergeCell ref="Q23:T23"/>
    <mergeCell ref="Q34:T34"/>
    <mergeCell ref="Q35:T35"/>
    <mergeCell ref="Q36:T36"/>
    <mergeCell ref="Q37:T37"/>
    <mergeCell ref="Q38:T38"/>
    <mergeCell ref="Q29:T29"/>
    <mergeCell ref="Q30:T30"/>
    <mergeCell ref="Q31:T31"/>
    <mergeCell ref="Q32:T32"/>
    <mergeCell ref="Q33:T33"/>
    <mergeCell ref="Q44:T44"/>
    <mergeCell ref="Q45:T45"/>
    <mergeCell ref="Q46:T46"/>
    <mergeCell ref="Q47:T47"/>
    <mergeCell ref="Q48:T48"/>
    <mergeCell ref="Q39:T39"/>
    <mergeCell ref="Q40:T40"/>
    <mergeCell ref="Q41:T41"/>
    <mergeCell ref="Q42:T42"/>
    <mergeCell ref="Q43:T43"/>
    <mergeCell ref="Q54:T54"/>
    <mergeCell ref="Q55:T55"/>
    <mergeCell ref="Q56:T56"/>
    <mergeCell ref="Q57:T57"/>
    <mergeCell ref="Q58:T58"/>
    <mergeCell ref="Q49:T49"/>
    <mergeCell ref="Q50:T50"/>
    <mergeCell ref="Q51:T51"/>
    <mergeCell ref="Q52:T52"/>
    <mergeCell ref="Q53:T53"/>
    <mergeCell ref="Q64:T64"/>
    <mergeCell ref="Q65:T65"/>
    <mergeCell ref="Q66:T66"/>
    <mergeCell ref="Q67:T67"/>
    <mergeCell ref="Q68:T68"/>
    <mergeCell ref="Q59:T59"/>
    <mergeCell ref="Q60:T60"/>
    <mergeCell ref="Q61:T61"/>
    <mergeCell ref="Q62:T62"/>
    <mergeCell ref="Q63:T63"/>
    <mergeCell ref="Q74:T74"/>
    <mergeCell ref="Q75:T75"/>
    <mergeCell ref="Q76:T76"/>
    <mergeCell ref="Q77:T77"/>
    <mergeCell ref="Q78:T78"/>
    <mergeCell ref="Q69:T69"/>
    <mergeCell ref="Q70:T70"/>
    <mergeCell ref="Q71:T71"/>
    <mergeCell ref="Q72:T72"/>
    <mergeCell ref="Q73:T73"/>
    <mergeCell ref="Q84:T84"/>
    <mergeCell ref="Q85:T85"/>
    <mergeCell ref="Q86:T86"/>
    <mergeCell ref="Q87:T87"/>
    <mergeCell ref="Q88:T88"/>
    <mergeCell ref="Q79:T79"/>
    <mergeCell ref="Q80:T80"/>
    <mergeCell ref="Q81:T81"/>
    <mergeCell ref="Q82:T82"/>
    <mergeCell ref="Q83:T83"/>
    <mergeCell ref="Q102:T102"/>
    <mergeCell ref="Q103:T103"/>
    <mergeCell ref="Q94:T94"/>
    <mergeCell ref="Q95:T95"/>
    <mergeCell ref="Q96:T96"/>
    <mergeCell ref="Q97:T97"/>
    <mergeCell ref="Q98:T98"/>
    <mergeCell ref="Q89:T89"/>
    <mergeCell ref="Q90:T90"/>
    <mergeCell ref="Q91:T91"/>
    <mergeCell ref="Q92:T92"/>
    <mergeCell ref="Q93:T93"/>
    <mergeCell ref="Q109:T109"/>
    <mergeCell ref="Q110:T110"/>
    <mergeCell ref="Q111:T111"/>
    <mergeCell ref="A111:F111"/>
    <mergeCell ref="A28:F28"/>
    <mergeCell ref="A29:F29"/>
    <mergeCell ref="A30:F30"/>
    <mergeCell ref="A31:F31"/>
    <mergeCell ref="A32:F32"/>
    <mergeCell ref="A33:F33"/>
    <mergeCell ref="A34:F34"/>
    <mergeCell ref="A35:F35"/>
    <mergeCell ref="A36:F36"/>
    <mergeCell ref="A37:F37"/>
    <mergeCell ref="A38:F38"/>
    <mergeCell ref="A39:F39"/>
    <mergeCell ref="Q104:T104"/>
    <mergeCell ref="Q105:T105"/>
    <mergeCell ref="Q106:T106"/>
    <mergeCell ref="Q107:T107"/>
    <mergeCell ref="Q108:T108"/>
    <mergeCell ref="Q99:T99"/>
    <mergeCell ref="Q100:T100"/>
    <mergeCell ref="Q101:T101"/>
    <mergeCell ref="A45:F45"/>
    <mergeCell ref="A46:F46"/>
    <mergeCell ref="A47:F47"/>
    <mergeCell ref="A48:F48"/>
    <mergeCell ref="A49:F49"/>
    <mergeCell ref="A40:F40"/>
    <mergeCell ref="A41:F41"/>
    <mergeCell ref="A42:F42"/>
    <mergeCell ref="A43:F43"/>
    <mergeCell ref="A44:F44"/>
    <mergeCell ref="A55:F55"/>
    <mergeCell ref="A56:F56"/>
    <mergeCell ref="A57:F57"/>
    <mergeCell ref="A58:F58"/>
    <mergeCell ref="A59:F59"/>
    <mergeCell ref="A50:F50"/>
    <mergeCell ref="A51:F51"/>
    <mergeCell ref="A52:F52"/>
    <mergeCell ref="A53:F53"/>
    <mergeCell ref="A54:F54"/>
    <mergeCell ref="A65:F65"/>
    <mergeCell ref="A66:F66"/>
    <mergeCell ref="A67:F67"/>
    <mergeCell ref="A68:F68"/>
    <mergeCell ref="A69:F69"/>
    <mergeCell ref="A60:F60"/>
    <mergeCell ref="A61:F61"/>
    <mergeCell ref="A62:F62"/>
    <mergeCell ref="A63:F63"/>
    <mergeCell ref="A64:F64"/>
    <mergeCell ref="A75:F75"/>
    <mergeCell ref="A76:F76"/>
    <mergeCell ref="A77:F77"/>
    <mergeCell ref="A78:F78"/>
    <mergeCell ref="A79:F79"/>
    <mergeCell ref="A70:F70"/>
    <mergeCell ref="A71:F71"/>
    <mergeCell ref="A72:F72"/>
    <mergeCell ref="A73:F73"/>
    <mergeCell ref="A74:F74"/>
    <mergeCell ref="A85:F85"/>
    <mergeCell ref="A86:F86"/>
    <mergeCell ref="A87:F87"/>
    <mergeCell ref="A88:F88"/>
    <mergeCell ref="A89:F89"/>
    <mergeCell ref="A80:F80"/>
    <mergeCell ref="A81:F81"/>
    <mergeCell ref="A82:F82"/>
    <mergeCell ref="A83:F83"/>
    <mergeCell ref="A84:F84"/>
    <mergeCell ref="A95:F95"/>
    <mergeCell ref="A96:F96"/>
    <mergeCell ref="A97:F97"/>
    <mergeCell ref="A98:F98"/>
    <mergeCell ref="A99:F99"/>
    <mergeCell ref="A90:F90"/>
    <mergeCell ref="A91:F91"/>
    <mergeCell ref="A92:F92"/>
    <mergeCell ref="A93:F93"/>
    <mergeCell ref="A94:F94"/>
    <mergeCell ref="A110:F110"/>
    <mergeCell ref="A105:F105"/>
    <mergeCell ref="A106:F106"/>
    <mergeCell ref="A107:F107"/>
    <mergeCell ref="A108:F108"/>
    <mergeCell ref="A109:F109"/>
    <mergeCell ref="A100:F100"/>
    <mergeCell ref="A101:F101"/>
    <mergeCell ref="A102:F102"/>
    <mergeCell ref="A103:F103"/>
    <mergeCell ref="A104:F104"/>
  </mergeCells>
  <conditionalFormatting sqref="O32:O111 O21:O22">
    <cfRule type="containsText" dxfId="20" priority="82" stopIfTrue="1" operator="containsText" text="desenv/mantida">
      <formula>NOT(ISERROR(SEARCH("desenv/mantida",O21)))</formula>
    </cfRule>
    <cfRule type="containsText" dxfId="19" priority="83" stopIfTrue="1" operator="containsText" text="excluída">
      <formula>NOT(ISERROR(SEARCH("excluída",O21)))</formula>
    </cfRule>
    <cfRule type="containsText" dxfId="18" priority="84" stopIfTrue="1" operator="containsText" text="Nova funcionalidade">
      <formula>NOT(ISERROR(SEARCH("Nova funcionalidade",O21)))</formula>
    </cfRule>
  </conditionalFormatting>
  <conditionalFormatting sqref="H32:H111 H8:H27">
    <cfRule type="containsText" dxfId="17" priority="78" stopIfTrue="1" operator="containsText" text="O">
      <formula>NOT(ISERROR(SEARCH("O",H8)))</formula>
    </cfRule>
    <cfRule type="cellIs" dxfId="16" priority="79" stopIfTrue="1" operator="equal">
      <formula>"I"</formula>
    </cfRule>
    <cfRule type="cellIs" dxfId="15" priority="80" stopIfTrue="1" operator="equal">
      <formula>"A"</formula>
    </cfRule>
    <cfRule type="cellIs" dxfId="14" priority="81" stopIfTrue="1" operator="equal">
      <formula>"E"</formula>
    </cfRule>
  </conditionalFormatting>
  <conditionalFormatting sqref="O23:O31">
    <cfRule type="containsText" dxfId="13" priority="75" stopIfTrue="1" operator="containsText" text="desenv/mantida">
      <formula>NOT(ISERROR(SEARCH("desenv/mantida",O23)))</formula>
    </cfRule>
    <cfRule type="containsText" dxfId="12" priority="76" stopIfTrue="1" operator="containsText" text="excluída">
      <formula>NOT(ISERROR(SEARCH("excluída",O23)))</formula>
    </cfRule>
    <cfRule type="containsText" dxfId="11" priority="77" stopIfTrue="1" operator="containsText" text="Nova funcionalidade">
      <formula>NOT(ISERROR(SEARCH("Nova funcionalidade",O23)))</formula>
    </cfRule>
  </conditionalFormatting>
  <conditionalFormatting sqref="H28:H31">
    <cfRule type="containsText" dxfId="10" priority="71" stopIfTrue="1" operator="containsText" text="O">
      <formula>NOT(ISERROR(SEARCH("O",H28)))</formula>
    </cfRule>
    <cfRule type="cellIs" dxfId="9" priority="72" stopIfTrue="1" operator="equal">
      <formula>"I"</formula>
    </cfRule>
    <cfRule type="cellIs" dxfId="8" priority="73" stopIfTrue="1" operator="equal">
      <formula>"A"</formula>
    </cfRule>
    <cfRule type="cellIs" dxfId="7" priority="74" stopIfTrue="1" operator="equal">
      <formula>"E"</formula>
    </cfRule>
  </conditionalFormatting>
  <conditionalFormatting sqref="O8:O19">
    <cfRule type="containsText" dxfId="6" priority="61" stopIfTrue="1" operator="containsText" text="desenv/mantida">
      <formula>NOT(ISERROR(SEARCH("desenv/mantida",O8)))</formula>
    </cfRule>
    <cfRule type="containsText" dxfId="5" priority="62" stopIfTrue="1" operator="containsText" text="excluída">
      <formula>NOT(ISERROR(SEARCH("excluída",O8)))</formula>
    </cfRule>
    <cfRule type="containsText" dxfId="4" priority="63" stopIfTrue="1" operator="containsText" text="Nova funcionalidade">
      <formula>NOT(ISERROR(SEARCH("Nova funcionalidade",O8)))</formula>
    </cfRule>
  </conditionalFormatting>
  <conditionalFormatting sqref="O20">
    <cfRule type="containsText" dxfId="3" priority="36" stopIfTrue="1" operator="containsText" text="desenv/mantida">
      <formula>NOT(ISERROR(SEARCH("desenv/mantida",O20)))</formula>
    </cfRule>
    <cfRule type="containsText" dxfId="2" priority="37" stopIfTrue="1" operator="containsText" text="excluída">
      <formula>NOT(ISERROR(SEARCH("excluída",O20)))</formula>
    </cfRule>
    <cfRule type="containsText" dxfId="1" priority="38" stopIfTrue="1" operator="containsText" text="Nova funcionalidade">
      <formula>NOT(ISERROR(SEARCH("Nova funcionalidade",O20)))</formula>
    </cfRule>
  </conditionalFormatting>
  <dataValidations count="1">
    <dataValidation allowBlank="1" showInputMessage="1" sqref="O8:O19"/>
  </dataValidations>
  <printOptions headings="1"/>
  <pageMargins left="0.39374999999999999" right="0.31527777777777777" top="0.23611111111111113" bottom="0.39375000000000004" header="0.51180555555555562" footer="0.23611111111111113"/>
  <pageSetup paperSize="9" scale="73" firstPageNumber="0" orientation="landscape" horizontalDpi="300" verticalDpi="300" r:id="rId1"/>
  <headerFooter alignWithMargins="0">
    <oddFooter>&amp;L&amp;P/&amp;N&amp;C&amp;D&amp;R  &amp;F - &amp;A         .</oddFooter>
  </headerFooter>
  <drawing r:id="rId2"/>
  <legacyDrawing r:id="rId3"/>
  <extLst>
    <ext xmlns:x14="http://schemas.microsoft.com/office/spreadsheetml/2009/9/main" uri="{CCE6A557-97BC-4b89-ADB6-D9C93CAAB3DF}">
      <x14:dataValidations xmlns:xm="http://schemas.microsoft.com/office/excel/2006/main" count="7">
        <x14:dataValidation type="list" allowBlank="1" showInputMessage="1">
          <x14:formula1>
            <xm:f>OFFSET(Controle!$D$37,MATCH(H20,Controle!$D$37:$D$68,0)-1,1,COUNTIF(Controle!$D$37:$D$68,H20),1)</xm:f>
          </x14:formula1>
          <xm:sqref>O20:O111</xm:sqref>
        </x14:dataValidation>
        <x14:dataValidation type="list" allowBlank="1" showInputMessage="1" showErrorMessage="1">
          <x14:formula1>
            <xm:f>Controle!$H$1:$H$4</xm:f>
          </x14:formula1>
          <xm:sqref>H28:H111</xm:sqref>
        </x14:dataValidation>
        <x14:dataValidation type="list" allowBlank="1" showInputMessage="1" showErrorMessage="1">
          <x14:formula1>
            <xm:f>Controle!$G$1:$G$5</xm:f>
          </x14:formula1>
          <xm:sqref>G20:G111</xm:sqref>
        </x14:dataValidation>
        <x14:dataValidation type="list" allowBlank="1" showInputMessage="1" showErrorMessage="1">
          <x14:formula1>
            <xm:f>Controle!$G$6</xm:f>
          </x14:formula1>
          <xm:sqref>G8:G19</xm:sqref>
        </x14:dataValidation>
        <x14:dataValidation type="list" allowBlank="1" showInputMessage="1" showErrorMessage="1">
          <x14:formula1>
            <xm:f>Controle!$C$40:$C$62</xm:f>
          </x14:formula1>
          <xm:sqref>A20:A110</xm:sqref>
        </x14:dataValidation>
        <x14:dataValidation type="list" allowBlank="1" showInputMessage="1" showErrorMessage="1">
          <x14:formula1>
            <xm:f>Controle!$H$1:$H$3</xm:f>
          </x14:formula1>
          <xm:sqref>H8:H27</xm:sqref>
        </x14:dataValidation>
        <x14:dataValidation type="list" allowBlank="1" showInputMessage="1" showErrorMessage="1">
          <x14:formula1>
            <xm:f>Controle!$C$40:$C$50</xm:f>
          </x14:formula1>
          <xm:sqref>A8:F19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8"/>
  <sheetViews>
    <sheetView tabSelected="1" workbookViewId="0">
      <selection activeCell="B9" sqref="B9"/>
    </sheetView>
  </sheetViews>
  <sheetFormatPr defaultRowHeight="12.75" x14ac:dyDescent="0.2"/>
  <cols>
    <col min="1" max="1" width="51.28515625" style="80" bestFit="1" customWidth="1"/>
    <col min="2" max="10" width="9.140625" style="80"/>
    <col min="11" max="11" width="21.5703125" style="80" customWidth="1"/>
    <col min="12" max="12" width="10.7109375" style="80" bestFit="1" customWidth="1"/>
    <col min="13" max="13" width="19" style="80" customWidth="1"/>
    <col min="14" max="15" width="10.85546875" style="80" customWidth="1"/>
    <col min="16" max="16" width="3.140625" style="80" customWidth="1"/>
    <col min="17" max="16384" width="9.140625" style="80"/>
  </cols>
  <sheetData>
    <row r="1" spans="1:17" x14ac:dyDescent="0.2">
      <c r="A1" s="255" t="s">
        <v>22</v>
      </c>
      <c r="B1" s="256"/>
      <c r="C1" s="256"/>
      <c r="D1" s="256"/>
      <c r="E1" s="256"/>
      <c r="F1" s="256"/>
      <c r="G1" s="256"/>
      <c r="H1" s="256"/>
      <c r="I1" s="256"/>
      <c r="J1" s="256"/>
      <c r="K1" s="256"/>
      <c r="L1" s="256"/>
      <c r="M1" s="256"/>
      <c r="N1" s="256"/>
      <c r="O1" s="256"/>
      <c r="P1" s="256"/>
      <c r="Q1" s="257"/>
    </row>
    <row r="2" spans="1:17" x14ac:dyDescent="0.2">
      <c r="A2" s="258"/>
      <c r="B2" s="259"/>
      <c r="C2" s="259"/>
      <c r="D2" s="259"/>
      <c r="E2" s="259"/>
      <c r="F2" s="259"/>
      <c r="G2" s="259"/>
      <c r="H2" s="259"/>
      <c r="I2" s="259"/>
      <c r="J2" s="259"/>
      <c r="K2" s="259"/>
      <c r="L2" s="259"/>
      <c r="M2" s="259"/>
      <c r="N2" s="259"/>
      <c r="O2" s="259"/>
      <c r="P2" s="259"/>
      <c r="Q2" s="260"/>
    </row>
    <row r="3" spans="1:17" ht="13.5" thickBot="1" x14ac:dyDescent="0.25">
      <c r="A3" s="261"/>
      <c r="B3" s="262"/>
      <c r="C3" s="262"/>
      <c r="D3" s="262"/>
      <c r="E3" s="262"/>
      <c r="F3" s="262"/>
      <c r="G3" s="262"/>
      <c r="H3" s="262"/>
      <c r="I3" s="262"/>
      <c r="J3" s="262"/>
      <c r="K3" s="262"/>
      <c r="L3" s="262"/>
      <c r="M3" s="262"/>
      <c r="N3" s="262"/>
      <c r="O3" s="262"/>
      <c r="P3" s="262"/>
      <c r="Q3" s="263"/>
    </row>
    <row r="4" spans="1:17" x14ac:dyDescent="0.2">
      <c r="A4" s="81"/>
      <c r="B4" s="82"/>
      <c r="C4" s="82"/>
      <c r="D4" s="82"/>
      <c r="E4" s="82"/>
      <c r="F4" s="82"/>
      <c r="G4" s="82"/>
      <c r="H4" s="82"/>
      <c r="I4" s="82"/>
      <c r="J4" s="82"/>
      <c r="K4" s="82"/>
      <c r="L4" s="82"/>
      <c r="M4" s="82"/>
      <c r="N4" s="82"/>
      <c r="O4" s="82"/>
      <c r="P4" s="82"/>
      <c r="Q4" s="83"/>
    </row>
    <row r="5" spans="1:17" ht="13.5" thickBot="1" x14ac:dyDescent="0.25">
      <c r="A5" s="84"/>
      <c r="B5" s="85"/>
      <c r="C5" s="85"/>
      <c r="D5" s="85"/>
      <c r="E5" s="85"/>
      <c r="F5" s="85"/>
      <c r="G5" s="85"/>
      <c r="H5" s="85"/>
      <c r="I5" s="85"/>
      <c r="J5" s="85"/>
      <c r="K5" s="85"/>
      <c r="L5" s="85"/>
      <c r="M5" s="85"/>
      <c r="N5" s="85"/>
      <c r="O5" s="85"/>
      <c r="P5" s="85"/>
      <c r="Q5" s="86"/>
    </row>
    <row r="6" spans="1:17" ht="60.75" customHeight="1" thickBot="1" x14ac:dyDescent="0.25">
      <c r="A6" s="278" t="s">
        <v>150</v>
      </c>
      <c r="B6" s="279"/>
      <c r="C6" s="87"/>
      <c r="D6" s="87"/>
      <c r="E6" s="87"/>
      <c r="F6" s="267" t="s">
        <v>118</v>
      </c>
      <c r="G6" s="88" t="s">
        <v>119</v>
      </c>
      <c r="H6" s="88" t="s">
        <v>120</v>
      </c>
      <c r="I6" s="87"/>
      <c r="J6" s="87"/>
      <c r="K6" s="264" t="s">
        <v>141</v>
      </c>
      <c r="L6" s="265"/>
      <c r="M6" s="265"/>
      <c r="N6" s="266"/>
      <c r="O6" s="87"/>
      <c r="P6" s="87"/>
      <c r="Q6" s="89"/>
    </row>
    <row r="7" spans="1:17" ht="30.75" thickBot="1" x14ac:dyDescent="0.25">
      <c r="A7" s="280"/>
      <c r="B7" s="281"/>
      <c r="C7" s="87"/>
      <c r="D7" s="87"/>
      <c r="E7" s="87"/>
      <c r="F7" s="268"/>
      <c r="G7" s="90" t="s">
        <v>122</v>
      </c>
      <c r="H7" s="90" t="s">
        <v>122</v>
      </c>
      <c r="I7" s="87"/>
      <c r="J7" s="87"/>
      <c r="K7" s="264" t="s">
        <v>137</v>
      </c>
      <c r="L7" s="266"/>
      <c r="M7" s="264" t="s">
        <v>138</v>
      </c>
      <c r="N7" s="266"/>
      <c r="O7" s="87"/>
      <c r="P7" s="87"/>
      <c r="Q7" s="89"/>
    </row>
    <row r="8" spans="1:17" ht="15.75" thickBot="1" x14ac:dyDescent="0.3">
      <c r="A8" s="91" t="s">
        <v>117</v>
      </c>
      <c r="B8" s="92">
        <v>4</v>
      </c>
      <c r="C8" s="87"/>
      <c r="D8" s="87"/>
      <c r="E8" s="87"/>
      <c r="F8" s="117" t="s">
        <v>124</v>
      </c>
      <c r="G8" s="118">
        <v>6</v>
      </c>
      <c r="H8" s="118">
        <v>7.5</v>
      </c>
      <c r="I8" s="87"/>
      <c r="J8" s="87"/>
      <c r="K8" s="93" t="s">
        <v>139</v>
      </c>
      <c r="L8" s="94" t="s">
        <v>140</v>
      </c>
      <c r="M8" s="93" t="s">
        <v>139</v>
      </c>
      <c r="N8" s="94" t="s">
        <v>140</v>
      </c>
      <c r="O8" s="87"/>
      <c r="P8" s="87"/>
      <c r="Q8" s="89"/>
    </row>
    <row r="9" spans="1:17" ht="15.75" thickBot="1" x14ac:dyDescent="0.3">
      <c r="A9" s="95" t="s">
        <v>121</v>
      </c>
      <c r="B9" s="96">
        <v>1</v>
      </c>
      <c r="C9" s="87"/>
      <c r="D9" s="87"/>
      <c r="E9" s="87"/>
      <c r="F9" s="117" t="s">
        <v>126</v>
      </c>
      <c r="G9" s="118">
        <v>7</v>
      </c>
      <c r="H9" s="118">
        <v>9</v>
      </c>
      <c r="I9" s="87"/>
      <c r="J9" s="87"/>
      <c r="K9" s="282">
        <v>2.8</v>
      </c>
      <c r="L9" s="285">
        <v>9.3000000000000007</v>
      </c>
      <c r="M9" s="282">
        <v>2.2999999999999998</v>
      </c>
      <c r="N9" s="285">
        <v>7.6</v>
      </c>
      <c r="O9" s="87"/>
      <c r="P9" s="87"/>
      <c r="Q9" s="89"/>
    </row>
    <row r="10" spans="1:17" ht="15.75" thickBot="1" x14ac:dyDescent="0.3">
      <c r="A10" s="95" t="s">
        <v>123</v>
      </c>
      <c r="B10" s="96">
        <v>1</v>
      </c>
      <c r="C10" s="87"/>
      <c r="D10" s="87"/>
      <c r="E10" s="87"/>
      <c r="F10" s="119" t="s">
        <v>169</v>
      </c>
      <c r="G10" s="118">
        <v>8</v>
      </c>
      <c r="H10" s="118">
        <v>10.5</v>
      </c>
      <c r="I10" s="87"/>
      <c r="J10" s="87"/>
      <c r="K10" s="283"/>
      <c r="L10" s="286"/>
      <c r="M10" s="283"/>
      <c r="N10" s="286"/>
      <c r="O10" s="87"/>
      <c r="P10" s="87"/>
      <c r="Q10" s="89"/>
    </row>
    <row r="11" spans="1:17" ht="15.75" thickBot="1" x14ac:dyDescent="0.3">
      <c r="A11" s="95" t="s">
        <v>125</v>
      </c>
      <c r="B11" s="96">
        <v>1</v>
      </c>
      <c r="C11" s="87"/>
      <c r="D11" s="87"/>
      <c r="E11" s="87"/>
      <c r="F11" s="117" t="s">
        <v>128</v>
      </c>
      <c r="G11" s="118">
        <v>10</v>
      </c>
      <c r="H11" s="118">
        <v>13.5</v>
      </c>
      <c r="I11" s="87"/>
      <c r="J11" s="87"/>
      <c r="K11" s="283"/>
      <c r="L11" s="286"/>
      <c r="M11" s="283"/>
      <c r="N11" s="286"/>
      <c r="O11" s="87"/>
      <c r="P11" s="87"/>
      <c r="Q11" s="89"/>
    </row>
    <row r="12" spans="1:17" ht="15.75" thickBot="1" x14ac:dyDescent="0.3">
      <c r="A12" s="95" t="s">
        <v>20</v>
      </c>
      <c r="B12" s="96">
        <v>1</v>
      </c>
      <c r="C12" s="87"/>
      <c r="D12" s="87"/>
      <c r="E12" s="87"/>
      <c r="F12" s="117" t="s">
        <v>130</v>
      </c>
      <c r="G12" s="118">
        <v>12</v>
      </c>
      <c r="H12" s="118">
        <v>16.5</v>
      </c>
      <c r="I12" s="87"/>
      <c r="J12" s="87"/>
      <c r="K12" s="284"/>
      <c r="L12" s="287"/>
      <c r="M12" s="284"/>
      <c r="N12" s="287"/>
      <c r="O12" s="87"/>
      <c r="P12" s="87"/>
      <c r="Q12" s="89"/>
    </row>
    <row r="13" spans="1:17" ht="15.75" thickBot="1" x14ac:dyDescent="0.3">
      <c r="A13" s="95" t="s">
        <v>127</v>
      </c>
      <c r="B13" s="96">
        <v>1</v>
      </c>
      <c r="C13" s="87"/>
      <c r="D13" s="87"/>
      <c r="E13" s="87"/>
      <c r="F13" s="97"/>
      <c r="G13" s="97"/>
      <c r="H13" s="97"/>
      <c r="I13" s="87"/>
      <c r="J13" s="87"/>
      <c r="K13" s="87"/>
      <c r="L13" s="87"/>
      <c r="M13" s="87"/>
      <c r="N13" s="87"/>
      <c r="O13" s="87"/>
      <c r="P13" s="87"/>
      <c r="Q13" s="89"/>
    </row>
    <row r="14" spans="1:17" ht="15.75" customHeight="1" x14ac:dyDescent="0.25">
      <c r="A14" s="95" t="s">
        <v>129</v>
      </c>
      <c r="B14" s="96">
        <v>1</v>
      </c>
      <c r="C14" s="87"/>
      <c r="D14" s="87"/>
      <c r="E14" s="87"/>
      <c r="F14" s="272" t="s">
        <v>149</v>
      </c>
      <c r="G14" s="273"/>
      <c r="H14" s="274"/>
      <c r="I14" s="87"/>
      <c r="J14" s="87"/>
      <c r="K14" s="246" t="s">
        <v>142</v>
      </c>
      <c r="L14" s="247"/>
      <c r="M14" s="247"/>
      <c r="N14" s="248"/>
      <c r="O14" s="87"/>
      <c r="P14" s="87"/>
      <c r="Q14" s="89"/>
    </row>
    <row r="15" spans="1:17" ht="15.75" thickBot="1" x14ac:dyDescent="0.3">
      <c r="A15" s="95" t="s">
        <v>131</v>
      </c>
      <c r="B15" s="96">
        <v>1</v>
      </c>
      <c r="C15" s="87"/>
      <c r="D15" s="87"/>
      <c r="E15" s="87"/>
      <c r="F15" s="275"/>
      <c r="G15" s="276"/>
      <c r="H15" s="277"/>
      <c r="I15" s="87"/>
      <c r="J15" s="87"/>
      <c r="K15" s="249"/>
      <c r="L15" s="250"/>
      <c r="M15" s="250"/>
      <c r="N15" s="251"/>
      <c r="O15" s="87"/>
      <c r="P15" s="87"/>
      <c r="Q15" s="89"/>
    </row>
    <row r="16" spans="1:17" ht="15.75" thickBot="1" x14ac:dyDescent="0.3">
      <c r="A16" s="95" t="s">
        <v>132</v>
      </c>
      <c r="B16" s="96">
        <v>1</v>
      </c>
      <c r="C16" s="87"/>
      <c r="D16" s="87"/>
      <c r="E16" s="87"/>
      <c r="F16" s="269" t="s">
        <v>152</v>
      </c>
      <c r="G16" s="270"/>
      <c r="H16" s="271"/>
      <c r="I16" s="87"/>
      <c r="J16" s="87"/>
      <c r="K16" s="249"/>
      <c r="L16" s="250"/>
      <c r="M16" s="250"/>
      <c r="N16" s="251"/>
      <c r="O16" s="87"/>
      <c r="P16" s="87"/>
      <c r="Q16" s="89"/>
    </row>
    <row r="17" spans="1:17" ht="15.75" thickBot="1" x14ac:dyDescent="0.3">
      <c r="A17" s="98" t="s">
        <v>133</v>
      </c>
      <c r="B17" s="99">
        <v>1</v>
      </c>
      <c r="C17" s="87"/>
      <c r="D17" s="87"/>
      <c r="E17" s="87"/>
      <c r="F17" s="269" t="s">
        <v>146</v>
      </c>
      <c r="G17" s="270"/>
      <c r="H17" s="271"/>
      <c r="I17" s="87"/>
      <c r="J17" s="87"/>
      <c r="K17" s="252"/>
      <c r="L17" s="253"/>
      <c r="M17" s="253"/>
      <c r="N17" s="254"/>
      <c r="O17" s="87"/>
      <c r="P17" s="87"/>
      <c r="Q17" s="89"/>
    </row>
    <row r="18" spans="1:17" ht="20.25" customHeight="1" thickBot="1" x14ac:dyDescent="0.25">
      <c r="A18" s="100"/>
      <c r="B18" s="87"/>
      <c r="C18" s="87"/>
      <c r="D18" s="87"/>
      <c r="E18" s="87"/>
      <c r="F18" s="87"/>
      <c r="G18" s="87"/>
      <c r="H18" s="87"/>
      <c r="I18" s="87"/>
      <c r="J18" s="87"/>
      <c r="K18" s="101"/>
      <c r="L18" s="101"/>
      <c r="M18" s="101"/>
      <c r="N18" s="101"/>
      <c r="O18" s="87"/>
      <c r="P18" s="87"/>
      <c r="Q18" s="89"/>
    </row>
    <row r="19" spans="1:17" ht="15" customHeight="1" thickBot="1" x14ac:dyDescent="0.3">
      <c r="A19" s="102" t="s">
        <v>134</v>
      </c>
      <c r="B19" s="114">
        <f>SUM(B8:B17)</f>
        <v>13</v>
      </c>
      <c r="C19" s="87"/>
      <c r="D19" s="87"/>
      <c r="E19" s="87"/>
      <c r="F19" s="243" t="s">
        <v>151</v>
      </c>
      <c r="G19" s="244"/>
      <c r="H19" s="244"/>
      <c r="I19" s="244"/>
      <c r="J19" s="244"/>
      <c r="K19" s="244"/>
      <c r="L19" s="244"/>
      <c r="M19" s="244"/>
      <c r="N19" s="244"/>
      <c r="O19" s="245"/>
      <c r="P19" s="87"/>
      <c r="Q19" s="89"/>
    </row>
    <row r="20" spans="1:17" ht="15.75" customHeight="1" x14ac:dyDescent="0.25">
      <c r="A20" s="103" t="s">
        <v>135</v>
      </c>
      <c r="B20" s="115">
        <f>IF(
          AND(B19&gt;=8,B19&lt;=10),6,
          IF(
                AND(B19&gt;=11,B19&lt;=14),7,
                IF(
                       AND(B19&gt;=15,B19&lt;=19),8,
                       IF(
                              AND(B19&gt;=20,B19&lt;=27),10,
                              IF(
                                    AND(B19&gt;=28,B19&lt;=35),12,0))))
)</f>
        <v>7</v>
      </c>
      <c r="C20" s="87"/>
      <c r="D20" s="87"/>
      <c r="E20" s="87"/>
      <c r="F20" s="120" t="s">
        <v>147</v>
      </c>
      <c r="G20" s="121"/>
      <c r="H20" s="121"/>
      <c r="I20" s="121"/>
      <c r="J20" s="121"/>
      <c r="K20" s="121"/>
      <c r="L20" s="121"/>
      <c r="M20" s="121"/>
      <c r="N20" s="121"/>
      <c r="O20" s="122"/>
      <c r="P20" s="87"/>
      <c r="Q20" s="89"/>
    </row>
    <row r="21" spans="1:17" ht="15.75" thickBot="1" x14ac:dyDescent="0.3">
      <c r="A21" s="104" t="s">
        <v>136</v>
      </c>
      <c r="B21" s="116">
        <f>IF(
          AND(B19&gt;=8,B19&lt;=10),7.5,
          IF(
                AND(B19&gt;=11,B19&lt;=14),9,
                IF(
                       AND(B19&gt;=15,B19&lt;=19),10.5,
                       IF(
                              AND(B19&gt;=20,B19&lt;=27),13.5,
                              IF(
                                    AND(B19&gt;=28,B19&lt;=35),16.5,0))))
)</f>
        <v>9</v>
      </c>
      <c r="C21" s="87"/>
      <c r="D21" s="87"/>
      <c r="E21" s="87"/>
      <c r="F21" s="123" t="s">
        <v>148</v>
      </c>
      <c r="G21" s="124"/>
      <c r="H21" s="124"/>
      <c r="I21" s="124"/>
      <c r="J21" s="124"/>
      <c r="K21" s="124"/>
      <c r="L21" s="124"/>
      <c r="M21" s="124"/>
      <c r="N21" s="124"/>
      <c r="O21" s="125"/>
      <c r="P21" s="87"/>
      <c r="Q21" s="89"/>
    </row>
    <row r="22" spans="1:17" x14ac:dyDescent="0.2">
      <c r="A22" s="100"/>
      <c r="B22" s="87"/>
      <c r="C22" s="87"/>
      <c r="D22" s="87"/>
      <c r="E22" s="87"/>
      <c r="F22" s="87"/>
      <c r="G22" s="87"/>
      <c r="H22" s="87"/>
      <c r="I22" s="87"/>
      <c r="J22" s="87"/>
      <c r="K22" s="87"/>
      <c r="L22" s="87"/>
      <c r="M22" s="87"/>
      <c r="N22" s="87"/>
      <c r="O22" s="87"/>
      <c r="P22" s="87"/>
      <c r="Q22" s="89"/>
    </row>
    <row r="23" spans="1:17" x14ac:dyDescent="0.2">
      <c r="A23" s="100"/>
      <c r="B23" s="87"/>
      <c r="C23" s="87"/>
      <c r="D23" s="87"/>
      <c r="E23" s="87"/>
      <c r="F23" s="87"/>
      <c r="G23" s="87"/>
      <c r="H23" s="87"/>
      <c r="I23" s="87"/>
      <c r="J23" s="87"/>
      <c r="K23" s="87"/>
      <c r="L23" s="87"/>
      <c r="M23" s="87"/>
      <c r="N23" s="87"/>
      <c r="O23" s="87"/>
      <c r="P23" s="87"/>
      <c r="Q23" s="89"/>
    </row>
    <row r="24" spans="1:17" x14ac:dyDescent="0.2">
      <c r="A24" s="100"/>
      <c r="B24" s="87"/>
      <c r="C24" s="87"/>
      <c r="D24" s="87"/>
      <c r="E24" s="87"/>
      <c r="F24" s="87"/>
      <c r="G24" s="87"/>
      <c r="H24" s="87"/>
      <c r="I24" s="87"/>
      <c r="J24" s="87"/>
      <c r="K24" s="87"/>
      <c r="L24" s="87"/>
      <c r="M24" s="87"/>
      <c r="N24" s="87"/>
      <c r="O24" s="87"/>
      <c r="P24" s="87"/>
      <c r="Q24" s="89"/>
    </row>
    <row r="25" spans="1:17" x14ac:dyDescent="0.2">
      <c r="A25" s="100"/>
      <c r="B25" s="87"/>
      <c r="C25" s="87"/>
      <c r="D25" s="87"/>
      <c r="E25" s="87"/>
      <c r="F25" s="87"/>
      <c r="G25" s="87"/>
      <c r="H25" s="87"/>
      <c r="I25" s="87"/>
      <c r="J25" s="87"/>
      <c r="K25" s="87"/>
      <c r="L25" s="87"/>
      <c r="M25" s="87"/>
      <c r="N25" s="87"/>
      <c r="O25" s="87"/>
      <c r="P25" s="87"/>
      <c r="Q25" s="89"/>
    </row>
    <row r="26" spans="1:17" x14ac:dyDescent="0.2">
      <c r="A26" s="100"/>
      <c r="B26" s="87"/>
      <c r="C26" s="87"/>
      <c r="D26" s="87"/>
      <c r="E26" s="87"/>
      <c r="F26" s="87"/>
      <c r="G26" s="87"/>
      <c r="H26" s="87"/>
      <c r="I26" s="87"/>
      <c r="J26" s="87"/>
      <c r="K26" s="87"/>
      <c r="L26" s="87"/>
      <c r="M26" s="87"/>
      <c r="N26" s="87"/>
      <c r="O26" s="87"/>
      <c r="P26" s="87"/>
      <c r="Q26" s="89"/>
    </row>
    <row r="27" spans="1:17" x14ac:dyDescent="0.2">
      <c r="A27" s="100"/>
      <c r="B27" s="87"/>
      <c r="C27" s="87"/>
      <c r="D27" s="87"/>
      <c r="E27" s="87"/>
      <c r="F27" s="87"/>
      <c r="G27" s="87"/>
      <c r="H27" s="87"/>
      <c r="I27" s="87"/>
      <c r="J27" s="87"/>
      <c r="K27" s="87"/>
      <c r="L27" s="87"/>
      <c r="M27" s="87"/>
      <c r="N27" s="87"/>
      <c r="O27" s="87"/>
      <c r="P27" s="87"/>
      <c r="Q27" s="89"/>
    </row>
    <row r="28" spans="1:17" x14ac:dyDescent="0.2">
      <c r="A28" s="100"/>
      <c r="B28" s="87"/>
      <c r="C28" s="87"/>
      <c r="D28" s="87"/>
      <c r="E28" s="87"/>
      <c r="F28" s="87"/>
      <c r="G28" s="87"/>
      <c r="H28" s="87"/>
      <c r="I28" s="87"/>
      <c r="J28" s="87"/>
      <c r="K28" s="87"/>
      <c r="L28" s="87"/>
      <c r="M28" s="87"/>
      <c r="N28" s="87"/>
      <c r="O28" s="87"/>
      <c r="P28" s="87"/>
      <c r="Q28" s="89"/>
    </row>
    <row r="29" spans="1:17" x14ac:dyDescent="0.2">
      <c r="A29" s="100"/>
      <c r="B29" s="87"/>
      <c r="C29" s="87"/>
      <c r="D29" s="87"/>
      <c r="E29" s="87"/>
      <c r="F29" s="87"/>
      <c r="G29" s="87"/>
      <c r="H29" s="87"/>
      <c r="I29" s="87"/>
      <c r="J29" s="87"/>
      <c r="K29" s="87"/>
      <c r="L29" s="87"/>
      <c r="M29" s="87"/>
      <c r="N29" s="87"/>
      <c r="O29" s="87"/>
      <c r="P29" s="87"/>
      <c r="Q29" s="89"/>
    </row>
    <row r="30" spans="1:17" x14ac:dyDescent="0.2">
      <c r="A30" s="100"/>
      <c r="B30" s="87"/>
      <c r="C30" s="87"/>
      <c r="D30" s="87"/>
      <c r="E30" s="87"/>
      <c r="F30" s="87"/>
      <c r="G30" s="87"/>
      <c r="H30" s="87"/>
      <c r="I30" s="87"/>
      <c r="J30" s="87"/>
      <c r="K30" s="87"/>
      <c r="L30" s="87"/>
      <c r="M30" s="87"/>
      <c r="N30" s="87"/>
      <c r="O30" s="87"/>
      <c r="P30" s="87"/>
      <c r="Q30" s="89"/>
    </row>
    <row r="31" spans="1:17" x14ac:dyDescent="0.2">
      <c r="A31" s="100"/>
      <c r="B31" s="87"/>
      <c r="C31" s="87"/>
      <c r="D31" s="87"/>
      <c r="E31" s="87"/>
      <c r="F31" s="87"/>
      <c r="G31" s="87"/>
      <c r="H31" s="87"/>
      <c r="I31" s="87"/>
      <c r="J31" s="87"/>
      <c r="K31" s="87"/>
      <c r="L31" s="87"/>
      <c r="M31" s="87"/>
      <c r="N31" s="87"/>
      <c r="O31" s="87"/>
      <c r="P31" s="87"/>
      <c r="Q31" s="89"/>
    </row>
    <row r="32" spans="1:17" x14ac:dyDescent="0.2">
      <c r="A32" s="100"/>
      <c r="B32" s="87"/>
      <c r="C32" s="87"/>
      <c r="D32" s="87"/>
      <c r="E32" s="87"/>
      <c r="F32" s="87"/>
      <c r="G32" s="87"/>
      <c r="H32" s="87"/>
      <c r="I32" s="87"/>
      <c r="J32" s="87"/>
      <c r="K32" s="87"/>
      <c r="L32" s="87"/>
      <c r="M32" s="87"/>
      <c r="N32" s="87"/>
      <c r="O32" s="87"/>
      <c r="P32" s="87"/>
      <c r="Q32" s="89"/>
    </row>
    <row r="33" spans="1:17" x14ac:dyDescent="0.2">
      <c r="A33" s="100"/>
      <c r="B33" s="87"/>
      <c r="C33" s="87"/>
      <c r="D33" s="87"/>
      <c r="E33" s="87"/>
      <c r="F33" s="87"/>
      <c r="G33" s="87"/>
      <c r="H33" s="87"/>
      <c r="I33" s="87"/>
      <c r="J33" s="87"/>
      <c r="K33" s="87"/>
      <c r="L33" s="87"/>
      <c r="M33" s="87"/>
      <c r="N33" s="87"/>
      <c r="O33" s="87"/>
      <c r="P33" s="87"/>
      <c r="Q33" s="89"/>
    </row>
    <row r="34" spans="1:17" x14ac:dyDescent="0.2">
      <c r="A34" s="100"/>
      <c r="B34" s="87"/>
      <c r="C34" s="87"/>
      <c r="D34" s="87"/>
      <c r="E34" s="87"/>
      <c r="F34" s="87"/>
      <c r="G34" s="87"/>
      <c r="H34" s="87"/>
      <c r="I34" s="87"/>
      <c r="J34" s="87"/>
      <c r="K34" s="87"/>
      <c r="L34" s="87"/>
      <c r="M34" s="87"/>
      <c r="N34" s="87"/>
      <c r="O34" s="87"/>
      <c r="P34" s="87"/>
      <c r="Q34" s="89"/>
    </row>
    <row r="35" spans="1:17" x14ac:dyDescent="0.2">
      <c r="A35" s="100"/>
      <c r="B35" s="87"/>
      <c r="C35" s="87"/>
      <c r="D35" s="87"/>
      <c r="E35" s="87"/>
      <c r="F35" s="87"/>
      <c r="G35" s="87"/>
      <c r="H35" s="87"/>
      <c r="I35" s="87"/>
      <c r="J35" s="87"/>
      <c r="K35" s="87"/>
      <c r="L35" s="87"/>
      <c r="M35" s="87"/>
      <c r="N35" s="87"/>
      <c r="O35" s="87"/>
      <c r="P35" s="87"/>
      <c r="Q35" s="89"/>
    </row>
    <row r="36" spans="1:17" x14ac:dyDescent="0.2">
      <c r="A36" s="100"/>
      <c r="B36" s="87"/>
      <c r="C36" s="87"/>
      <c r="D36" s="87"/>
      <c r="E36" s="87"/>
      <c r="F36" s="87"/>
      <c r="G36" s="87"/>
      <c r="H36" s="87"/>
      <c r="I36" s="87"/>
      <c r="J36" s="87"/>
      <c r="K36" s="87"/>
      <c r="L36" s="87"/>
      <c r="M36" s="87"/>
      <c r="N36" s="87"/>
      <c r="O36" s="87"/>
      <c r="P36" s="87"/>
      <c r="Q36" s="89"/>
    </row>
    <row r="37" spans="1:17" x14ac:dyDescent="0.2">
      <c r="A37" s="100"/>
      <c r="B37" s="87"/>
      <c r="C37" s="87"/>
      <c r="D37" s="87"/>
      <c r="E37" s="87"/>
      <c r="F37" s="87"/>
      <c r="G37" s="87"/>
      <c r="H37" s="87"/>
      <c r="I37" s="87"/>
      <c r="J37" s="87"/>
      <c r="K37" s="87"/>
      <c r="L37" s="87"/>
      <c r="M37" s="87"/>
      <c r="N37" s="87"/>
      <c r="O37" s="87"/>
      <c r="P37" s="87"/>
      <c r="Q37" s="89"/>
    </row>
    <row r="38" spans="1:17" ht="13.5" thickBot="1" x14ac:dyDescent="0.25">
      <c r="A38" s="107"/>
      <c r="B38" s="108"/>
      <c r="C38" s="108"/>
      <c r="D38" s="108"/>
      <c r="E38" s="105"/>
      <c r="F38" s="105"/>
      <c r="G38" s="105"/>
      <c r="H38" s="105"/>
      <c r="I38" s="105"/>
      <c r="J38" s="105"/>
      <c r="K38" s="105"/>
      <c r="L38" s="105"/>
      <c r="M38" s="105"/>
      <c r="N38" s="105"/>
      <c r="O38" s="105"/>
      <c r="P38" s="105"/>
      <c r="Q38" s="106"/>
    </row>
  </sheetData>
  <sheetProtection algorithmName="SHA-512" hashValue="AvlIINpxEtPBIJTkX7iofrCWFPu5S+8zONOu+GVu8oSrGnPN6L6fAlFcI+S+9Ffu1Ei2tbEKnM/auoEgDCmjLQ==" saltValue="dSzKb8jWii6CNedcSL8z4A==" spinCount="100000" sheet="1" objects="1" scenarios="1" sort="0" autoFilter="0" pivotTables="0"/>
  <mergeCells count="15">
    <mergeCell ref="F19:O19"/>
    <mergeCell ref="K14:N17"/>
    <mergeCell ref="A1:Q3"/>
    <mergeCell ref="K6:N6"/>
    <mergeCell ref="F6:F7"/>
    <mergeCell ref="F16:H16"/>
    <mergeCell ref="F14:H15"/>
    <mergeCell ref="A6:B7"/>
    <mergeCell ref="M7:N7"/>
    <mergeCell ref="K9:K12"/>
    <mergeCell ref="L9:L12"/>
    <mergeCell ref="M9:M12"/>
    <mergeCell ref="N9:N12"/>
    <mergeCell ref="K7:L7"/>
    <mergeCell ref="F17:H17"/>
  </mergeCells>
  <pageMargins left="0.511811024" right="0.511811024" top="0.78740157499999996" bottom="0.78740157499999996" header="0.31496062000000002" footer="0.31496062000000002"/>
  <pageSetup paperSize="9" orientation="portrait" r:id="rId1"/>
  <drawing r:id="rId2"/>
  <legacyDrawing r:id="rId3"/>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Controle!$G$29:$H$29</xm:f>
          </x14:formula1>
          <xm:sqref>B17</xm:sqref>
        </x14:dataValidation>
        <x14:dataValidation type="list" allowBlank="1" showInputMessage="1" showErrorMessage="1">
          <x14:formula1>
            <xm:f>Controle!$G$28:$H$28</xm:f>
          </x14:formula1>
          <xm:sqref>B16</xm:sqref>
        </x14:dataValidation>
        <x14:dataValidation type="list" allowBlank="1" showInputMessage="1" showErrorMessage="1">
          <x14:formula1>
            <xm:f>Controle!$G$27:$H$27</xm:f>
          </x14:formula1>
          <xm:sqref>B15</xm:sqref>
        </x14:dataValidation>
        <x14:dataValidation type="list" allowBlank="1" showInputMessage="1" showErrorMessage="1">
          <x14:formula1>
            <xm:f>Controle!$G$26:$H$26</xm:f>
          </x14:formula1>
          <xm:sqref>B14</xm:sqref>
        </x14:dataValidation>
        <x14:dataValidation type="list" allowBlank="1" showInputMessage="1" showErrorMessage="1">
          <x14:formula1>
            <xm:f>Controle!$G$25:$H$25</xm:f>
          </x14:formula1>
          <xm:sqref>B13</xm:sqref>
        </x14:dataValidation>
        <x14:dataValidation type="list" allowBlank="1" showInputMessage="1" showErrorMessage="1">
          <x14:formula1>
            <xm:f>Controle!$G$24:$J$24</xm:f>
          </x14:formula1>
          <xm:sqref>B12</xm:sqref>
        </x14:dataValidation>
        <x14:dataValidation type="list" allowBlank="1" showInputMessage="1" showErrorMessage="1">
          <x14:formula1>
            <xm:f>Controle!$G$23:$I$23</xm:f>
          </x14:formula1>
          <xm:sqref>B11</xm:sqref>
        </x14:dataValidation>
        <x14:dataValidation type="list" allowBlank="1" showInputMessage="1" showErrorMessage="1">
          <x14:formula1>
            <xm:f>Controle!$G$22:$I$22</xm:f>
          </x14:formula1>
          <xm:sqref>B10</xm:sqref>
        </x14:dataValidation>
        <x14:dataValidation type="list" allowBlank="1" showInputMessage="1" showErrorMessage="1">
          <x14:formula1>
            <xm:f>Controle!$G$21:$I$21</xm:f>
          </x14:formula1>
          <xm:sqref>B9</xm:sqref>
        </x14:dataValidation>
        <x14:dataValidation type="list" allowBlank="1" showErrorMessage="1" prompt="1 - Menos de 20% das histórias envolvem manutenção ou inclusão de algoritmos complexos_x000a_2 - Mais de 19% e menos de 30% das histórias envolvem manutenção ou inclusão de algoritmos complexos_x000a_3 - Mais de 29% e menos de 50% das histórias envolvem manutenção o_x000a_">
          <x14:formula1>
            <xm:f>Controle!$G$20:$J$20</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7"/>
  <sheetViews>
    <sheetView workbookViewId="0">
      <selection activeCell="C1" sqref="A1:XFD3"/>
    </sheetView>
  </sheetViews>
  <sheetFormatPr defaultRowHeight="12.75" x14ac:dyDescent="0.2"/>
  <cols>
    <col min="1" max="1" width="47.5703125" customWidth="1"/>
    <col min="2" max="2" width="75.42578125" customWidth="1"/>
  </cols>
  <sheetData>
    <row r="1" spans="1:5" x14ac:dyDescent="0.2">
      <c r="A1" s="288" t="s">
        <v>22</v>
      </c>
      <c r="B1" s="288"/>
      <c r="C1" s="13"/>
      <c r="D1" s="13"/>
      <c r="E1" s="13"/>
    </row>
    <row r="2" spans="1:5" x14ac:dyDescent="0.2">
      <c r="A2" s="288"/>
      <c r="B2" s="288"/>
      <c r="C2" s="13"/>
      <c r="D2" s="13"/>
      <c r="E2" s="13"/>
    </row>
    <row r="3" spans="1:5" x14ac:dyDescent="0.2">
      <c r="A3" s="288"/>
      <c r="B3" s="288"/>
      <c r="C3" s="13"/>
      <c r="D3" s="13"/>
      <c r="E3" s="13"/>
    </row>
    <row r="6" spans="1:5" ht="16.5" x14ac:dyDescent="0.3">
      <c r="A6" s="1" t="s">
        <v>24</v>
      </c>
      <c r="B6" s="1" t="s">
        <v>25</v>
      </c>
    </row>
    <row r="7" spans="1:5" ht="13.5" x14ac:dyDescent="0.2">
      <c r="A7" s="3" t="s">
        <v>16</v>
      </c>
      <c r="B7" s="4" t="s">
        <v>46</v>
      </c>
    </row>
    <row r="8" spans="1:5" ht="13.5" x14ac:dyDescent="0.2">
      <c r="A8" s="3" t="s">
        <v>17</v>
      </c>
      <c r="B8" s="4" t="s">
        <v>45</v>
      </c>
    </row>
    <row r="9" spans="1:5" ht="13.5" x14ac:dyDescent="0.2">
      <c r="A9" s="3" t="s">
        <v>18</v>
      </c>
      <c r="B9" s="14" t="s">
        <v>49</v>
      </c>
    </row>
    <row r="10" spans="1:5" ht="13.5" x14ac:dyDescent="0.2">
      <c r="A10" s="3" t="s">
        <v>19</v>
      </c>
      <c r="B10" s="4" t="s">
        <v>54</v>
      </c>
    </row>
    <row r="11" spans="1:5" ht="13.5" x14ac:dyDescent="0.2">
      <c r="A11" s="3" t="s">
        <v>20</v>
      </c>
      <c r="B11" s="4" t="s">
        <v>56</v>
      </c>
    </row>
    <row r="12" spans="1:5" ht="13.5" x14ac:dyDescent="0.2">
      <c r="A12" s="3" t="s">
        <v>21</v>
      </c>
      <c r="B12" s="4" t="s">
        <v>59</v>
      </c>
    </row>
    <row r="13" spans="1:5" x14ac:dyDescent="0.2">
      <c r="B13" s="2">
        <f t="array" ref="B13">SUM(IF($B$7:$B$12&lt;&gt;"",VALUE(RIGHT($B$7:$B$12,2)),0))</f>
        <v>12</v>
      </c>
    </row>
    <row r="17" spans="1:2" ht="13.5" x14ac:dyDescent="0.2">
      <c r="A17" s="3" t="s">
        <v>28</v>
      </c>
      <c r="B17" s="5" t="str">
        <f>IF(B13&lt;=0,"PENDENTE",IF(B13&lt;=12,"BAIXA",IF(B13&gt;18,"ALTA","MÉDIA")))</f>
        <v>BAIXA</v>
      </c>
    </row>
  </sheetData>
  <mergeCells count="1">
    <mergeCell ref="A1:B3"/>
  </mergeCells>
  <phoneticPr fontId="13" type="noConversion"/>
  <dataValidations count="6">
    <dataValidation type="list" allowBlank="1" showInputMessage="1" showErrorMessage="1" sqref="B12">
      <formula1>Cobertura</formula1>
    </dataValidation>
    <dataValidation type="list" showInputMessage="1" showErrorMessage="1" sqref="B7">
      <formula1>Compatibilidade</formula1>
    </dataValidation>
    <dataValidation type="list" allowBlank="1" showInputMessage="1" showErrorMessage="1" sqref="B8">
      <formula1>Teste</formula1>
    </dataValidation>
    <dataValidation type="list" allowBlank="1" showInputMessage="1" showErrorMessage="1" sqref="B9">
      <formula1>Uso</formula1>
    </dataValidation>
    <dataValidation type="list" allowBlank="1" showInputMessage="1" showErrorMessage="1" sqref="B10">
      <formula1>Complexidade</formula1>
    </dataValidation>
    <dataValidation type="list" allowBlank="1" showInputMessage="1" showErrorMessage="1" sqref="B11">
      <formula1>Quantidade</formula1>
    </dataValidation>
  </dataValidations>
  <pageMargins left="0.78740157499999996" right="0.78740157499999996" top="0.984251969" bottom="0.984251969" header="0.49212598499999999" footer="0.49212598499999999"/>
  <pageSetup paperSize="9" orientation="portrait"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N420"/>
  <sheetViews>
    <sheetView zoomScaleNormal="100" workbookViewId="0">
      <selection activeCell="E12" sqref="E12"/>
    </sheetView>
  </sheetViews>
  <sheetFormatPr defaultRowHeight="12.75" x14ac:dyDescent="0.2"/>
  <cols>
    <col min="1" max="1" width="18.42578125" customWidth="1"/>
    <col min="2" max="2" width="22" customWidth="1"/>
    <col min="3" max="3" width="32.42578125" bestFit="1" customWidth="1"/>
    <col min="5" max="5" width="57.28515625" customWidth="1"/>
    <col min="6" max="6" width="44.140625" customWidth="1"/>
    <col min="7" max="7" width="5.42578125" customWidth="1"/>
    <col min="8" max="8" width="37.85546875" customWidth="1"/>
    <col min="12" max="12" width="43.85546875" customWidth="1"/>
    <col min="13" max="13" width="18.140625" customWidth="1"/>
    <col min="14" max="14" width="14.140625" customWidth="1"/>
  </cols>
  <sheetData>
    <row r="1" spans="5:14" x14ac:dyDescent="0.2">
      <c r="E1" s="9" t="s">
        <v>16</v>
      </c>
      <c r="G1" s="15" t="s">
        <v>84</v>
      </c>
      <c r="H1" s="15" t="s">
        <v>62</v>
      </c>
      <c r="L1" s="289" t="s">
        <v>34</v>
      </c>
      <c r="M1" s="289"/>
      <c r="N1" s="289"/>
    </row>
    <row r="2" spans="5:14" x14ac:dyDescent="0.2">
      <c r="E2" s="8" t="s">
        <v>40</v>
      </c>
      <c r="G2" s="15" t="s">
        <v>85</v>
      </c>
      <c r="H2" s="15" t="s">
        <v>63</v>
      </c>
      <c r="L2" t="s">
        <v>35</v>
      </c>
      <c r="M2" t="s">
        <v>36</v>
      </c>
      <c r="N2" t="s">
        <v>37</v>
      </c>
    </row>
    <row r="3" spans="5:14" x14ac:dyDescent="0.2">
      <c r="E3" s="8" t="s">
        <v>41</v>
      </c>
      <c r="G3" s="15" t="s">
        <v>86</v>
      </c>
      <c r="H3" s="15" t="s">
        <v>64</v>
      </c>
      <c r="L3" t="s">
        <v>154</v>
      </c>
      <c r="N3" s="19">
        <v>42005</v>
      </c>
    </row>
    <row r="4" spans="5:14" x14ac:dyDescent="0.2">
      <c r="E4" s="8" t="s">
        <v>46</v>
      </c>
      <c r="G4" s="15" t="s">
        <v>87</v>
      </c>
      <c r="H4" s="15" t="s">
        <v>66</v>
      </c>
      <c r="L4" t="s">
        <v>155</v>
      </c>
      <c r="N4" s="19">
        <v>42024</v>
      </c>
    </row>
    <row r="5" spans="5:14" x14ac:dyDescent="0.2">
      <c r="G5" s="15" t="s">
        <v>88</v>
      </c>
      <c r="L5" t="s">
        <v>156</v>
      </c>
      <c r="N5" s="19">
        <v>42052</v>
      </c>
    </row>
    <row r="6" spans="5:14" x14ac:dyDescent="0.2">
      <c r="G6" s="16" t="s">
        <v>95</v>
      </c>
      <c r="L6" t="s">
        <v>157</v>
      </c>
      <c r="N6" s="19">
        <v>42097</v>
      </c>
    </row>
    <row r="7" spans="5:14" x14ac:dyDescent="0.2">
      <c r="E7" s="9" t="s">
        <v>17</v>
      </c>
      <c r="L7" t="s">
        <v>158</v>
      </c>
      <c r="N7" s="19">
        <v>42115</v>
      </c>
    </row>
    <row r="8" spans="5:14" x14ac:dyDescent="0.2">
      <c r="E8" s="8" t="s">
        <v>42</v>
      </c>
      <c r="L8" t="s">
        <v>159</v>
      </c>
      <c r="N8" s="19">
        <v>42117</v>
      </c>
    </row>
    <row r="9" spans="5:14" x14ac:dyDescent="0.2">
      <c r="E9" s="8" t="s">
        <v>43</v>
      </c>
      <c r="L9" t="s">
        <v>160</v>
      </c>
      <c r="N9" s="19">
        <v>42125</v>
      </c>
    </row>
    <row r="10" spans="5:14" x14ac:dyDescent="0.2">
      <c r="E10" s="8" t="s">
        <v>44</v>
      </c>
      <c r="L10" t="s">
        <v>161</v>
      </c>
      <c r="N10" s="19">
        <v>42159</v>
      </c>
    </row>
    <row r="11" spans="5:14" x14ac:dyDescent="0.2">
      <c r="E11" s="8" t="s">
        <v>45</v>
      </c>
      <c r="L11" t="s">
        <v>162</v>
      </c>
      <c r="N11" s="19">
        <v>42254</v>
      </c>
    </row>
    <row r="12" spans="5:14" x14ac:dyDescent="0.2">
      <c r="L12" t="s">
        <v>163</v>
      </c>
      <c r="N12" s="19">
        <v>42289</v>
      </c>
    </row>
    <row r="13" spans="5:14" x14ac:dyDescent="0.2">
      <c r="L13" t="s">
        <v>164</v>
      </c>
      <c r="N13" s="19">
        <v>42310</v>
      </c>
    </row>
    <row r="14" spans="5:14" x14ac:dyDescent="0.2">
      <c r="E14" s="9" t="s">
        <v>47</v>
      </c>
      <c r="L14" t="s">
        <v>165</v>
      </c>
      <c r="N14" s="19">
        <v>42323</v>
      </c>
    </row>
    <row r="15" spans="5:14" ht="38.25" x14ac:dyDescent="0.2">
      <c r="E15" s="10" t="s">
        <v>51</v>
      </c>
      <c r="G15" s="8" t="s">
        <v>143</v>
      </c>
      <c r="L15" t="s">
        <v>166</v>
      </c>
      <c r="N15" s="19">
        <v>42328</v>
      </c>
    </row>
    <row r="16" spans="5:14" ht="38.25" x14ac:dyDescent="0.2">
      <c r="E16" s="10" t="s">
        <v>48</v>
      </c>
      <c r="G16" s="8" t="s">
        <v>144</v>
      </c>
      <c r="L16" t="s">
        <v>167</v>
      </c>
      <c r="N16" s="19">
        <v>42363</v>
      </c>
    </row>
    <row r="17" spans="5:14" x14ac:dyDescent="0.2">
      <c r="E17" s="8" t="s">
        <v>50</v>
      </c>
      <c r="G17" s="8" t="s">
        <v>145</v>
      </c>
      <c r="L17" t="s">
        <v>154</v>
      </c>
      <c r="N17" s="19">
        <v>42370</v>
      </c>
    </row>
    <row r="18" spans="5:14" x14ac:dyDescent="0.2">
      <c r="E18" s="8" t="s">
        <v>49</v>
      </c>
      <c r="L18" t="s">
        <v>155</v>
      </c>
      <c r="N18" s="19">
        <v>42389</v>
      </c>
    </row>
    <row r="19" spans="5:14" x14ac:dyDescent="0.2">
      <c r="L19" t="s">
        <v>156</v>
      </c>
      <c r="N19" s="19">
        <v>42409</v>
      </c>
    </row>
    <row r="20" spans="5:14" x14ac:dyDescent="0.2">
      <c r="E20" s="9" t="s">
        <v>19</v>
      </c>
      <c r="G20">
        <v>1</v>
      </c>
      <c r="H20">
        <v>2</v>
      </c>
      <c r="I20">
        <v>3</v>
      </c>
      <c r="J20">
        <v>4</v>
      </c>
      <c r="L20" t="s">
        <v>157</v>
      </c>
      <c r="N20" s="19">
        <v>42454</v>
      </c>
    </row>
    <row r="21" spans="5:14" x14ac:dyDescent="0.2">
      <c r="E21" s="10" t="s">
        <v>52</v>
      </c>
      <c r="F21" s="10"/>
      <c r="G21">
        <v>4</v>
      </c>
      <c r="H21">
        <v>3</v>
      </c>
      <c r="I21">
        <v>1</v>
      </c>
      <c r="L21" t="s">
        <v>158</v>
      </c>
      <c r="N21" s="19">
        <v>42481</v>
      </c>
    </row>
    <row r="22" spans="5:14" x14ac:dyDescent="0.2">
      <c r="E22" s="10" t="s">
        <v>53</v>
      </c>
      <c r="F22" s="10"/>
      <c r="G22">
        <v>1</v>
      </c>
      <c r="H22">
        <v>3</v>
      </c>
      <c r="I22">
        <v>5</v>
      </c>
      <c r="L22" t="s">
        <v>159</v>
      </c>
      <c r="N22" s="19">
        <v>42483</v>
      </c>
    </row>
    <row r="23" spans="5:14" x14ac:dyDescent="0.2">
      <c r="E23" s="10" t="s">
        <v>54</v>
      </c>
      <c r="F23" s="10"/>
      <c r="G23">
        <v>5</v>
      </c>
      <c r="H23">
        <v>3</v>
      </c>
      <c r="I23">
        <v>1</v>
      </c>
      <c r="L23" t="s">
        <v>160</v>
      </c>
      <c r="N23" s="19">
        <v>42491</v>
      </c>
    </row>
    <row r="24" spans="5:14" x14ac:dyDescent="0.2">
      <c r="E24" s="10" t="s">
        <v>55</v>
      </c>
      <c r="F24" s="10"/>
      <c r="G24">
        <v>4</v>
      </c>
      <c r="H24">
        <v>3</v>
      </c>
      <c r="I24">
        <v>2</v>
      </c>
      <c r="J24">
        <v>1</v>
      </c>
      <c r="L24" t="s">
        <v>161</v>
      </c>
      <c r="N24" s="19">
        <v>42516</v>
      </c>
    </row>
    <row r="25" spans="5:14" x14ac:dyDescent="0.2">
      <c r="G25">
        <v>3</v>
      </c>
      <c r="H25">
        <v>1</v>
      </c>
      <c r="L25" t="s">
        <v>168</v>
      </c>
      <c r="N25" s="19">
        <v>42586</v>
      </c>
    </row>
    <row r="26" spans="5:14" x14ac:dyDescent="0.2">
      <c r="E26" s="11" t="s">
        <v>20</v>
      </c>
      <c r="G26">
        <v>3</v>
      </c>
      <c r="H26">
        <v>1</v>
      </c>
      <c r="L26" t="s">
        <v>168</v>
      </c>
      <c r="N26" s="19">
        <v>42587</v>
      </c>
    </row>
    <row r="27" spans="5:14" x14ac:dyDescent="0.2">
      <c r="E27" s="10" t="s">
        <v>56</v>
      </c>
      <c r="F27" s="10"/>
      <c r="G27">
        <v>2</v>
      </c>
      <c r="H27">
        <v>1</v>
      </c>
      <c r="L27" t="s">
        <v>168</v>
      </c>
      <c r="N27" s="19">
        <v>42600</v>
      </c>
    </row>
    <row r="28" spans="5:14" x14ac:dyDescent="0.2">
      <c r="E28" s="10" t="s">
        <v>57</v>
      </c>
      <c r="F28" s="10"/>
      <c r="G28">
        <v>3</v>
      </c>
      <c r="H28">
        <v>1</v>
      </c>
      <c r="L28" t="s">
        <v>168</v>
      </c>
      <c r="N28" s="19">
        <v>42604</v>
      </c>
    </row>
    <row r="29" spans="5:14" x14ac:dyDescent="0.2">
      <c r="E29" s="10" t="s">
        <v>58</v>
      </c>
      <c r="F29" s="10"/>
      <c r="G29">
        <v>2</v>
      </c>
      <c r="H29">
        <v>1</v>
      </c>
      <c r="L29" t="s">
        <v>162</v>
      </c>
      <c r="N29" s="19">
        <v>42620</v>
      </c>
    </row>
    <row r="30" spans="5:14" x14ac:dyDescent="0.2">
      <c r="E30" s="10"/>
      <c r="F30" s="10"/>
      <c r="L30" t="s">
        <v>163</v>
      </c>
      <c r="N30" s="19">
        <v>42655</v>
      </c>
    </row>
    <row r="31" spans="5:14" x14ac:dyDescent="0.2">
      <c r="E31" s="11" t="s">
        <v>21</v>
      </c>
      <c r="L31" t="s">
        <v>164</v>
      </c>
      <c r="N31" s="19">
        <v>42676</v>
      </c>
    </row>
    <row r="32" spans="5:14" x14ac:dyDescent="0.2">
      <c r="E32" s="10" t="s">
        <v>59</v>
      </c>
      <c r="F32" s="10"/>
      <c r="L32" t="s">
        <v>165</v>
      </c>
      <c r="N32" s="19">
        <v>42689</v>
      </c>
    </row>
    <row r="33" spans="3:14" x14ac:dyDescent="0.2">
      <c r="E33" s="10" t="s">
        <v>60</v>
      </c>
      <c r="F33" s="10"/>
      <c r="L33" t="s">
        <v>166</v>
      </c>
      <c r="N33" s="19">
        <v>42694</v>
      </c>
    </row>
    <row r="34" spans="3:14" x14ac:dyDescent="0.2">
      <c r="E34" s="10" t="s">
        <v>61</v>
      </c>
      <c r="F34" s="10"/>
      <c r="L34" t="s">
        <v>167</v>
      </c>
      <c r="N34" s="19">
        <v>42729</v>
      </c>
    </row>
    <row r="35" spans="3:14" x14ac:dyDescent="0.2">
      <c r="E35" s="10"/>
      <c r="F35" s="10"/>
      <c r="L35" t="s">
        <v>154</v>
      </c>
      <c r="N35" s="19">
        <v>42736</v>
      </c>
    </row>
    <row r="36" spans="3:14" x14ac:dyDescent="0.2">
      <c r="L36" t="s">
        <v>155</v>
      </c>
      <c r="N36" s="19">
        <v>42755</v>
      </c>
    </row>
    <row r="37" spans="3:14" x14ac:dyDescent="0.2">
      <c r="D37" s="12" t="s">
        <v>62</v>
      </c>
      <c r="E37" s="7" t="s">
        <v>67</v>
      </c>
      <c r="L37" t="s">
        <v>156</v>
      </c>
      <c r="N37" s="19">
        <v>42794</v>
      </c>
    </row>
    <row r="38" spans="3:14" x14ac:dyDescent="0.2">
      <c r="D38" s="12" t="s">
        <v>64</v>
      </c>
      <c r="E38" s="7" t="s">
        <v>68</v>
      </c>
      <c r="L38" t="s">
        <v>157</v>
      </c>
      <c r="N38" s="19">
        <v>42839</v>
      </c>
    </row>
    <row r="39" spans="3:14" x14ac:dyDescent="0.2">
      <c r="D39" s="12" t="s">
        <v>63</v>
      </c>
      <c r="E39" s="12" t="s">
        <v>93</v>
      </c>
      <c r="L39" t="s">
        <v>158</v>
      </c>
      <c r="N39" s="19">
        <v>42846</v>
      </c>
    </row>
    <row r="40" spans="3:14" x14ac:dyDescent="0.2">
      <c r="C40" s="8" t="s">
        <v>116</v>
      </c>
      <c r="D40" s="12" t="s">
        <v>95</v>
      </c>
      <c r="E40" s="12" t="s">
        <v>97</v>
      </c>
      <c r="F40" s="8" t="s">
        <v>116</v>
      </c>
      <c r="G40" s="12" t="s">
        <v>95</v>
      </c>
      <c r="H40" s="12" t="s">
        <v>97</v>
      </c>
      <c r="L40" t="s">
        <v>159</v>
      </c>
      <c r="N40" s="19">
        <v>42848</v>
      </c>
    </row>
    <row r="41" spans="3:14" x14ac:dyDescent="0.2">
      <c r="C41" s="8" t="s">
        <v>106</v>
      </c>
      <c r="D41" s="12" t="s">
        <v>95</v>
      </c>
      <c r="E41" s="12" t="s">
        <v>98</v>
      </c>
      <c r="F41" s="8" t="s">
        <v>106</v>
      </c>
      <c r="G41" s="12" t="s">
        <v>95</v>
      </c>
      <c r="H41" s="12" t="s">
        <v>98</v>
      </c>
      <c r="L41" t="s">
        <v>160</v>
      </c>
      <c r="N41" s="19">
        <v>42856</v>
      </c>
    </row>
    <row r="42" spans="3:14" x14ac:dyDescent="0.2">
      <c r="C42" s="8" t="s">
        <v>107</v>
      </c>
      <c r="D42" s="12" t="s">
        <v>95</v>
      </c>
      <c r="E42" s="12" t="s">
        <v>99</v>
      </c>
      <c r="F42" s="8" t="s">
        <v>107</v>
      </c>
      <c r="G42" s="12" t="s">
        <v>95</v>
      </c>
      <c r="H42" s="12" t="s">
        <v>99</v>
      </c>
      <c r="L42" t="s">
        <v>161</v>
      </c>
      <c r="N42" s="19">
        <v>42901</v>
      </c>
    </row>
    <row r="43" spans="3:14" x14ac:dyDescent="0.2">
      <c r="C43" s="8" t="s">
        <v>108</v>
      </c>
      <c r="D43" s="12" t="s">
        <v>95</v>
      </c>
      <c r="E43" s="12" t="s">
        <v>100</v>
      </c>
      <c r="F43" s="8" t="s">
        <v>108</v>
      </c>
      <c r="G43" s="12" t="s">
        <v>95</v>
      </c>
      <c r="H43" s="12" t="s">
        <v>100</v>
      </c>
      <c r="L43" t="s">
        <v>162</v>
      </c>
      <c r="N43" s="19">
        <v>42985</v>
      </c>
    </row>
    <row r="44" spans="3:14" x14ac:dyDescent="0.2">
      <c r="C44" s="8" t="s">
        <v>109</v>
      </c>
      <c r="D44" s="12" t="s">
        <v>95</v>
      </c>
      <c r="E44" s="12" t="s">
        <v>101</v>
      </c>
      <c r="F44" s="8" t="s">
        <v>109</v>
      </c>
      <c r="G44" s="12" t="s">
        <v>95</v>
      </c>
      <c r="H44" s="12" t="s">
        <v>101</v>
      </c>
      <c r="L44" t="s">
        <v>163</v>
      </c>
      <c r="N44" s="19">
        <v>43020</v>
      </c>
    </row>
    <row r="45" spans="3:14" x14ac:dyDescent="0.2">
      <c r="C45" s="8" t="s">
        <v>110</v>
      </c>
      <c r="D45" s="12" t="s">
        <v>95</v>
      </c>
      <c r="E45" s="12" t="s">
        <v>69</v>
      </c>
      <c r="F45" s="8" t="s">
        <v>110</v>
      </c>
      <c r="G45" s="12" t="s">
        <v>95</v>
      </c>
      <c r="H45" s="12" t="s">
        <v>102</v>
      </c>
      <c r="L45" t="s">
        <v>164</v>
      </c>
      <c r="N45" s="19">
        <v>43041</v>
      </c>
    </row>
    <row r="46" spans="3:14" x14ac:dyDescent="0.2">
      <c r="C46" s="8" t="s">
        <v>111</v>
      </c>
      <c r="D46" s="12" t="s">
        <v>95</v>
      </c>
      <c r="E46" s="12" t="s">
        <v>70</v>
      </c>
      <c r="F46" s="8" t="s">
        <v>111</v>
      </c>
      <c r="G46" s="12" t="s">
        <v>95</v>
      </c>
      <c r="H46" s="12" t="s">
        <v>101</v>
      </c>
      <c r="L46" t="s">
        <v>165</v>
      </c>
      <c r="N46" s="19">
        <v>43054</v>
      </c>
    </row>
    <row r="47" spans="3:14" x14ac:dyDescent="0.2">
      <c r="C47" s="8" t="s">
        <v>112</v>
      </c>
      <c r="D47" s="12" t="s">
        <v>95</v>
      </c>
      <c r="E47" s="12" t="s">
        <v>71</v>
      </c>
      <c r="F47" s="8" t="s">
        <v>112</v>
      </c>
      <c r="G47" s="12" t="s">
        <v>95</v>
      </c>
      <c r="H47" s="12" t="s">
        <v>103</v>
      </c>
      <c r="L47" t="s">
        <v>166</v>
      </c>
      <c r="N47" s="19">
        <v>43059</v>
      </c>
    </row>
    <row r="48" spans="3:14" x14ac:dyDescent="0.2">
      <c r="C48" s="8" t="s">
        <v>113</v>
      </c>
      <c r="D48" s="12" t="s">
        <v>95</v>
      </c>
      <c r="E48" s="12" t="s">
        <v>72</v>
      </c>
      <c r="F48" s="8" t="s">
        <v>113</v>
      </c>
      <c r="G48" s="12" t="s">
        <v>95</v>
      </c>
      <c r="H48" s="12" t="s">
        <v>103</v>
      </c>
      <c r="L48" t="s">
        <v>167</v>
      </c>
      <c r="N48" s="19">
        <v>43094</v>
      </c>
    </row>
    <row r="49" spans="3:14" x14ac:dyDescent="0.2">
      <c r="C49" s="8" t="s">
        <v>114</v>
      </c>
      <c r="D49" s="12" t="s">
        <v>95</v>
      </c>
      <c r="E49" s="12" t="s">
        <v>73</v>
      </c>
      <c r="F49" s="8" t="s">
        <v>114</v>
      </c>
      <c r="G49" s="12" t="s">
        <v>95</v>
      </c>
      <c r="H49" s="12" t="s">
        <v>104</v>
      </c>
      <c r="L49" t="s">
        <v>154</v>
      </c>
      <c r="N49" s="19">
        <v>43101</v>
      </c>
    </row>
    <row r="50" spans="3:14" x14ac:dyDescent="0.2">
      <c r="C50" s="8" t="s">
        <v>115</v>
      </c>
      <c r="D50" s="12" t="s">
        <v>95</v>
      </c>
      <c r="E50" s="12" t="s">
        <v>74</v>
      </c>
      <c r="F50" s="8" t="s">
        <v>115</v>
      </c>
      <c r="G50" s="12" t="s">
        <v>95</v>
      </c>
      <c r="H50" s="12" t="s">
        <v>105</v>
      </c>
      <c r="L50" t="s">
        <v>155</v>
      </c>
      <c r="N50" s="19">
        <v>43120</v>
      </c>
    </row>
    <row r="51" spans="3:14" ht="25.5" x14ac:dyDescent="0.2">
      <c r="C51" s="8"/>
      <c r="D51" s="12" t="s">
        <v>95</v>
      </c>
      <c r="E51" s="12" t="s">
        <v>92</v>
      </c>
      <c r="F51" s="8"/>
      <c r="G51" s="12" t="s">
        <v>95</v>
      </c>
      <c r="H51" s="12" t="s">
        <v>92</v>
      </c>
      <c r="L51" t="s">
        <v>156</v>
      </c>
      <c r="N51" s="19">
        <v>43144</v>
      </c>
    </row>
    <row r="52" spans="3:14" ht="25.5" x14ac:dyDescent="0.2">
      <c r="C52" s="8"/>
      <c r="D52" s="12" t="s">
        <v>95</v>
      </c>
      <c r="E52" s="12" t="s">
        <v>75</v>
      </c>
      <c r="F52" s="8"/>
      <c r="G52" s="12" t="s">
        <v>95</v>
      </c>
      <c r="H52" s="12" t="s">
        <v>75</v>
      </c>
      <c r="L52" t="s">
        <v>157</v>
      </c>
      <c r="N52" s="19">
        <v>43189</v>
      </c>
    </row>
    <row r="53" spans="3:14" ht="25.5" x14ac:dyDescent="0.2">
      <c r="C53" s="8"/>
      <c r="D53" s="12" t="s">
        <v>95</v>
      </c>
      <c r="E53" s="12" t="s">
        <v>76</v>
      </c>
      <c r="F53" s="8"/>
      <c r="G53" s="12" t="s">
        <v>95</v>
      </c>
      <c r="H53" s="12" t="s">
        <v>76</v>
      </c>
      <c r="L53" t="s">
        <v>158</v>
      </c>
      <c r="N53" s="19">
        <v>43211</v>
      </c>
    </row>
    <row r="54" spans="3:14" ht="25.5" x14ac:dyDescent="0.2">
      <c r="C54" s="8"/>
      <c r="D54" s="12" t="s">
        <v>95</v>
      </c>
      <c r="E54" s="12" t="s">
        <v>77</v>
      </c>
      <c r="F54" s="8"/>
      <c r="G54" s="12" t="s">
        <v>95</v>
      </c>
      <c r="H54" s="12" t="s">
        <v>77</v>
      </c>
      <c r="L54" t="s">
        <v>159</v>
      </c>
      <c r="N54" s="19">
        <v>43213</v>
      </c>
    </row>
    <row r="55" spans="3:14" ht="25.5" x14ac:dyDescent="0.2">
      <c r="C55" s="8"/>
      <c r="D55" s="12" t="s">
        <v>95</v>
      </c>
      <c r="E55" s="12" t="s">
        <v>78</v>
      </c>
      <c r="F55" s="8"/>
      <c r="G55" s="12" t="s">
        <v>95</v>
      </c>
      <c r="H55" s="12" t="s">
        <v>78</v>
      </c>
      <c r="L55" t="s">
        <v>160</v>
      </c>
      <c r="N55" s="19">
        <v>43221</v>
      </c>
    </row>
    <row r="56" spans="3:14" x14ac:dyDescent="0.2">
      <c r="C56" s="8"/>
      <c r="D56" s="12" t="s">
        <v>95</v>
      </c>
      <c r="E56" s="12" t="s">
        <v>79</v>
      </c>
      <c r="F56" s="8"/>
      <c r="G56" s="12" t="s">
        <v>95</v>
      </c>
      <c r="H56" s="12" t="s">
        <v>79</v>
      </c>
      <c r="L56" t="s">
        <v>161</v>
      </c>
      <c r="N56" s="19">
        <v>43251</v>
      </c>
    </row>
    <row r="57" spans="3:14" ht="25.5" x14ac:dyDescent="0.2">
      <c r="C57" s="8"/>
      <c r="D57" s="12" t="s">
        <v>95</v>
      </c>
      <c r="E57" s="12" t="s">
        <v>80</v>
      </c>
      <c r="F57" s="8"/>
      <c r="G57" s="12" t="s">
        <v>95</v>
      </c>
      <c r="H57" s="12" t="s">
        <v>80</v>
      </c>
      <c r="L57" t="s">
        <v>162</v>
      </c>
      <c r="N57" s="19">
        <v>43350</v>
      </c>
    </row>
    <row r="58" spans="3:14" x14ac:dyDescent="0.2">
      <c r="C58" s="8"/>
      <c r="D58" s="12" t="s">
        <v>95</v>
      </c>
      <c r="E58" s="12" t="s">
        <v>81</v>
      </c>
      <c r="F58" s="8"/>
      <c r="G58" s="12" t="s">
        <v>95</v>
      </c>
      <c r="H58" s="12" t="s">
        <v>81</v>
      </c>
      <c r="L58" t="s">
        <v>163</v>
      </c>
      <c r="N58" s="19">
        <v>43385</v>
      </c>
    </row>
    <row r="59" spans="3:14" x14ac:dyDescent="0.2">
      <c r="C59" s="8"/>
      <c r="D59" s="12" t="s">
        <v>95</v>
      </c>
      <c r="E59" s="12" t="s">
        <v>82</v>
      </c>
      <c r="F59" s="8"/>
      <c r="G59" s="12" t="s">
        <v>95</v>
      </c>
      <c r="H59" s="12" t="s">
        <v>82</v>
      </c>
      <c r="L59" t="s">
        <v>164</v>
      </c>
      <c r="N59" s="19">
        <v>43406</v>
      </c>
    </row>
    <row r="60" spans="3:14" x14ac:dyDescent="0.2">
      <c r="C60" s="8"/>
      <c r="D60" s="12" t="s">
        <v>95</v>
      </c>
      <c r="E60" s="12" t="s">
        <v>89</v>
      </c>
      <c r="F60" s="8"/>
      <c r="G60" s="12" t="s">
        <v>95</v>
      </c>
      <c r="H60" s="12" t="s">
        <v>89</v>
      </c>
      <c r="L60" t="s">
        <v>165</v>
      </c>
      <c r="N60" s="19">
        <v>43419</v>
      </c>
    </row>
    <row r="61" spans="3:14" x14ac:dyDescent="0.2">
      <c r="C61" s="8"/>
      <c r="D61" s="12" t="s">
        <v>95</v>
      </c>
      <c r="E61" s="12" t="s">
        <v>90</v>
      </c>
      <c r="F61" s="8"/>
      <c r="G61" s="12" t="s">
        <v>95</v>
      </c>
      <c r="H61" s="12" t="s">
        <v>90</v>
      </c>
      <c r="L61" t="s">
        <v>166</v>
      </c>
      <c r="N61" s="19">
        <v>43424</v>
      </c>
    </row>
    <row r="62" spans="3:14" x14ac:dyDescent="0.2">
      <c r="C62" s="8"/>
      <c r="D62" s="12" t="s">
        <v>95</v>
      </c>
      <c r="E62" s="12" t="s">
        <v>91</v>
      </c>
      <c r="F62" s="8"/>
      <c r="G62" s="12" t="s">
        <v>95</v>
      </c>
      <c r="H62" s="12" t="s">
        <v>91</v>
      </c>
      <c r="L62" t="s">
        <v>167</v>
      </c>
      <c r="N62" s="19">
        <v>43459</v>
      </c>
    </row>
    <row r="63" spans="3:14" x14ac:dyDescent="0.2">
      <c r="C63" s="8"/>
      <c r="D63" s="6"/>
      <c r="E63" s="12"/>
      <c r="F63" s="8"/>
      <c r="G63" s="6"/>
      <c r="H63" s="12"/>
      <c r="L63" t="s">
        <v>154</v>
      </c>
      <c r="N63" s="19">
        <v>43466</v>
      </c>
    </row>
    <row r="64" spans="3:14" x14ac:dyDescent="0.2">
      <c r="C64" s="8"/>
      <c r="D64" s="6"/>
      <c r="E64" s="12"/>
      <c r="F64" s="8"/>
      <c r="G64" s="6"/>
      <c r="H64" s="12"/>
      <c r="L64" t="s">
        <v>155</v>
      </c>
      <c r="N64" s="19">
        <v>43485</v>
      </c>
    </row>
    <row r="65" spans="3:14" x14ac:dyDescent="0.2">
      <c r="C65" s="8"/>
      <c r="D65" s="6"/>
      <c r="E65" s="6"/>
      <c r="F65" s="8"/>
      <c r="G65" s="6"/>
      <c r="H65" s="6"/>
      <c r="L65" t="s">
        <v>156</v>
      </c>
      <c r="N65" s="19">
        <v>43529</v>
      </c>
    </row>
    <row r="66" spans="3:14" x14ac:dyDescent="0.2">
      <c r="C66" s="8"/>
      <c r="D66" s="6"/>
      <c r="E66" s="6"/>
      <c r="F66" s="8"/>
      <c r="G66" s="6"/>
      <c r="H66" s="6"/>
      <c r="L66" t="s">
        <v>157</v>
      </c>
      <c r="N66" s="19">
        <v>43574</v>
      </c>
    </row>
    <row r="67" spans="3:14" x14ac:dyDescent="0.2">
      <c r="C67" s="8"/>
      <c r="D67" s="6"/>
      <c r="E67" s="6"/>
      <c r="F67" s="8"/>
      <c r="G67" s="6"/>
      <c r="H67" s="6"/>
      <c r="L67" t="s">
        <v>158</v>
      </c>
      <c r="N67" s="19">
        <v>43576</v>
      </c>
    </row>
    <row r="68" spans="3:14" x14ac:dyDescent="0.2">
      <c r="D68" s="6"/>
      <c r="E68" s="6"/>
      <c r="G68" s="6"/>
      <c r="H68" s="6"/>
      <c r="L68" t="s">
        <v>159</v>
      </c>
      <c r="N68" s="19">
        <v>43578</v>
      </c>
    </row>
    <row r="69" spans="3:14" x14ac:dyDescent="0.2">
      <c r="L69" t="s">
        <v>160</v>
      </c>
      <c r="N69" s="19">
        <v>43586</v>
      </c>
    </row>
    <row r="70" spans="3:14" x14ac:dyDescent="0.2">
      <c r="L70" t="s">
        <v>161</v>
      </c>
      <c r="N70" s="19">
        <v>43636</v>
      </c>
    </row>
    <row r="71" spans="3:14" x14ac:dyDescent="0.2">
      <c r="L71" t="s">
        <v>162</v>
      </c>
      <c r="N71" s="19">
        <v>43715</v>
      </c>
    </row>
    <row r="72" spans="3:14" x14ac:dyDescent="0.2">
      <c r="L72" t="s">
        <v>163</v>
      </c>
      <c r="N72" s="19">
        <v>43750</v>
      </c>
    </row>
    <row r="73" spans="3:14" x14ac:dyDescent="0.2">
      <c r="L73" t="s">
        <v>164</v>
      </c>
      <c r="N73" s="19">
        <v>43771</v>
      </c>
    </row>
    <row r="74" spans="3:14" x14ac:dyDescent="0.2">
      <c r="L74" t="s">
        <v>165</v>
      </c>
      <c r="N74" s="19">
        <v>43784</v>
      </c>
    </row>
    <row r="75" spans="3:14" x14ac:dyDescent="0.2">
      <c r="L75" t="s">
        <v>166</v>
      </c>
      <c r="N75" s="19">
        <v>43789</v>
      </c>
    </row>
    <row r="76" spans="3:14" x14ac:dyDescent="0.2">
      <c r="L76" t="s">
        <v>167</v>
      </c>
      <c r="N76" s="19">
        <v>43824</v>
      </c>
    </row>
    <row r="77" spans="3:14" x14ac:dyDescent="0.2">
      <c r="L77" t="s">
        <v>154</v>
      </c>
      <c r="N77" s="19">
        <v>43831</v>
      </c>
    </row>
    <row r="78" spans="3:14" x14ac:dyDescent="0.2">
      <c r="L78" t="s">
        <v>155</v>
      </c>
      <c r="N78" s="19">
        <v>43850</v>
      </c>
    </row>
    <row r="79" spans="3:14" x14ac:dyDescent="0.2">
      <c r="L79" t="s">
        <v>156</v>
      </c>
      <c r="N79" s="19">
        <v>43886</v>
      </c>
    </row>
    <row r="80" spans="3:14" x14ac:dyDescent="0.2">
      <c r="L80" t="s">
        <v>157</v>
      </c>
      <c r="N80" s="19">
        <v>43931</v>
      </c>
    </row>
    <row r="81" spans="12:14" x14ac:dyDescent="0.2">
      <c r="L81" t="s">
        <v>158</v>
      </c>
      <c r="N81" s="19">
        <v>43942</v>
      </c>
    </row>
    <row r="82" spans="12:14" x14ac:dyDescent="0.2">
      <c r="L82" t="s">
        <v>159</v>
      </c>
      <c r="N82" s="19">
        <v>43944</v>
      </c>
    </row>
    <row r="83" spans="12:14" x14ac:dyDescent="0.2">
      <c r="L83" t="s">
        <v>160</v>
      </c>
      <c r="N83" s="19">
        <v>43952</v>
      </c>
    </row>
    <row r="84" spans="12:14" x14ac:dyDescent="0.2">
      <c r="L84" t="s">
        <v>161</v>
      </c>
      <c r="N84" s="19">
        <v>43993</v>
      </c>
    </row>
    <row r="85" spans="12:14" x14ac:dyDescent="0.2">
      <c r="L85" t="s">
        <v>162</v>
      </c>
      <c r="N85" s="19">
        <v>44081</v>
      </c>
    </row>
    <row r="86" spans="12:14" x14ac:dyDescent="0.2">
      <c r="L86" t="s">
        <v>163</v>
      </c>
      <c r="N86" s="19">
        <v>44116</v>
      </c>
    </row>
    <row r="87" spans="12:14" x14ac:dyDescent="0.2">
      <c r="L87" t="s">
        <v>164</v>
      </c>
      <c r="N87" s="19">
        <v>44137</v>
      </c>
    </row>
    <row r="88" spans="12:14" x14ac:dyDescent="0.2">
      <c r="L88" t="s">
        <v>165</v>
      </c>
      <c r="N88" s="19">
        <v>44150</v>
      </c>
    </row>
    <row r="89" spans="12:14" x14ac:dyDescent="0.2">
      <c r="L89" t="s">
        <v>166</v>
      </c>
      <c r="N89" s="19">
        <v>44155</v>
      </c>
    </row>
    <row r="90" spans="12:14" x14ac:dyDescent="0.2">
      <c r="L90" t="s">
        <v>167</v>
      </c>
      <c r="N90" s="19">
        <v>44190</v>
      </c>
    </row>
    <row r="91" spans="12:14" x14ac:dyDescent="0.2">
      <c r="L91" t="s">
        <v>154</v>
      </c>
      <c r="N91" s="19">
        <v>44197</v>
      </c>
    </row>
    <row r="92" spans="12:14" x14ac:dyDescent="0.2">
      <c r="L92" t="s">
        <v>156</v>
      </c>
      <c r="N92" s="19">
        <v>44243</v>
      </c>
    </row>
    <row r="93" spans="12:14" x14ac:dyDescent="0.2">
      <c r="L93" t="s">
        <v>157</v>
      </c>
      <c r="N93" s="19">
        <v>44288</v>
      </c>
    </row>
    <row r="94" spans="12:14" x14ac:dyDescent="0.2">
      <c r="L94" t="s">
        <v>158</v>
      </c>
      <c r="N94" s="19">
        <v>44307</v>
      </c>
    </row>
    <row r="95" spans="12:14" x14ac:dyDescent="0.2">
      <c r="L95" t="s">
        <v>160</v>
      </c>
      <c r="N95" s="19">
        <v>44317</v>
      </c>
    </row>
    <row r="96" spans="12:14" x14ac:dyDescent="0.2">
      <c r="L96" t="s">
        <v>161</v>
      </c>
      <c r="N96" s="19">
        <v>44350</v>
      </c>
    </row>
    <row r="97" spans="12:14" x14ac:dyDescent="0.2">
      <c r="L97" t="s">
        <v>162</v>
      </c>
      <c r="N97" s="19">
        <v>44446</v>
      </c>
    </row>
    <row r="98" spans="12:14" x14ac:dyDescent="0.2">
      <c r="L98" t="s">
        <v>163</v>
      </c>
      <c r="N98" s="19">
        <v>44481</v>
      </c>
    </row>
    <row r="99" spans="12:14" x14ac:dyDescent="0.2">
      <c r="L99" t="s">
        <v>164</v>
      </c>
      <c r="N99" s="19">
        <v>44502</v>
      </c>
    </row>
    <row r="100" spans="12:14" x14ac:dyDescent="0.2">
      <c r="L100" t="s">
        <v>165</v>
      </c>
      <c r="N100" s="19">
        <v>44515</v>
      </c>
    </row>
    <row r="101" spans="12:14" x14ac:dyDescent="0.2">
      <c r="L101" t="s">
        <v>167</v>
      </c>
      <c r="N101" s="19">
        <v>44555</v>
      </c>
    </row>
    <row r="102" spans="12:14" x14ac:dyDescent="0.2">
      <c r="L102" t="s">
        <v>154</v>
      </c>
      <c r="N102" s="19">
        <v>44562</v>
      </c>
    </row>
    <row r="103" spans="12:14" x14ac:dyDescent="0.2">
      <c r="L103" t="s">
        <v>156</v>
      </c>
      <c r="N103" s="19">
        <v>44621</v>
      </c>
    </row>
    <row r="104" spans="12:14" x14ac:dyDescent="0.2">
      <c r="L104" t="s">
        <v>157</v>
      </c>
      <c r="N104" s="19">
        <v>44666</v>
      </c>
    </row>
    <row r="105" spans="12:14" x14ac:dyDescent="0.2">
      <c r="L105" t="s">
        <v>158</v>
      </c>
      <c r="N105" s="19">
        <v>44672</v>
      </c>
    </row>
    <row r="106" spans="12:14" x14ac:dyDescent="0.2">
      <c r="L106" t="s">
        <v>160</v>
      </c>
      <c r="N106" s="19">
        <v>44682</v>
      </c>
    </row>
    <row r="107" spans="12:14" x14ac:dyDescent="0.2">
      <c r="L107" t="s">
        <v>161</v>
      </c>
      <c r="N107" s="19">
        <v>44728</v>
      </c>
    </row>
    <row r="108" spans="12:14" x14ac:dyDescent="0.2">
      <c r="L108" t="s">
        <v>162</v>
      </c>
      <c r="N108" s="19">
        <v>44811</v>
      </c>
    </row>
    <row r="109" spans="12:14" x14ac:dyDescent="0.2">
      <c r="L109" t="s">
        <v>163</v>
      </c>
      <c r="N109" s="19">
        <v>44846</v>
      </c>
    </row>
    <row r="110" spans="12:14" x14ac:dyDescent="0.2">
      <c r="L110" t="s">
        <v>164</v>
      </c>
      <c r="N110" s="19">
        <v>44867</v>
      </c>
    </row>
    <row r="111" spans="12:14" x14ac:dyDescent="0.2">
      <c r="L111" t="s">
        <v>165</v>
      </c>
      <c r="N111" s="19">
        <v>44880</v>
      </c>
    </row>
    <row r="112" spans="12:14" x14ac:dyDescent="0.2">
      <c r="L112" t="s">
        <v>167</v>
      </c>
      <c r="N112" s="19">
        <v>44920</v>
      </c>
    </row>
    <row r="113" spans="12:14" x14ac:dyDescent="0.2">
      <c r="L113" t="s">
        <v>154</v>
      </c>
      <c r="N113" s="19">
        <v>44927</v>
      </c>
    </row>
    <row r="114" spans="12:14" x14ac:dyDescent="0.2">
      <c r="L114" t="s">
        <v>156</v>
      </c>
      <c r="N114" s="19">
        <v>44978</v>
      </c>
    </row>
    <row r="115" spans="12:14" x14ac:dyDescent="0.2">
      <c r="L115" t="s">
        <v>157</v>
      </c>
      <c r="N115" s="19">
        <v>45023</v>
      </c>
    </row>
    <row r="116" spans="12:14" x14ac:dyDescent="0.2">
      <c r="L116" t="s">
        <v>158</v>
      </c>
      <c r="N116" s="19">
        <v>45037</v>
      </c>
    </row>
    <row r="117" spans="12:14" x14ac:dyDescent="0.2">
      <c r="L117" t="s">
        <v>160</v>
      </c>
      <c r="N117" s="19">
        <v>45047</v>
      </c>
    </row>
    <row r="118" spans="12:14" x14ac:dyDescent="0.2">
      <c r="L118" t="s">
        <v>161</v>
      </c>
      <c r="N118" s="19">
        <v>45085</v>
      </c>
    </row>
    <row r="119" spans="12:14" x14ac:dyDescent="0.2">
      <c r="L119" t="s">
        <v>162</v>
      </c>
      <c r="N119" s="19">
        <v>45176</v>
      </c>
    </row>
    <row r="120" spans="12:14" x14ac:dyDescent="0.2">
      <c r="L120" t="s">
        <v>163</v>
      </c>
      <c r="N120" s="19">
        <v>45211</v>
      </c>
    </row>
    <row r="121" spans="12:14" x14ac:dyDescent="0.2">
      <c r="L121" t="s">
        <v>164</v>
      </c>
      <c r="N121" s="19">
        <v>45232</v>
      </c>
    </row>
    <row r="122" spans="12:14" x14ac:dyDescent="0.2">
      <c r="L122" t="s">
        <v>165</v>
      </c>
      <c r="N122" s="19">
        <v>45245</v>
      </c>
    </row>
    <row r="123" spans="12:14" x14ac:dyDescent="0.2">
      <c r="L123" t="s">
        <v>167</v>
      </c>
      <c r="N123" s="19">
        <v>45285</v>
      </c>
    </row>
    <row r="124" spans="12:14" x14ac:dyDescent="0.2">
      <c r="L124" t="s">
        <v>154</v>
      </c>
      <c r="N124" s="19">
        <v>45292</v>
      </c>
    </row>
    <row r="125" spans="12:14" x14ac:dyDescent="0.2">
      <c r="L125" t="s">
        <v>156</v>
      </c>
      <c r="N125" s="19">
        <v>45335</v>
      </c>
    </row>
    <row r="126" spans="12:14" x14ac:dyDescent="0.2">
      <c r="L126" t="s">
        <v>157</v>
      </c>
      <c r="N126" s="19">
        <v>45380</v>
      </c>
    </row>
    <row r="127" spans="12:14" x14ac:dyDescent="0.2">
      <c r="L127" t="s">
        <v>158</v>
      </c>
      <c r="N127" s="19">
        <v>45403</v>
      </c>
    </row>
    <row r="128" spans="12:14" x14ac:dyDescent="0.2">
      <c r="L128" t="s">
        <v>160</v>
      </c>
      <c r="N128" s="19">
        <v>45413</v>
      </c>
    </row>
    <row r="129" spans="12:14" x14ac:dyDescent="0.2">
      <c r="L129" t="s">
        <v>161</v>
      </c>
      <c r="N129" s="19">
        <v>45442</v>
      </c>
    </row>
    <row r="130" spans="12:14" x14ac:dyDescent="0.2">
      <c r="L130" t="s">
        <v>162</v>
      </c>
      <c r="N130" s="19">
        <v>45542</v>
      </c>
    </row>
    <row r="131" spans="12:14" x14ac:dyDescent="0.2">
      <c r="L131" t="s">
        <v>163</v>
      </c>
      <c r="N131" s="19">
        <v>45577</v>
      </c>
    </row>
    <row r="132" spans="12:14" x14ac:dyDescent="0.2">
      <c r="L132" t="s">
        <v>164</v>
      </c>
      <c r="N132" s="19">
        <v>45598</v>
      </c>
    </row>
    <row r="133" spans="12:14" x14ac:dyDescent="0.2">
      <c r="L133" t="s">
        <v>165</v>
      </c>
      <c r="N133" s="19">
        <v>45611</v>
      </c>
    </row>
    <row r="134" spans="12:14" x14ac:dyDescent="0.2">
      <c r="L134" t="s">
        <v>167</v>
      </c>
      <c r="N134" s="19">
        <v>45651</v>
      </c>
    </row>
    <row r="135" spans="12:14" x14ac:dyDescent="0.2">
      <c r="L135" t="s">
        <v>154</v>
      </c>
      <c r="N135" s="19">
        <v>45658</v>
      </c>
    </row>
    <row r="136" spans="12:14" x14ac:dyDescent="0.2">
      <c r="L136" t="s">
        <v>156</v>
      </c>
      <c r="N136" s="19">
        <v>45720</v>
      </c>
    </row>
    <row r="137" spans="12:14" x14ac:dyDescent="0.2">
      <c r="L137" t="s">
        <v>157</v>
      </c>
      <c r="N137" s="19">
        <v>45765</v>
      </c>
    </row>
    <row r="138" spans="12:14" x14ac:dyDescent="0.2">
      <c r="L138" t="s">
        <v>158</v>
      </c>
      <c r="N138" s="19">
        <v>45768</v>
      </c>
    </row>
    <row r="139" spans="12:14" x14ac:dyDescent="0.2">
      <c r="L139" t="s">
        <v>160</v>
      </c>
      <c r="N139" s="19">
        <v>45778</v>
      </c>
    </row>
    <row r="140" spans="12:14" x14ac:dyDescent="0.2">
      <c r="L140" t="s">
        <v>161</v>
      </c>
      <c r="N140" s="19">
        <v>45827</v>
      </c>
    </row>
    <row r="141" spans="12:14" x14ac:dyDescent="0.2">
      <c r="L141" t="s">
        <v>162</v>
      </c>
      <c r="N141" s="19">
        <v>45907</v>
      </c>
    </row>
    <row r="142" spans="12:14" x14ac:dyDescent="0.2">
      <c r="L142" t="s">
        <v>163</v>
      </c>
      <c r="N142" s="19">
        <v>45942</v>
      </c>
    </row>
    <row r="143" spans="12:14" x14ac:dyDescent="0.2">
      <c r="L143" t="s">
        <v>164</v>
      </c>
      <c r="N143" s="19">
        <v>45963</v>
      </c>
    </row>
    <row r="144" spans="12:14" x14ac:dyDescent="0.2">
      <c r="L144" t="s">
        <v>165</v>
      </c>
      <c r="N144" s="19">
        <v>45976</v>
      </c>
    </row>
    <row r="145" spans="12:14" x14ac:dyDescent="0.2">
      <c r="L145" t="s">
        <v>167</v>
      </c>
      <c r="N145" s="19">
        <v>46016</v>
      </c>
    </row>
    <row r="146" spans="12:14" x14ac:dyDescent="0.2">
      <c r="L146" t="s">
        <v>154</v>
      </c>
      <c r="N146" s="19">
        <v>46023</v>
      </c>
    </row>
    <row r="147" spans="12:14" x14ac:dyDescent="0.2">
      <c r="L147" t="s">
        <v>156</v>
      </c>
      <c r="N147" s="19">
        <v>46070</v>
      </c>
    </row>
    <row r="148" spans="12:14" x14ac:dyDescent="0.2">
      <c r="L148" t="s">
        <v>157</v>
      </c>
      <c r="N148" s="19">
        <v>46115</v>
      </c>
    </row>
    <row r="149" spans="12:14" x14ac:dyDescent="0.2">
      <c r="L149" t="s">
        <v>158</v>
      </c>
      <c r="N149" s="19">
        <v>46133</v>
      </c>
    </row>
    <row r="150" spans="12:14" x14ac:dyDescent="0.2">
      <c r="L150" t="s">
        <v>160</v>
      </c>
      <c r="N150" s="19">
        <v>46143</v>
      </c>
    </row>
    <row r="151" spans="12:14" x14ac:dyDescent="0.2">
      <c r="L151" t="s">
        <v>161</v>
      </c>
      <c r="N151" s="19">
        <v>46177</v>
      </c>
    </row>
    <row r="152" spans="12:14" x14ac:dyDescent="0.2">
      <c r="L152" t="s">
        <v>162</v>
      </c>
      <c r="N152" s="19">
        <v>46272</v>
      </c>
    </row>
    <row r="153" spans="12:14" x14ac:dyDescent="0.2">
      <c r="L153" t="s">
        <v>163</v>
      </c>
      <c r="N153" s="19">
        <v>46307</v>
      </c>
    </row>
    <row r="154" spans="12:14" x14ac:dyDescent="0.2">
      <c r="L154" t="s">
        <v>164</v>
      </c>
      <c r="N154" s="19">
        <v>46328</v>
      </c>
    </row>
    <row r="155" spans="12:14" x14ac:dyDescent="0.2">
      <c r="L155" t="s">
        <v>165</v>
      </c>
      <c r="N155" s="19">
        <v>46341</v>
      </c>
    </row>
    <row r="156" spans="12:14" x14ac:dyDescent="0.2">
      <c r="L156" t="s">
        <v>167</v>
      </c>
      <c r="N156" s="19">
        <v>46381</v>
      </c>
    </row>
    <row r="157" spans="12:14" x14ac:dyDescent="0.2">
      <c r="L157" t="s">
        <v>154</v>
      </c>
      <c r="N157" s="19">
        <v>46388</v>
      </c>
    </row>
    <row r="158" spans="12:14" x14ac:dyDescent="0.2">
      <c r="L158" t="s">
        <v>156</v>
      </c>
      <c r="N158" s="19">
        <v>46427</v>
      </c>
    </row>
    <row r="159" spans="12:14" x14ac:dyDescent="0.2">
      <c r="L159" t="s">
        <v>157</v>
      </c>
      <c r="N159" s="19">
        <v>46472</v>
      </c>
    </row>
    <row r="160" spans="12:14" x14ac:dyDescent="0.2">
      <c r="L160" t="s">
        <v>158</v>
      </c>
      <c r="N160" s="19">
        <v>46498</v>
      </c>
    </row>
    <row r="161" spans="12:14" x14ac:dyDescent="0.2">
      <c r="L161" t="s">
        <v>160</v>
      </c>
      <c r="N161" s="19">
        <v>46508</v>
      </c>
    </row>
    <row r="162" spans="12:14" x14ac:dyDescent="0.2">
      <c r="L162" t="s">
        <v>161</v>
      </c>
      <c r="N162" s="19">
        <v>46534</v>
      </c>
    </row>
    <row r="163" spans="12:14" x14ac:dyDescent="0.2">
      <c r="L163" t="s">
        <v>162</v>
      </c>
      <c r="N163" s="19">
        <v>46637</v>
      </c>
    </row>
    <row r="164" spans="12:14" x14ac:dyDescent="0.2">
      <c r="L164" t="s">
        <v>163</v>
      </c>
      <c r="N164" s="19">
        <v>46672</v>
      </c>
    </row>
    <row r="165" spans="12:14" x14ac:dyDescent="0.2">
      <c r="L165" t="s">
        <v>164</v>
      </c>
      <c r="N165" s="19">
        <v>46693</v>
      </c>
    </row>
    <row r="166" spans="12:14" x14ac:dyDescent="0.2">
      <c r="L166" t="s">
        <v>165</v>
      </c>
      <c r="N166" s="19">
        <v>46706</v>
      </c>
    </row>
    <row r="167" spans="12:14" x14ac:dyDescent="0.2">
      <c r="L167" t="s">
        <v>167</v>
      </c>
      <c r="N167" s="19">
        <v>46746</v>
      </c>
    </row>
    <row r="168" spans="12:14" x14ac:dyDescent="0.2">
      <c r="L168" t="s">
        <v>154</v>
      </c>
      <c r="N168" s="19">
        <v>46753</v>
      </c>
    </row>
    <row r="169" spans="12:14" x14ac:dyDescent="0.2">
      <c r="L169" t="s">
        <v>156</v>
      </c>
      <c r="N169" s="19">
        <v>46812</v>
      </c>
    </row>
    <row r="170" spans="12:14" x14ac:dyDescent="0.2">
      <c r="L170" t="s">
        <v>157</v>
      </c>
      <c r="N170" s="19">
        <v>46857</v>
      </c>
    </row>
    <row r="171" spans="12:14" x14ac:dyDescent="0.2">
      <c r="L171" t="s">
        <v>158</v>
      </c>
      <c r="N171" s="19">
        <v>46864</v>
      </c>
    </row>
    <row r="172" spans="12:14" x14ac:dyDescent="0.2">
      <c r="L172" t="s">
        <v>160</v>
      </c>
      <c r="N172" s="19">
        <v>46874</v>
      </c>
    </row>
    <row r="173" spans="12:14" x14ac:dyDescent="0.2">
      <c r="L173" t="s">
        <v>161</v>
      </c>
      <c r="N173" s="19">
        <v>46919</v>
      </c>
    </row>
    <row r="174" spans="12:14" x14ac:dyDescent="0.2">
      <c r="L174" t="s">
        <v>162</v>
      </c>
      <c r="N174" s="19">
        <v>47003</v>
      </c>
    </row>
    <row r="175" spans="12:14" x14ac:dyDescent="0.2">
      <c r="L175" t="s">
        <v>163</v>
      </c>
      <c r="N175" s="19">
        <v>47038</v>
      </c>
    </row>
    <row r="176" spans="12:14" x14ac:dyDescent="0.2">
      <c r="L176" t="s">
        <v>164</v>
      </c>
      <c r="N176" s="19">
        <v>47059</v>
      </c>
    </row>
    <row r="177" spans="12:14" x14ac:dyDescent="0.2">
      <c r="L177" t="s">
        <v>165</v>
      </c>
      <c r="N177" s="19">
        <v>47072</v>
      </c>
    </row>
    <row r="178" spans="12:14" x14ac:dyDescent="0.2">
      <c r="L178" t="s">
        <v>167</v>
      </c>
      <c r="N178" s="19">
        <v>47112</v>
      </c>
    </row>
    <row r="179" spans="12:14" x14ac:dyDescent="0.2">
      <c r="L179" t="s">
        <v>154</v>
      </c>
      <c r="N179" s="19">
        <v>47119</v>
      </c>
    </row>
    <row r="180" spans="12:14" x14ac:dyDescent="0.2">
      <c r="L180" t="s">
        <v>156</v>
      </c>
      <c r="N180" s="19">
        <v>47162</v>
      </c>
    </row>
    <row r="181" spans="12:14" x14ac:dyDescent="0.2">
      <c r="L181" t="s">
        <v>157</v>
      </c>
      <c r="N181" s="19">
        <v>47207</v>
      </c>
    </row>
    <row r="182" spans="12:14" x14ac:dyDescent="0.2">
      <c r="L182" t="s">
        <v>158</v>
      </c>
      <c r="N182" s="19">
        <v>47229</v>
      </c>
    </row>
    <row r="183" spans="12:14" x14ac:dyDescent="0.2">
      <c r="L183" t="s">
        <v>160</v>
      </c>
      <c r="N183" s="19">
        <v>47239</v>
      </c>
    </row>
    <row r="184" spans="12:14" x14ac:dyDescent="0.2">
      <c r="L184" t="s">
        <v>161</v>
      </c>
      <c r="N184" s="19">
        <v>47269</v>
      </c>
    </row>
    <row r="185" spans="12:14" x14ac:dyDescent="0.2">
      <c r="L185" t="s">
        <v>162</v>
      </c>
      <c r="N185" s="19">
        <v>47368</v>
      </c>
    </row>
    <row r="186" spans="12:14" x14ac:dyDescent="0.2">
      <c r="L186" t="s">
        <v>163</v>
      </c>
      <c r="N186" s="19">
        <v>47403</v>
      </c>
    </row>
    <row r="187" spans="12:14" x14ac:dyDescent="0.2">
      <c r="L187" t="s">
        <v>164</v>
      </c>
      <c r="N187" s="19">
        <v>47424</v>
      </c>
    </row>
    <row r="188" spans="12:14" x14ac:dyDescent="0.2">
      <c r="L188" t="s">
        <v>165</v>
      </c>
      <c r="N188" s="19">
        <v>47437</v>
      </c>
    </row>
    <row r="189" spans="12:14" x14ac:dyDescent="0.2">
      <c r="L189" t="s">
        <v>167</v>
      </c>
      <c r="N189" s="19">
        <v>47477</v>
      </c>
    </row>
    <row r="190" spans="12:14" x14ac:dyDescent="0.2">
      <c r="L190" t="s">
        <v>154</v>
      </c>
      <c r="N190" s="19">
        <v>47484</v>
      </c>
    </row>
    <row r="191" spans="12:14" x14ac:dyDescent="0.2">
      <c r="L191" t="s">
        <v>156</v>
      </c>
      <c r="N191" s="19">
        <v>47547</v>
      </c>
    </row>
    <row r="192" spans="12:14" x14ac:dyDescent="0.2">
      <c r="L192" t="s">
        <v>157</v>
      </c>
      <c r="N192" s="19">
        <v>47592</v>
      </c>
    </row>
    <row r="193" spans="12:14" x14ac:dyDescent="0.2">
      <c r="L193" t="s">
        <v>158</v>
      </c>
      <c r="N193" s="19">
        <v>47594</v>
      </c>
    </row>
    <row r="194" spans="12:14" x14ac:dyDescent="0.2">
      <c r="L194" t="s">
        <v>160</v>
      </c>
      <c r="N194" s="19">
        <v>47604</v>
      </c>
    </row>
    <row r="195" spans="12:14" x14ac:dyDescent="0.2">
      <c r="L195" t="s">
        <v>161</v>
      </c>
      <c r="N195" s="19">
        <v>47654</v>
      </c>
    </row>
    <row r="196" spans="12:14" x14ac:dyDescent="0.2">
      <c r="L196" t="s">
        <v>162</v>
      </c>
      <c r="N196" s="19">
        <v>47733</v>
      </c>
    </row>
    <row r="197" spans="12:14" x14ac:dyDescent="0.2">
      <c r="L197" t="s">
        <v>163</v>
      </c>
      <c r="N197" s="19">
        <v>47768</v>
      </c>
    </row>
    <row r="198" spans="12:14" x14ac:dyDescent="0.2">
      <c r="L198" t="s">
        <v>164</v>
      </c>
      <c r="N198" s="19">
        <v>47789</v>
      </c>
    </row>
    <row r="199" spans="12:14" x14ac:dyDescent="0.2">
      <c r="L199" t="s">
        <v>165</v>
      </c>
      <c r="N199" s="19">
        <v>47802</v>
      </c>
    </row>
    <row r="200" spans="12:14" x14ac:dyDescent="0.2">
      <c r="L200" t="s">
        <v>167</v>
      </c>
      <c r="N200" s="19">
        <v>47842</v>
      </c>
    </row>
    <row r="201" spans="12:14" x14ac:dyDescent="0.2">
      <c r="L201" t="s">
        <v>154</v>
      </c>
      <c r="N201" s="19">
        <v>47849</v>
      </c>
    </row>
    <row r="202" spans="12:14" x14ac:dyDescent="0.2">
      <c r="L202" t="s">
        <v>156</v>
      </c>
      <c r="N202" s="19">
        <v>47904</v>
      </c>
    </row>
    <row r="203" spans="12:14" x14ac:dyDescent="0.2">
      <c r="L203" t="s">
        <v>157</v>
      </c>
      <c r="N203" s="19">
        <v>47949</v>
      </c>
    </row>
    <row r="204" spans="12:14" x14ac:dyDescent="0.2">
      <c r="L204" t="s">
        <v>158</v>
      </c>
      <c r="N204" s="19">
        <v>47959</v>
      </c>
    </row>
    <row r="205" spans="12:14" x14ac:dyDescent="0.2">
      <c r="L205" t="s">
        <v>160</v>
      </c>
      <c r="N205" s="19">
        <v>47969</v>
      </c>
    </row>
    <row r="206" spans="12:14" x14ac:dyDescent="0.2">
      <c r="L206" t="s">
        <v>161</v>
      </c>
      <c r="N206" s="19">
        <v>48011</v>
      </c>
    </row>
    <row r="207" spans="12:14" x14ac:dyDescent="0.2">
      <c r="L207" t="s">
        <v>162</v>
      </c>
      <c r="N207" s="19">
        <v>48098</v>
      </c>
    </row>
    <row r="208" spans="12:14" x14ac:dyDescent="0.2">
      <c r="L208" t="s">
        <v>163</v>
      </c>
      <c r="N208" s="19">
        <v>48133</v>
      </c>
    </row>
    <row r="209" spans="12:14" x14ac:dyDescent="0.2">
      <c r="L209" t="s">
        <v>164</v>
      </c>
      <c r="N209" s="19">
        <v>48154</v>
      </c>
    </row>
    <row r="210" spans="12:14" x14ac:dyDescent="0.2">
      <c r="L210" t="s">
        <v>165</v>
      </c>
      <c r="N210" s="19">
        <v>48167</v>
      </c>
    </row>
    <row r="211" spans="12:14" x14ac:dyDescent="0.2">
      <c r="L211" t="s">
        <v>167</v>
      </c>
      <c r="N211" s="19">
        <v>48207</v>
      </c>
    </row>
    <row r="212" spans="12:14" x14ac:dyDescent="0.2">
      <c r="L212" t="s">
        <v>154</v>
      </c>
      <c r="N212" s="19">
        <v>48214</v>
      </c>
    </row>
    <row r="213" spans="12:14" x14ac:dyDescent="0.2">
      <c r="L213" t="s">
        <v>156</v>
      </c>
      <c r="N213" s="19">
        <v>48254</v>
      </c>
    </row>
    <row r="214" spans="12:14" x14ac:dyDescent="0.2">
      <c r="L214" t="s">
        <v>157</v>
      </c>
      <c r="N214" s="19">
        <v>48299</v>
      </c>
    </row>
    <row r="215" spans="12:14" x14ac:dyDescent="0.2">
      <c r="L215" t="s">
        <v>158</v>
      </c>
      <c r="N215" s="19">
        <v>48325</v>
      </c>
    </row>
    <row r="216" spans="12:14" x14ac:dyDescent="0.2">
      <c r="L216" t="s">
        <v>160</v>
      </c>
      <c r="N216" s="19">
        <v>48335</v>
      </c>
    </row>
    <row r="217" spans="12:14" x14ac:dyDescent="0.2">
      <c r="L217" t="s">
        <v>161</v>
      </c>
      <c r="N217" s="19">
        <v>48361</v>
      </c>
    </row>
    <row r="218" spans="12:14" x14ac:dyDescent="0.2">
      <c r="L218" t="s">
        <v>162</v>
      </c>
      <c r="N218" s="19">
        <v>48464</v>
      </c>
    </row>
    <row r="219" spans="12:14" x14ac:dyDescent="0.2">
      <c r="L219" t="s">
        <v>163</v>
      </c>
      <c r="N219" s="19">
        <v>48499</v>
      </c>
    </row>
    <row r="220" spans="12:14" x14ac:dyDescent="0.2">
      <c r="L220" t="s">
        <v>164</v>
      </c>
      <c r="N220" s="19">
        <v>48520</v>
      </c>
    </row>
    <row r="221" spans="12:14" x14ac:dyDescent="0.2">
      <c r="L221" t="s">
        <v>165</v>
      </c>
      <c r="N221" s="19">
        <v>48533</v>
      </c>
    </row>
    <row r="222" spans="12:14" x14ac:dyDescent="0.2">
      <c r="L222" t="s">
        <v>167</v>
      </c>
      <c r="N222" s="19">
        <v>48573</v>
      </c>
    </row>
    <row r="223" spans="12:14" x14ac:dyDescent="0.2">
      <c r="L223" t="s">
        <v>154</v>
      </c>
      <c r="N223" s="19">
        <v>48580</v>
      </c>
    </row>
    <row r="224" spans="12:14" x14ac:dyDescent="0.2">
      <c r="L224" t="s">
        <v>156</v>
      </c>
      <c r="N224" s="19">
        <v>48639</v>
      </c>
    </row>
    <row r="225" spans="12:14" x14ac:dyDescent="0.2">
      <c r="L225" t="s">
        <v>157</v>
      </c>
      <c r="N225" s="19">
        <v>48684</v>
      </c>
    </row>
    <row r="226" spans="12:14" x14ac:dyDescent="0.2">
      <c r="L226" t="s">
        <v>158</v>
      </c>
      <c r="N226" s="19">
        <v>48690</v>
      </c>
    </row>
    <row r="227" spans="12:14" x14ac:dyDescent="0.2">
      <c r="L227" t="s">
        <v>160</v>
      </c>
      <c r="N227" s="19">
        <v>48700</v>
      </c>
    </row>
    <row r="228" spans="12:14" x14ac:dyDescent="0.2">
      <c r="L228" t="s">
        <v>161</v>
      </c>
      <c r="N228" s="19">
        <v>48746</v>
      </c>
    </row>
    <row r="229" spans="12:14" x14ac:dyDescent="0.2">
      <c r="L229" t="s">
        <v>162</v>
      </c>
      <c r="N229" s="19">
        <v>48829</v>
      </c>
    </row>
    <row r="230" spans="12:14" x14ac:dyDescent="0.2">
      <c r="L230" t="s">
        <v>163</v>
      </c>
      <c r="N230" s="19">
        <v>48864</v>
      </c>
    </row>
    <row r="231" spans="12:14" x14ac:dyDescent="0.2">
      <c r="L231" t="s">
        <v>164</v>
      </c>
      <c r="N231" s="19">
        <v>48885</v>
      </c>
    </row>
    <row r="232" spans="12:14" x14ac:dyDescent="0.2">
      <c r="L232" t="s">
        <v>165</v>
      </c>
      <c r="N232" s="19">
        <v>48898</v>
      </c>
    </row>
    <row r="233" spans="12:14" x14ac:dyDescent="0.2">
      <c r="L233" t="s">
        <v>167</v>
      </c>
      <c r="N233" s="19">
        <v>48938</v>
      </c>
    </row>
    <row r="234" spans="12:14" x14ac:dyDescent="0.2">
      <c r="L234" t="s">
        <v>154</v>
      </c>
      <c r="N234" s="19">
        <v>48945</v>
      </c>
    </row>
    <row r="235" spans="12:14" x14ac:dyDescent="0.2">
      <c r="L235" t="s">
        <v>156</v>
      </c>
      <c r="N235" s="19">
        <v>48996</v>
      </c>
    </row>
    <row r="236" spans="12:14" x14ac:dyDescent="0.2">
      <c r="L236" t="s">
        <v>157</v>
      </c>
      <c r="N236" s="19">
        <v>49041</v>
      </c>
    </row>
    <row r="237" spans="12:14" x14ac:dyDescent="0.2">
      <c r="L237" t="s">
        <v>158</v>
      </c>
      <c r="N237" s="19">
        <v>49055</v>
      </c>
    </row>
    <row r="238" spans="12:14" x14ac:dyDescent="0.2">
      <c r="L238" t="s">
        <v>160</v>
      </c>
      <c r="N238" s="19">
        <v>49065</v>
      </c>
    </row>
    <row r="239" spans="12:14" x14ac:dyDescent="0.2">
      <c r="L239" t="s">
        <v>161</v>
      </c>
      <c r="N239" s="19">
        <v>49103</v>
      </c>
    </row>
    <row r="240" spans="12:14" x14ac:dyDescent="0.2">
      <c r="L240" t="s">
        <v>162</v>
      </c>
      <c r="N240" s="19">
        <v>49194</v>
      </c>
    </row>
    <row r="241" spans="12:14" x14ac:dyDescent="0.2">
      <c r="L241" t="s">
        <v>163</v>
      </c>
      <c r="N241" s="19">
        <v>49229</v>
      </c>
    </row>
    <row r="242" spans="12:14" x14ac:dyDescent="0.2">
      <c r="L242" t="s">
        <v>164</v>
      </c>
      <c r="N242" s="19">
        <v>49250</v>
      </c>
    </row>
    <row r="243" spans="12:14" x14ac:dyDescent="0.2">
      <c r="L243" t="s">
        <v>165</v>
      </c>
      <c r="N243" s="19">
        <v>49263</v>
      </c>
    </row>
    <row r="244" spans="12:14" x14ac:dyDescent="0.2">
      <c r="L244" t="s">
        <v>167</v>
      </c>
      <c r="N244" s="19">
        <v>49303</v>
      </c>
    </row>
    <row r="245" spans="12:14" x14ac:dyDescent="0.2">
      <c r="L245" t="s">
        <v>154</v>
      </c>
      <c r="N245" s="19">
        <v>49310</v>
      </c>
    </row>
    <row r="246" spans="12:14" x14ac:dyDescent="0.2">
      <c r="L246" t="s">
        <v>156</v>
      </c>
      <c r="N246" s="19">
        <v>49346</v>
      </c>
    </row>
    <row r="247" spans="12:14" x14ac:dyDescent="0.2">
      <c r="L247" t="s">
        <v>157</v>
      </c>
      <c r="N247" s="19">
        <v>49391</v>
      </c>
    </row>
    <row r="248" spans="12:14" x14ac:dyDescent="0.2">
      <c r="L248" t="s">
        <v>158</v>
      </c>
      <c r="N248" s="19">
        <v>49420</v>
      </c>
    </row>
    <row r="249" spans="12:14" x14ac:dyDescent="0.2">
      <c r="L249" t="s">
        <v>160</v>
      </c>
      <c r="N249" s="19">
        <v>49430</v>
      </c>
    </row>
    <row r="250" spans="12:14" x14ac:dyDescent="0.2">
      <c r="L250" t="s">
        <v>161</v>
      </c>
      <c r="N250" s="19">
        <v>49453</v>
      </c>
    </row>
    <row r="251" spans="12:14" x14ac:dyDescent="0.2">
      <c r="L251" t="s">
        <v>162</v>
      </c>
      <c r="N251" s="19">
        <v>49559</v>
      </c>
    </row>
    <row r="252" spans="12:14" x14ac:dyDescent="0.2">
      <c r="L252" t="s">
        <v>163</v>
      </c>
      <c r="N252" s="19">
        <v>49594</v>
      </c>
    </row>
    <row r="253" spans="12:14" x14ac:dyDescent="0.2">
      <c r="L253" t="s">
        <v>164</v>
      </c>
      <c r="N253" s="19">
        <v>49615</v>
      </c>
    </row>
    <row r="254" spans="12:14" x14ac:dyDescent="0.2">
      <c r="L254" t="s">
        <v>165</v>
      </c>
      <c r="N254" s="19">
        <v>49628</v>
      </c>
    </row>
    <row r="255" spans="12:14" x14ac:dyDescent="0.2">
      <c r="L255" t="s">
        <v>167</v>
      </c>
      <c r="N255" s="19">
        <v>49668</v>
      </c>
    </row>
    <row r="256" spans="12:14" x14ac:dyDescent="0.2">
      <c r="L256" t="s">
        <v>154</v>
      </c>
      <c r="N256" s="19">
        <v>49675</v>
      </c>
    </row>
    <row r="257" spans="12:14" x14ac:dyDescent="0.2">
      <c r="L257" t="s">
        <v>156</v>
      </c>
      <c r="N257" s="19">
        <v>49731</v>
      </c>
    </row>
    <row r="258" spans="12:14" x14ac:dyDescent="0.2">
      <c r="L258" t="s">
        <v>157</v>
      </c>
      <c r="N258" s="19">
        <v>49776</v>
      </c>
    </row>
    <row r="259" spans="12:14" x14ac:dyDescent="0.2">
      <c r="L259" t="s">
        <v>158</v>
      </c>
      <c r="N259" s="19">
        <v>49786</v>
      </c>
    </row>
    <row r="260" spans="12:14" x14ac:dyDescent="0.2">
      <c r="L260" t="s">
        <v>160</v>
      </c>
      <c r="N260" s="19">
        <v>49796</v>
      </c>
    </row>
    <row r="261" spans="12:14" x14ac:dyDescent="0.2">
      <c r="L261" t="s">
        <v>161</v>
      </c>
      <c r="N261" s="19">
        <v>49838</v>
      </c>
    </row>
    <row r="262" spans="12:14" x14ac:dyDescent="0.2">
      <c r="L262" t="s">
        <v>162</v>
      </c>
      <c r="N262" s="19">
        <v>49925</v>
      </c>
    </row>
    <row r="263" spans="12:14" x14ac:dyDescent="0.2">
      <c r="L263" t="s">
        <v>163</v>
      </c>
      <c r="N263" s="19">
        <v>49960</v>
      </c>
    </row>
    <row r="264" spans="12:14" x14ac:dyDescent="0.2">
      <c r="L264" t="s">
        <v>164</v>
      </c>
      <c r="N264" s="19">
        <v>49981</v>
      </c>
    </row>
    <row r="265" spans="12:14" x14ac:dyDescent="0.2">
      <c r="L265" t="s">
        <v>165</v>
      </c>
      <c r="N265" s="19">
        <v>49994</v>
      </c>
    </row>
    <row r="266" spans="12:14" x14ac:dyDescent="0.2">
      <c r="L266" t="s">
        <v>167</v>
      </c>
      <c r="N266" s="19">
        <v>50034</v>
      </c>
    </row>
    <row r="267" spans="12:14" x14ac:dyDescent="0.2">
      <c r="L267" t="s">
        <v>154</v>
      </c>
      <c r="N267" s="19">
        <v>50041</v>
      </c>
    </row>
    <row r="268" spans="12:14" x14ac:dyDescent="0.2">
      <c r="L268" t="s">
        <v>156</v>
      </c>
      <c r="N268" s="19">
        <v>50088</v>
      </c>
    </row>
    <row r="269" spans="12:14" x14ac:dyDescent="0.2">
      <c r="L269" t="s">
        <v>157</v>
      </c>
      <c r="N269" s="19">
        <v>50133</v>
      </c>
    </row>
    <row r="270" spans="12:14" x14ac:dyDescent="0.2">
      <c r="L270" t="s">
        <v>158</v>
      </c>
      <c r="N270" s="19">
        <v>50151</v>
      </c>
    </row>
    <row r="271" spans="12:14" x14ac:dyDescent="0.2">
      <c r="L271" t="s">
        <v>160</v>
      </c>
      <c r="N271" s="19">
        <v>50161</v>
      </c>
    </row>
    <row r="272" spans="12:14" x14ac:dyDescent="0.2">
      <c r="L272" t="s">
        <v>161</v>
      </c>
      <c r="N272" s="19">
        <v>50195</v>
      </c>
    </row>
    <row r="273" spans="12:14" x14ac:dyDescent="0.2">
      <c r="L273" t="s">
        <v>162</v>
      </c>
      <c r="N273" s="19">
        <v>50290</v>
      </c>
    </row>
    <row r="274" spans="12:14" x14ac:dyDescent="0.2">
      <c r="L274" t="s">
        <v>163</v>
      </c>
      <c r="N274" s="19">
        <v>50325</v>
      </c>
    </row>
    <row r="275" spans="12:14" x14ac:dyDescent="0.2">
      <c r="L275" t="s">
        <v>164</v>
      </c>
      <c r="N275" s="19">
        <v>50346</v>
      </c>
    </row>
    <row r="276" spans="12:14" x14ac:dyDescent="0.2">
      <c r="L276" t="s">
        <v>165</v>
      </c>
      <c r="N276" s="19">
        <v>50359</v>
      </c>
    </row>
    <row r="277" spans="12:14" x14ac:dyDescent="0.2">
      <c r="L277" t="s">
        <v>167</v>
      </c>
      <c r="N277" s="19">
        <v>50399</v>
      </c>
    </row>
    <row r="278" spans="12:14" x14ac:dyDescent="0.2">
      <c r="L278" t="s">
        <v>154</v>
      </c>
      <c r="N278" s="19">
        <v>50406</v>
      </c>
    </row>
    <row r="279" spans="12:14" x14ac:dyDescent="0.2">
      <c r="L279" t="s">
        <v>156</v>
      </c>
      <c r="N279" s="19">
        <v>50473</v>
      </c>
    </row>
    <row r="280" spans="12:14" x14ac:dyDescent="0.2">
      <c r="L280" t="s">
        <v>158</v>
      </c>
      <c r="N280" s="19">
        <v>50516</v>
      </c>
    </row>
    <row r="281" spans="12:14" x14ac:dyDescent="0.2">
      <c r="L281" t="s">
        <v>157</v>
      </c>
      <c r="N281" s="19">
        <v>50518</v>
      </c>
    </row>
    <row r="282" spans="12:14" x14ac:dyDescent="0.2">
      <c r="L282" t="s">
        <v>160</v>
      </c>
      <c r="N282" s="19">
        <v>50526</v>
      </c>
    </row>
    <row r="283" spans="12:14" x14ac:dyDescent="0.2">
      <c r="L283" t="s">
        <v>161</v>
      </c>
      <c r="N283" s="19">
        <v>50580</v>
      </c>
    </row>
    <row r="284" spans="12:14" x14ac:dyDescent="0.2">
      <c r="L284" t="s">
        <v>162</v>
      </c>
      <c r="N284" s="19">
        <v>50655</v>
      </c>
    </row>
    <row r="285" spans="12:14" x14ac:dyDescent="0.2">
      <c r="L285" t="s">
        <v>163</v>
      </c>
      <c r="N285" s="19">
        <v>50690</v>
      </c>
    </row>
    <row r="286" spans="12:14" x14ac:dyDescent="0.2">
      <c r="L286" t="s">
        <v>164</v>
      </c>
      <c r="N286" s="19">
        <v>50711</v>
      </c>
    </row>
    <row r="287" spans="12:14" x14ac:dyDescent="0.2">
      <c r="L287" t="s">
        <v>165</v>
      </c>
      <c r="N287" s="19">
        <v>50724</v>
      </c>
    </row>
    <row r="288" spans="12:14" x14ac:dyDescent="0.2">
      <c r="L288" t="s">
        <v>167</v>
      </c>
      <c r="N288" s="19">
        <v>50764</v>
      </c>
    </row>
    <row r="289" spans="12:14" x14ac:dyDescent="0.2">
      <c r="L289" t="s">
        <v>154</v>
      </c>
      <c r="N289" s="19">
        <v>50771</v>
      </c>
    </row>
    <row r="290" spans="12:14" x14ac:dyDescent="0.2">
      <c r="L290" t="s">
        <v>156</v>
      </c>
      <c r="N290" s="19">
        <v>50823</v>
      </c>
    </row>
    <row r="291" spans="12:14" x14ac:dyDescent="0.2">
      <c r="L291" t="s">
        <v>157</v>
      </c>
      <c r="N291" s="19">
        <v>50868</v>
      </c>
    </row>
    <row r="292" spans="12:14" x14ac:dyDescent="0.2">
      <c r="L292" t="s">
        <v>158</v>
      </c>
      <c r="N292" s="19">
        <v>50881</v>
      </c>
    </row>
    <row r="293" spans="12:14" x14ac:dyDescent="0.2">
      <c r="L293" t="s">
        <v>160</v>
      </c>
      <c r="N293" s="19">
        <v>50891</v>
      </c>
    </row>
    <row r="294" spans="12:14" x14ac:dyDescent="0.2">
      <c r="L294" t="s">
        <v>161</v>
      </c>
      <c r="N294" s="19">
        <v>50930</v>
      </c>
    </row>
    <row r="295" spans="12:14" x14ac:dyDescent="0.2">
      <c r="L295" t="s">
        <v>162</v>
      </c>
      <c r="N295" s="19">
        <v>51020</v>
      </c>
    </row>
    <row r="296" spans="12:14" x14ac:dyDescent="0.2">
      <c r="L296" t="s">
        <v>163</v>
      </c>
      <c r="N296" s="19">
        <v>51055</v>
      </c>
    </row>
    <row r="297" spans="12:14" x14ac:dyDescent="0.2">
      <c r="L297" t="s">
        <v>164</v>
      </c>
      <c r="N297" s="19">
        <v>51076</v>
      </c>
    </row>
    <row r="298" spans="12:14" x14ac:dyDescent="0.2">
      <c r="L298" t="s">
        <v>165</v>
      </c>
      <c r="N298" s="19">
        <v>51089</v>
      </c>
    </row>
    <row r="299" spans="12:14" x14ac:dyDescent="0.2">
      <c r="L299" t="s">
        <v>167</v>
      </c>
      <c r="N299" s="19">
        <v>51129</v>
      </c>
    </row>
    <row r="300" spans="12:14" x14ac:dyDescent="0.2">
      <c r="L300" t="s">
        <v>154</v>
      </c>
      <c r="N300" s="19">
        <v>51136</v>
      </c>
    </row>
    <row r="301" spans="12:14" x14ac:dyDescent="0.2">
      <c r="L301" t="s">
        <v>156</v>
      </c>
      <c r="N301" s="19">
        <v>51180</v>
      </c>
    </row>
    <row r="302" spans="12:14" x14ac:dyDescent="0.2">
      <c r="L302" t="s">
        <v>157</v>
      </c>
      <c r="N302" s="19">
        <v>51225</v>
      </c>
    </row>
    <row r="303" spans="12:14" x14ac:dyDescent="0.2">
      <c r="L303" t="s">
        <v>158</v>
      </c>
      <c r="N303" s="19">
        <v>51247</v>
      </c>
    </row>
    <row r="304" spans="12:14" x14ac:dyDescent="0.2">
      <c r="L304" t="s">
        <v>160</v>
      </c>
      <c r="N304" s="19">
        <v>51257</v>
      </c>
    </row>
    <row r="305" spans="12:14" x14ac:dyDescent="0.2">
      <c r="L305" t="s">
        <v>161</v>
      </c>
      <c r="N305" s="19">
        <v>51287</v>
      </c>
    </row>
    <row r="306" spans="12:14" x14ac:dyDescent="0.2">
      <c r="L306" t="s">
        <v>162</v>
      </c>
      <c r="N306" s="19">
        <v>51386</v>
      </c>
    </row>
    <row r="307" spans="12:14" x14ac:dyDescent="0.2">
      <c r="L307" t="s">
        <v>163</v>
      </c>
      <c r="N307" s="19">
        <v>51421</v>
      </c>
    </row>
    <row r="308" spans="12:14" x14ac:dyDescent="0.2">
      <c r="L308" t="s">
        <v>164</v>
      </c>
      <c r="N308" s="19">
        <v>51442</v>
      </c>
    </row>
    <row r="309" spans="12:14" x14ac:dyDescent="0.2">
      <c r="L309" t="s">
        <v>165</v>
      </c>
      <c r="N309" s="19">
        <v>51455</v>
      </c>
    </row>
    <row r="310" spans="12:14" x14ac:dyDescent="0.2">
      <c r="L310" t="s">
        <v>167</v>
      </c>
      <c r="N310" s="19">
        <v>51495</v>
      </c>
    </row>
    <row r="311" spans="12:14" x14ac:dyDescent="0.2">
      <c r="L311" t="s">
        <v>154</v>
      </c>
      <c r="N311" s="19">
        <v>51502</v>
      </c>
    </row>
    <row r="312" spans="12:14" x14ac:dyDescent="0.2">
      <c r="L312" t="s">
        <v>156</v>
      </c>
      <c r="N312" s="19">
        <v>51565</v>
      </c>
    </row>
    <row r="313" spans="12:14" x14ac:dyDescent="0.2">
      <c r="L313" t="s">
        <v>157</v>
      </c>
      <c r="N313" s="19">
        <v>51610</v>
      </c>
    </row>
    <row r="314" spans="12:14" x14ac:dyDescent="0.2">
      <c r="L314" t="s">
        <v>158</v>
      </c>
      <c r="N314" s="19">
        <v>51612</v>
      </c>
    </row>
    <row r="315" spans="12:14" x14ac:dyDescent="0.2">
      <c r="L315" t="s">
        <v>160</v>
      </c>
      <c r="N315" s="19">
        <v>51622</v>
      </c>
    </row>
    <row r="316" spans="12:14" x14ac:dyDescent="0.2">
      <c r="L316" t="s">
        <v>161</v>
      </c>
      <c r="N316" s="19">
        <v>51672</v>
      </c>
    </row>
    <row r="317" spans="12:14" x14ac:dyDescent="0.2">
      <c r="L317" t="s">
        <v>162</v>
      </c>
      <c r="N317" s="19">
        <v>51751</v>
      </c>
    </row>
    <row r="318" spans="12:14" x14ac:dyDescent="0.2">
      <c r="L318" t="s">
        <v>163</v>
      </c>
      <c r="N318" s="19">
        <v>51786</v>
      </c>
    </row>
    <row r="319" spans="12:14" x14ac:dyDescent="0.2">
      <c r="L319" t="s">
        <v>164</v>
      </c>
      <c r="N319" s="19">
        <v>51807</v>
      </c>
    </row>
    <row r="320" spans="12:14" x14ac:dyDescent="0.2">
      <c r="L320" t="s">
        <v>165</v>
      </c>
      <c r="N320" s="19">
        <v>51820</v>
      </c>
    </row>
    <row r="321" spans="12:14" x14ac:dyDescent="0.2">
      <c r="L321" t="s">
        <v>167</v>
      </c>
      <c r="N321" s="19">
        <v>51860</v>
      </c>
    </row>
    <row r="322" spans="12:14" x14ac:dyDescent="0.2">
      <c r="L322" t="s">
        <v>154</v>
      </c>
      <c r="N322" s="19">
        <v>51867</v>
      </c>
    </row>
    <row r="323" spans="12:14" x14ac:dyDescent="0.2">
      <c r="L323" t="s">
        <v>156</v>
      </c>
      <c r="N323" s="19">
        <v>51915</v>
      </c>
    </row>
    <row r="324" spans="12:14" x14ac:dyDescent="0.2">
      <c r="L324" t="s">
        <v>157</v>
      </c>
      <c r="N324" s="19">
        <v>51960</v>
      </c>
    </row>
    <row r="325" spans="12:14" x14ac:dyDescent="0.2">
      <c r="L325" t="s">
        <v>158</v>
      </c>
      <c r="N325" s="19">
        <v>51977</v>
      </c>
    </row>
    <row r="326" spans="12:14" x14ac:dyDescent="0.2">
      <c r="L326" t="s">
        <v>160</v>
      </c>
      <c r="N326" s="19">
        <v>51987</v>
      </c>
    </row>
    <row r="327" spans="12:14" x14ac:dyDescent="0.2">
      <c r="L327" t="s">
        <v>161</v>
      </c>
      <c r="N327" s="19">
        <v>52022</v>
      </c>
    </row>
    <row r="328" spans="12:14" x14ac:dyDescent="0.2">
      <c r="L328" t="s">
        <v>162</v>
      </c>
      <c r="N328" s="19">
        <v>52116</v>
      </c>
    </row>
    <row r="329" spans="12:14" x14ac:dyDescent="0.2">
      <c r="L329" t="s">
        <v>163</v>
      </c>
      <c r="N329" s="19">
        <v>52151</v>
      </c>
    </row>
    <row r="330" spans="12:14" x14ac:dyDescent="0.2">
      <c r="L330" t="s">
        <v>164</v>
      </c>
      <c r="N330" s="19">
        <v>52172</v>
      </c>
    </row>
    <row r="331" spans="12:14" x14ac:dyDescent="0.2">
      <c r="L331" t="s">
        <v>165</v>
      </c>
      <c r="N331" s="19">
        <v>52185</v>
      </c>
    </row>
    <row r="332" spans="12:14" x14ac:dyDescent="0.2">
      <c r="L332" t="s">
        <v>167</v>
      </c>
      <c r="N332" s="19">
        <v>52225</v>
      </c>
    </row>
    <row r="333" spans="12:14" x14ac:dyDescent="0.2">
      <c r="L333" t="s">
        <v>154</v>
      </c>
      <c r="N333" s="19">
        <v>52232</v>
      </c>
    </row>
    <row r="334" spans="12:14" x14ac:dyDescent="0.2">
      <c r="L334" t="s">
        <v>156</v>
      </c>
      <c r="N334" s="19">
        <v>52272</v>
      </c>
    </row>
    <row r="335" spans="12:14" x14ac:dyDescent="0.2">
      <c r="L335" t="s">
        <v>157</v>
      </c>
      <c r="N335" s="19">
        <v>52317</v>
      </c>
    </row>
    <row r="336" spans="12:14" x14ac:dyDescent="0.2">
      <c r="L336" t="s">
        <v>158</v>
      </c>
      <c r="N336" s="19">
        <v>52342</v>
      </c>
    </row>
    <row r="337" spans="12:14" x14ac:dyDescent="0.2">
      <c r="L337" t="s">
        <v>160</v>
      </c>
      <c r="N337" s="19">
        <v>52352</v>
      </c>
    </row>
    <row r="338" spans="12:14" x14ac:dyDescent="0.2">
      <c r="L338" t="s">
        <v>161</v>
      </c>
      <c r="N338" s="19">
        <v>52379</v>
      </c>
    </row>
    <row r="339" spans="12:14" x14ac:dyDescent="0.2">
      <c r="L339" t="s">
        <v>162</v>
      </c>
      <c r="N339" s="19">
        <v>52481</v>
      </c>
    </row>
    <row r="340" spans="12:14" x14ac:dyDescent="0.2">
      <c r="L340" t="s">
        <v>163</v>
      </c>
      <c r="N340" s="19">
        <v>52516</v>
      </c>
    </row>
    <row r="341" spans="12:14" x14ac:dyDescent="0.2">
      <c r="L341" t="s">
        <v>164</v>
      </c>
      <c r="N341" s="19">
        <v>52537</v>
      </c>
    </row>
    <row r="342" spans="12:14" x14ac:dyDescent="0.2">
      <c r="L342" t="s">
        <v>165</v>
      </c>
      <c r="N342" s="19">
        <v>52550</v>
      </c>
    </row>
    <row r="343" spans="12:14" x14ac:dyDescent="0.2">
      <c r="L343" t="s">
        <v>167</v>
      </c>
      <c r="N343" s="19">
        <v>52590</v>
      </c>
    </row>
    <row r="344" spans="12:14" x14ac:dyDescent="0.2">
      <c r="L344" t="s">
        <v>154</v>
      </c>
      <c r="N344" s="19">
        <v>52597</v>
      </c>
    </row>
    <row r="345" spans="12:14" x14ac:dyDescent="0.2">
      <c r="L345" t="s">
        <v>156</v>
      </c>
      <c r="N345" s="19">
        <v>52657</v>
      </c>
    </row>
    <row r="346" spans="12:14" x14ac:dyDescent="0.2">
      <c r="L346" t="s">
        <v>157</v>
      </c>
      <c r="N346" s="19">
        <v>52702</v>
      </c>
    </row>
    <row r="347" spans="12:14" x14ac:dyDescent="0.2">
      <c r="L347" t="s">
        <v>158</v>
      </c>
      <c r="N347" s="19">
        <v>52708</v>
      </c>
    </row>
    <row r="348" spans="12:14" x14ac:dyDescent="0.2">
      <c r="L348" t="s">
        <v>160</v>
      </c>
      <c r="N348" s="19">
        <v>52718</v>
      </c>
    </row>
    <row r="349" spans="12:14" x14ac:dyDescent="0.2">
      <c r="L349" t="s">
        <v>161</v>
      </c>
      <c r="N349" s="19">
        <v>52764</v>
      </c>
    </row>
    <row r="350" spans="12:14" x14ac:dyDescent="0.2">
      <c r="L350" t="s">
        <v>162</v>
      </c>
      <c r="N350" s="19">
        <v>52847</v>
      </c>
    </row>
    <row r="351" spans="12:14" x14ac:dyDescent="0.2">
      <c r="L351" t="s">
        <v>163</v>
      </c>
      <c r="N351" s="19">
        <v>52882</v>
      </c>
    </row>
    <row r="352" spans="12:14" x14ac:dyDescent="0.2">
      <c r="L352" t="s">
        <v>164</v>
      </c>
      <c r="N352" s="19">
        <v>52903</v>
      </c>
    </row>
    <row r="353" spans="12:14" x14ac:dyDescent="0.2">
      <c r="L353" t="s">
        <v>165</v>
      </c>
      <c r="N353" s="19">
        <v>52916</v>
      </c>
    </row>
    <row r="354" spans="12:14" x14ac:dyDescent="0.2">
      <c r="L354" t="s">
        <v>167</v>
      </c>
      <c r="N354" s="19">
        <v>52956</v>
      </c>
    </row>
    <row r="355" spans="12:14" x14ac:dyDescent="0.2">
      <c r="L355" t="s">
        <v>154</v>
      </c>
      <c r="N355" s="19">
        <v>52963</v>
      </c>
    </row>
    <row r="356" spans="12:14" x14ac:dyDescent="0.2">
      <c r="L356" t="s">
        <v>156</v>
      </c>
      <c r="N356" s="19">
        <v>53014</v>
      </c>
    </row>
    <row r="357" spans="12:14" x14ac:dyDescent="0.2">
      <c r="L357" t="s">
        <v>157</v>
      </c>
      <c r="N357" s="19">
        <v>53059</v>
      </c>
    </row>
    <row r="358" spans="12:14" x14ac:dyDescent="0.2">
      <c r="L358" t="s">
        <v>158</v>
      </c>
      <c r="N358" s="19">
        <v>53073</v>
      </c>
    </row>
    <row r="359" spans="12:14" x14ac:dyDescent="0.2">
      <c r="L359" t="s">
        <v>160</v>
      </c>
      <c r="N359" s="19">
        <v>53083</v>
      </c>
    </row>
    <row r="360" spans="12:14" x14ac:dyDescent="0.2">
      <c r="L360" t="s">
        <v>161</v>
      </c>
      <c r="N360" s="19">
        <v>53121</v>
      </c>
    </row>
    <row r="361" spans="12:14" x14ac:dyDescent="0.2">
      <c r="L361" t="s">
        <v>162</v>
      </c>
      <c r="N361" s="19">
        <v>53212</v>
      </c>
    </row>
    <row r="362" spans="12:14" x14ac:dyDescent="0.2">
      <c r="L362" t="s">
        <v>163</v>
      </c>
      <c r="N362" s="19">
        <v>53247</v>
      </c>
    </row>
    <row r="363" spans="12:14" x14ac:dyDescent="0.2">
      <c r="L363" t="s">
        <v>164</v>
      </c>
      <c r="N363" s="19">
        <v>53268</v>
      </c>
    </row>
    <row r="364" spans="12:14" x14ac:dyDescent="0.2">
      <c r="L364" t="s">
        <v>165</v>
      </c>
      <c r="N364" s="19">
        <v>53281</v>
      </c>
    </row>
    <row r="365" spans="12:14" x14ac:dyDescent="0.2">
      <c r="L365" t="s">
        <v>167</v>
      </c>
      <c r="N365" s="19">
        <v>53321</v>
      </c>
    </row>
    <row r="366" spans="12:14" x14ac:dyDescent="0.2">
      <c r="L366" t="s">
        <v>154</v>
      </c>
      <c r="N366" s="19">
        <v>53328</v>
      </c>
    </row>
    <row r="367" spans="12:14" x14ac:dyDescent="0.2">
      <c r="L367" t="s">
        <v>156</v>
      </c>
      <c r="N367" s="19">
        <v>53364</v>
      </c>
    </row>
    <row r="368" spans="12:14" x14ac:dyDescent="0.2">
      <c r="L368" t="s">
        <v>157</v>
      </c>
      <c r="N368" s="19">
        <v>53409</v>
      </c>
    </row>
    <row r="369" spans="12:14" x14ac:dyDescent="0.2">
      <c r="L369" t="s">
        <v>158</v>
      </c>
      <c r="N369" s="19">
        <v>53438</v>
      </c>
    </row>
    <row r="370" spans="12:14" x14ac:dyDescent="0.2">
      <c r="L370" t="s">
        <v>160</v>
      </c>
      <c r="N370" s="19">
        <v>53448</v>
      </c>
    </row>
    <row r="371" spans="12:14" x14ac:dyDescent="0.2">
      <c r="L371" t="s">
        <v>161</v>
      </c>
      <c r="N371" s="19">
        <v>53471</v>
      </c>
    </row>
    <row r="372" spans="12:14" x14ac:dyDescent="0.2">
      <c r="L372" t="s">
        <v>162</v>
      </c>
      <c r="N372" s="19">
        <v>53577</v>
      </c>
    </row>
    <row r="373" spans="12:14" x14ac:dyDescent="0.2">
      <c r="L373" t="s">
        <v>163</v>
      </c>
      <c r="N373" s="19">
        <v>53612</v>
      </c>
    </row>
    <row r="374" spans="12:14" x14ac:dyDescent="0.2">
      <c r="L374" t="s">
        <v>164</v>
      </c>
      <c r="N374" s="19">
        <v>53633</v>
      </c>
    </row>
    <row r="375" spans="12:14" x14ac:dyDescent="0.2">
      <c r="L375" t="s">
        <v>165</v>
      </c>
      <c r="N375" s="19">
        <v>53646</v>
      </c>
    </row>
    <row r="376" spans="12:14" x14ac:dyDescent="0.2">
      <c r="L376" t="s">
        <v>167</v>
      </c>
      <c r="N376" s="19">
        <v>53686</v>
      </c>
    </row>
    <row r="377" spans="12:14" x14ac:dyDescent="0.2">
      <c r="L377" t="s">
        <v>154</v>
      </c>
      <c r="N377" s="19">
        <v>53693</v>
      </c>
    </row>
    <row r="378" spans="12:14" x14ac:dyDescent="0.2">
      <c r="L378" t="s">
        <v>156</v>
      </c>
      <c r="N378" s="19">
        <v>53749</v>
      </c>
    </row>
    <row r="379" spans="12:14" x14ac:dyDescent="0.2">
      <c r="L379" t="s">
        <v>157</v>
      </c>
      <c r="N379" s="19">
        <v>53794</v>
      </c>
    </row>
    <row r="380" spans="12:14" x14ac:dyDescent="0.2">
      <c r="L380" t="s">
        <v>158</v>
      </c>
      <c r="N380" s="19">
        <v>53803</v>
      </c>
    </row>
    <row r="381" spans="12:14" x14ac:dyDescent="0.2">
      <c r="L381" t="s">
        <v>160</v>
      </c>
      <c r="N381" s="19">
        <v>53813</v>
      </c>
    </row>
    <row r="382" spans="12:14" x14ac:dyDescent="0.2">
      <c r="L382" t="s">
        <v>161</v>
      </c>
      <c r="N382" s="19">
        <v>53856</v>
      </c>
    </row>
    <row r="383" spans="12:14" x14ac:dyDescent="0.2">
      <c r="L383" t="s">
        <v>162</v>
      </c>
      <c r="N383" s="19">
        <v>53942</v>
      </c>
    </row>
    <row r="384" spans="12:14" x14ac:dyDescent="0.2">
      <c r="L384" t="s">
        <v>163</v>
      </c>
      <c r="N384" s="19">
        <v>53977</v>
      </c>
    </row>
    <row r="385" spans="12:14" x14ac:dyDescent="0.2">
      <c r="L385" t="s">
        <v>164</v>
      </c>
      <c r="N385" s="19">
        <v>53998</v>
      </c>
    </row>
    <row r="386" spans="12:14" x14ac:dyDescent="0.2">
      <c r="L386" t="s">
        <v>165</v>
      </c>
      <c r="N386" s="19">
        <v>54011</v>
      </c>
    </row>
    <row r="387" spans="12:14" x14ac:dyDescent="0.2">
      <c r="L387" t="s">
        <v>167</v>
      </c>
      <c r="N387" s="19">
        <v>54051</v>
      </c>
    </row>
    <row r="388" spans="12:14" x14ac:dyDescent="0.2">
      <c r="L388" t="s">
        <v>154</v>
      </c>
      <c r="N388" s="19">
        <v>54058</v>
      </c>
    </row>
    <row r="389" spans="12:14" x14ac:dyDescent="0.2">
      <c r="L389" t="s">
        <v>156</v>
      </c>
      <c r="N389" s="19">
        <v>54106</v>
      </c>
    </row>
    <row r="390" spans="12:14" x14ac:dyDescent="0.2">
      <c r="L390" t="s">
        <v>157</v>
      </c>
      <c r="N390" s="19">
        <v>54151</v>
      </c>
    </row>
    <row r="391" spans="12:14" x14ac:dyDescent="0.2">
      <c r="L391" t="s">
        <v>158</v>
      </c>
      <c r="N391" s="19">
        <v>54169</v>
      </c>
    </row>
    <row r="392" spans="12:14" x14ac:dyDescent="0.2">
      <c r="L392" t="s">
        <v>160</v>
      </c>
      <c r="N392" s="19">
        <v>54179</v>
      </c>
    </row>
    <row r="393" spans="12:14" x14ac:dyDescent="0.2">
      <c r="L393" t="s">
        <v>161</v>
      </c>
      <c r="N393" s="19">
        <v>54213</v>
      </c>
    </row>
    <row r="394" spans="12:14" x14ac:dyDescent="0.2">
      <c r="L394" t="s">
        <v>162</v>
      </c>
      <c r="N394" s="19">
        <v>54308</v>
      </c>
    </row>
    <row r="395" spans="12:14" x14ac:dyDescent="0.2">
      <c r="L395" t="s">
        <v>163</v>
      </c>
      <c r="N395" s="19">
        <v>54343</v>
      </c>
    </row>
    <row r="396" spans="12:14" x14ac:dyDescent="0.2">
      <c r="L396" t="s">
        <v>164</v>
      </c>
      <c r="N396" s="19">
        <v>54364</v>
      </c>
    </row>
    <row r="397" spans="12:14" x14ac:dyDescent="0.2">
      <c r="L397" t="s">
        <v>165</v>
      </c>
      <c r="N397" s="19">
        <v>54377</v>
      </c>
    </row>
    <row r="398" spans="12:14" x14ac:dyDescent="0.2">
      <c r="L398" t="s">
        <v>167</v>
      </c>
      <c r="N398" s="19">
        <v>54417</v>
      </c>
    </row>
    <row r="399" spans="12:14" x14ac:dyDescent="0.2">
      <c r="L399" t="s">
        <v>154</v>
      </c>
      <c r="N399" s="19">
        <v>54424</v>
      </c>
    </row>
    <row r="400" spans="12:14" x14ac:dyDescent="0.2">
      <c r="L400" t="s">
        <v>156</v>
      </c>
      <c r="N400" s="19">
        <v>54484</v>
      </c>
    </row>
    <row r="401" spans="12:14" x14ac:dyDescent="0.2">
      <c r="L401" t="s">
        <v>157</v>
      </c>
      <c r="N401" s="19">
        <v>54529</v>
      </c>
    </row>
    <row r="402" spans="12:14" x14ac:dyDescent="0.2">
      <c r="L402" t="s">
        <v>158</v>
      </c>
      <c r="N402" s="19">
        <v>54534</v>
      </c>
    </row>
    <row r="403" spans="12:14" x14ac:dyDescent="0.2">
      <c r="L403" t="s">
        <v>160</v>
      </c>
      <c r="N403" s="19">
        <v>54544</v>
      </c>
    </row>
    <row r="404" spans="12:14" x14ac:dyDescent="0.2">
      <c r="L404" t="s">
        <v>161</v>
      </c>
      <c r="N404" s="19">
        <v>54591</v>
      </c>
    </row>
    <row r="405" spans="12:14" x14ac:dyDescent="0.2">
      <c r="L405" t="s">
        <v>162</v>
      </c>
      <c r="N405" s="19">
        <v>54673</v>
      </c>
    </row>
    <row r="406" spans="12:14" x14ac:dyDescent="0.2">
      <c r="L406" t="s">
        <v>163</v>
      </c>
      <c r="N406" s="19">
        <v>54708</v>
      </c>
    </row>
    <row r="407" spans="12:14" x14ac:dyDescent="0.2">
      <c r="L407" t="s">
        <v>164</v>
      </c>
      <c r="N407" s="19">
        <v>54729</v>
      </c>
    </row>
    <row r="408" spans="12:14" x14ac:dyDescent="0.2">
      <c r="L408" t="s">
        <v>165</v>
      </c>
      <c r="N408" s="19">
        <v>54742</v>
      </c>
    </row>
    <row r="409" spans="12:14" x14ac:dyDescent="0.2">
      <c r="L409" t="s">
        <v>167</v>
      </c>
      <c r="N409" s="19">
        <v>54782</v>
      </c>
    </row>
    <row r="410" spans="12:14" x14ac:dyDescent="0.2">
      <c r="L410" t="s">
        <v>154</v>
      </c>
      <c r="N410" s="19">
        <v>54789</v>
      </c>
    </row>
    <row r="411" spans="12:14" x14ac:dyDescent="0.2">
      <c r="L411" t="s">
        <v>156</v>
      </c>
      <c r="N411" s="19">
        <v>54841</v>
      </c>
    </row>
    <row r="412" spans="12:14" x14ac:dyDescent="0.2">
      <c r="L412" t="s">
        <v>157</v>
      </c>
      <c r="N412" s="19">
        <v>54886</v>
      </c>
    </row>
    <row r="413" spans="12:14" x14ac:dyDescent="0.2">
      <c r="L413" t="s">
        <v>158</v>
      </c>
      <c r="N413" s="19">
        <v>54899</v>
      </c>
    </row>
    <row r="414" spans="12:14" x14ac:dyDescent="0.2">
      <c r="L414" t="s">
        <v>160</v>
      </c>
      <c r="N414" s="19">
        <v>54909</v>
      </c>
    </row>
    <row r="415" spans="12:14" x14ac:dyDescent="0.2">
      <c r="L415" t="s">
        <v>161</v>
      </c>
      <c r="N415" s="19">
        <v>54948</v>
      </c>
    </row>
    <row r="416" spans="12:14" x14ac:dyDescent="0.2">
      <c r="L416" t="s">
        <v>162</v>
      </c>
      <c r="N416" s="19">
        <v>55038</v>
      </c>
    </row>
    <row r="417" spans="12:14" x14ac:dyDescent="0.2">
      <c r="L417" t="s">
        <v>163</v>
      </c>
      <c r="N417" s="19">
        <v>55073</v>
      </c>
    </row>
    <row r="418" spans="12:14" x14ac:dyDescent="0.2">
      <c r="L418" t="s">
        <v>164</v>
      </c>
      <c r="N418" s="19">
        <v>55094</v>
      </c>
    </row>
    <row r="419" spans="12:14" x14ac:dyDescent="0.2">
      <c r="L419" t="s">
        <v>165</v>
      </c>
      <c r="N419" s="19">
        <v>55107</v>
      </c>
    </row>
    <row r="420" spans="12:14" x14ac:dyDescent="0.2">
      <c r="L420" t="s">
        <v>167</v>
      </c>
      <c r="N420" s="19">
        <v>55147</v>
      </c>
    </row>
  </sheetData>
  <dataConsolidate/>
  <mergeCells count="1">
    <mergeCell ref="L1:N1"/>
  </mergeCells>
  <pageMargins left="0.511811024" right="0.511811024" top="0.78740157499999996" bottom="0.78740157499999996" header="0.31496062000000002" footer="0.31496062000000002"/>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0547C1A8708B784ABAF1D757FD076040" ma:contentTypeVersion="" ma:contentTypeDescription="Crie um novo documento." ma:contentTypeScope="" ma:versionID="ce8cd396132e9025378656a80b1ace1d">
  <xsd:schema xmlns:xsd="http://www.w3.org/2001/XMLSchema" xmlns:xs="http://www.w3.org/2001/XMLSchema" xmlns:p="http://schemas.microsoft.com/office/2006/metadata/properties" targetNamespace="http://schemas.microsoft.com/office/2006/metadata/properties" ma:root="true" ma:fieldsID="32f583846cb4cbe04de15ed48eec207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222F1E-C268-4944-9C8B-55EF1AE54C86}">
  <ds:schemaRefs>
    <ds:schemaRef ds:uri="http://www.w3.org/XML/1998/namespace"/>
    <ds:schemaRef ds:uri="http://schemas.microsoft.com/office/2006/metadata/properties"/>
    <ds:schemaRef ds:uri="http://purl.org/dc/elements/1.1/"/>
    <ds:schemaRef ds:uri="http://schemas.openxmlformats.org/package/2006/metadata/core-properties"/>
    <ds:schemaRef ds:uri="http://schemas.microsoft.com/office/2006/documentManagement/types"/>
    <ds:schemaRef ds:uri="http://purl.org/dc/terms/"/>
    <ds:schemaRef ds:uri="http://purl.org/dc/dcmitype/"/>
    <ds:schemaRef ds:uri="http://schemas.microsoft.com/office/infopath/2007/PartnerControls"/>
  </ds:schemaRefs>
</ds:datastoreItem>
</file>

<file path=customXml/itemProps2.xml><?xml version="1.0" encoding="utf-8"?>
<ds:datastoreItem xmlns:ds="http://schemas.openxmlformats.org/officeDocument/2006/customXml" ds:itemID="{B5CBB9DB-7337-4D12-B58E-157D81ED34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A33EA11-4B3A-4EB0-9296-673E3B85A0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Planilhas</vt:lpstr>
      </vt:variant>
      <vt:variant>
        <vt:i4>6</vt:i4>
      </vt:variant>
      <vt:variant>
        <vt:lpstr>Intervalos nomeados</vt:lpstr>
      </vt:variant>
      <vt:variant>
        <vt:i4>18</vt:i4>
      </vt:variant>
    </vt:vector>
  </HeadingPairs>
  <TitlesOfParts>
    <vt:vector size="24" baseType="lpstr">
      <vt:lpstr>Contagem</vt:lpstr>
      <vt:lpstr>Requisitos Funcionais</vt:lpstr>
      <vt:lpstr>Requisitos Não Funcionais</vt:lpstr>
      <vt:lpstr>Caracteristicas</vt:lpstr>
      <vt:lpstr>Características-OLD</vt:lpstr>
      <vt:lpstr>Controle</vt:lpstr>
      <vt:lpstr>'Requisitos Funcionais'!Area_de_impressao</vt:lpstr>
      <vt:lpstr>'Requisitos Não Funcionais'!Area_de_impressao</vt:lpstr>
      <vt:lpstr>'Requisitos Não Funcionais'!CF</vt:lpstr>
      <vt:lpstr>CF</vt:lpstr>
      <vt:lpstr>Cobertura</vt:lpstr>
      <vt:lpstr>Compatibilidade</vt:lpstr>
      <vt:lpstr>Complexidade</vt:lpstr>
      <vt:lpstr>Contagem!Data</vt:lpstr>
      <vt:lpstr>Quantidade</vt:lpstr>
      <vt:lpstr>Contagem!Responsável</vt:lpstr>
      <vt:lpstr>Contagem!Revisão</vt:lpstr>
      <vt:lpstr>Contagem!Revisor</vt:lpstr>
      <vt:lpstr>Teste</vt:lpstr>
      <vt:lpstr>Tipo_Manutencao</vt:lpstr>
      <vt:lpstr>Tipos</vt:lpstr>
      <vt:lpstr>'Requisitos Funcionais'!Titulos_de_impressao</vt:lpstr>
      <vt:lpstr>'Requisitos Não Funcionais'!Titulos_de_impressao</vt:lpstr>
      <vt:lpstr>Uso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Modelo de Contagem de Pontos de Função</dc:title>
  <dc:creator>Teste</dc:creator>
  <cp:lastModifiedBy>Gustavo da Costa Vergolino</cp:lastModifiedBy>
  <cp:revision>1</cp:revision>
  <cp:lastPrinted>2013-03-25T14:20:05Z</cp:lastPrinted>
  <dcterms:created xsi:type="dcterms:W3CDTF">2001-07-23T10:50:56Z</dcterms:created>
  <dcterms:modified xsi:type="dcterms:W3CDTF">2017-11-01T17:47:53Z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0x0101000547C1A8708B784ABAF1D757FD076040</vt:lpwstr>
  </property>
</Properties>
</file>