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6EF82134-5230-48B8-A283-14C8DAE808F3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Grezzi" sheetId="3" r:id="rId1"/>
    <sheet name="Checksums" sheetId="1" r:id="rId2"/>
    <sheet name="Report" sheetId="2" r:id="rId3"/>
    <sheet name="Game Versions" sheetId="15" r:id="rId4"/>
    <sheet name="Changed Games" sheetId="4" r:id="rId5"/>
    <sheet name="Appoggio Changed Games" sheetId="5" r:id="rId6"/>
    <sheet name="Check EVO" sheetId="13" r:id="rId7"/>
    <sheet name="Description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5" l="1"/>
  <c r="B122" i="1" l="1"/>
  <c r="C1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101" i="1"/>
  <c r="D101" i="1" s="1"/>
  <c r="B102" i="1"/>
  <c r="D102" i="1" s="1"/>
  <c r="B103" i="1"/>
  <c r="D103" i="1" s="1"/>
  <c r="B104" i="1"/>
  <c r="D104" i="1" s="1"/>
  <c r="B105" i="1"/>
  <c r="D105" i="1" s="1"/>
  <c r="B106" i="1"/>
  <c r="D106" i="1" s="1"/>
  <c r="B107" i="1"/>
  <c r="D107" i="1" s="1"/>
  <c r="B108" i="1"/>
  <c r="D108" i="1" s="1"/>
  <c r="B109" i="1"/>
  <c r="D109" i="1" s="1"/>
  <c r="B110" i="1"/>
  <c r="D110" i="1" s="1"/>
  <c r="B111" i="1"/>
  <c r="D111" i="1" s="1"/>
  <c r="B112" i="1"/>
  <c r="D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8" i="1"/>
  <c r="D118" i="1" s="1"/>
  <c r="B119" i="1"/>
  <c r="D119" i="1" s="1"/>
  <c r="B120" i="1"/>
  <c r="D120" i="1" s="1"/>
  <c r="B121" i="1"/>
  <c r="D121" i="1" s="1"/>
  <c r="A118" i="13"/>
  <c r="A119" i="13"/>
  <c r="E118" i="13"/>
  <c r="D118" i="13" s="1"/>
  <c r="F118" i="13" s="1"/>
  <c r="E119" i="13"/>
  <c r="D119" i="13" s="1"/>
  <c r="A122" i="1" l="1"/>
  <c r="D122" i="1"/>
  <c r="F119" i="13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2" i="15"/>
  <c r="G238" i="5" l="1"/>
  <c r="H238" i="5"/>
  <c r="I238" i="5"/>
  <c r="G237" i="5"/>
  <c r="H237" i="5"/>
  <c r="I237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I234" i="5"/>
  <c r="G235" i="5"/>
  <c r="H235" i="5"/>
  <c r="I235" i="5"/>
  <c r="G236" i="5"/>
  <c r="H236" i="5"/>
  <c r="I236" i="5"/>
  <c r="H2" i="5"/>
  <c r="G2" i="5"/>
  <c r="A117" i="13" l="1"/>
  <c r="E117" i="13"/>
  <c r="D117" i="13" s="1"/>
  <c r="F117" i="13" l="1"/>
  <c r="E40" i="13"/>
  <c r="D40" i="13" s="1"/>
  <c r="E41" i="13"/>
  <c r="D41" i="13" s="1"/>
  <c r="E42" i="13"/>
  <c r="D42" i="13" s="1"/>
  <c r="E43" i="13"/>
  <c r="D43" i="13" s="1"/>
  <c r="E44" i="13"/>
  <c r="D44" i="13" s="1"/>
  <c r="E45" i="13"/>
  <c r="D45" i="13" s="1"/>
  <c r="E46" i="13"/>
  <c r="D46" i="13" s="1"/>
  <c r="E47" i="13"/>
  <c r="D47" i="13" s="1"/>
  <c r="E48" i="13"/>
  <c r="D48" i="13" s="1"/>
  <c r="E49" i="13"/>
  <c r="D49" i="13" s="1"/>
  <c r="E50" i="13"/>
  <c r="D50" i="13" s="1"/>
  <c r="E51" i="13"/>
  <c r="D51" i="13" s="1"/>
  <c r="E52" i="13"/>
  <c r="D52" i="13" s="1"/>
  <c r="E53" i="13"/>
  <c r="D53" i="13" s="1"/>
  <c r="E54" i="13"/>
  <c r="D54" i="13" s="1"/>
  <c r="E55" i="13"/>
  <c r="D55" i="13" s="1"/>
  <c r="E56" i="13"/>
  <c r="D56" i="13" s="1"/>
  <c r="E57" i="13"/>
  <c r="D57" i="13" s="1"/>
  <c r="E58" i="13"/>
  <c r="D58" i="13" s="1"/>
  <c r="E59" i="13"/>
  <c r="D59" i="13" s="1"/>
  <c r="E60" i="13"/>
  <c r="D60" i="13" s="1"/>
  <c r="E61" i="13"/>
  <c r="D61" i="13" s="1"/>
  <c r="E62" i="13"/>
  <c r="D62" i="13" s="1"/>
  <c r="E63" i="13"/>
  <c r="D63" i="13" s="1"/>
  <c r="E64" i="13"/>
  <c r="D64" i="13" s="1"/>
  <c r="E65" i="13"/>
  <c r="D65" i="13" s="1"/>
  <c r="E66" i="13"/>
  <c r="D66" i="13" s="1"/>
  <c r="E67" i="13"/>
  <c r="D67" i="13" s="1"/>
  <c r="E68" i="13"/>
  <c r="D68" i="13" s="1"/>
  <c r="E69" i="13"/>
  <c r="D69" i="13" s="1"/>
  <c r="E70" i="13"/>
  <c r="D70" i="13" s="1"/>
  <c r="E71" i="13"/>
  <c r="D71" i="13" s="1"/>
  <c r="E72" i="13"/>
  <c r="D72" i="13" s="1"/>
  <c r="E73" i="13"/>
  <c r="D73" i="13" s="1"/>
  <c r="E74" i="13"/>
  <c r="D74" i="13" s="1"/>
  <c r="E75" i="13"/>
  <c r="D75" i="13" s="1"/>
  <c r="E76" i="13"/>
  <c r="D76" i="13" s="1"/>
  <c r="E77" i="13"/>
  <c r="D77" i="13" s="1"/>
  <c r="E78" i="13"/>
  <c r="D78" i="13" s="1"/>
  <c r="E79" i="13"/>
  <c r="D79" i="13" s="1"/>
  <c r="E80" i="13"/>
  <c r="D80" i="13" s="1"/>
  <c r="E81" i="13"/>
  <c r="D81" i="13" s="1"/>
  <c r="E82" i="13"/>
  <c r="D82" i="13" s="1"/>
  <c r="E83" i="13"/>
  <c r="D83" i="13" s="1"/>
  <c r="E84" i="13"/>
  <c r="D84" i="13" s="1"/>
  <c r="E85" i="13"/>
  <c r="D85" i="13" s="1"/>
  <c r="E86" i="13"/>
  <c r="D86" i="13" s="1"/>
  <c r="E87" i="13"/>
  <c r="D87" i="13" s="1"/>
  <c r="E88" i="13"/>
  <c r="D88" i="13" s="1"/>
  <c r="E89" i="13"/>
  <c r="D89" i="13" s="1"/>
  <c r="E90" i="13"/>
  <c r="D90" i="13" s="1"/>
  <c r="E91" i="13"/>
  <c r="D91" i="13" s="1"/>
  <c r="E92" i="13"/>
  <c r="D92" i="13" s="1"/>
  <c r="E93" i="13"/>
  <c r="D93" i="13" s="1"/>
  <c r="E94" i="13"/>
  <c r="D94" i="13" s="1"/>
  <c r="E95" i="13"/>
  <c r="D95" i="13" s="1"/>
  <c r="E96" i="13"/>
  <c r="D96" i="13" s="1"/>
  <c r="E97" i="13"/>
  <c r="D97" i="13" s="1"/>
  <c r="E98" i="13"/>
  <c r="D98" i="13" s="1"/>
  <c r="E99" i="13"/>
  <c r="D99" i="13" s="1"/>
  <c r="E100" i="13"/>
  <c r="D100" i="13" s="1"/>
  <c r="E101" i="13"/>
  <c r="D101" i="13" s="1"/>
  <c r="E102" i="13"/>
  <c r="D102" i="13" s="1"/>
  <c r="E103" i="13"/>
  <c r="D103" i="13" s="1"/>
  <c r="E104" i="13"/>
  <c r="D104" i="13" s="1"/>
  <c r="E105" i="13"/>
  <c r="D105" i="13" s="1"/>
  <c r="E106" i="13"/>
  <c r="D106" i="13" s="1"/>
  <c r="E107" i="13"/>
  <c r="D107" i="13" s="1"/>
  <c r="E108" i="13"/>
  <c r="D108" i="13" s="1"/>
  <c r="E109" i="13"/>
  <c r="D109" i="13" s="1"/>
  <c r="E110" i="13"/>
  <c r="D110" i="13" s="1"/>
  <c r="E111" i="13"/>
  <c r="D111" i="13" s="1"/>
  <c r="E112" i="13"/>
  <c r="D112" i="13" s="1"/>
  <c r="E113" i="13"/>
  <c r="D113" i="13" s="1"/>
  <c r="E114" i="13"/>
  <c r="D114" i="13" s="1"/>
  <c r="E115" i="13"/>
  <c r="D115" i="13" s="1"/>
  <c r="E116" i="13"/>
  <c r="D116" i="13" s="1"/>
  <c r="E114" i="3"/>
  <c r="E115" i="3"/>
  <c r="E116" i="3"/>
  <c r="E117" i="3"/>
  <c r="E118" i="3"/>
  <c r="A115" i="13" l="1"/>
  <c r="F115" i="13" s="1"/>
  <c r="A116" i="13"/>
  <c r="F116" i="13" s="1"/>
  <c r="A3" i="2" l="1"/>
  <c r="E3" i="2" s="1"/>
  <c r="B3" i="2"/>
  <c r="A4" i="2"/>
  <c r="B4" i="2"/>
  <c r="A5" i="2"/>
  <c r="D5" i="2" s="1"/>
  <c r="B5" i="2"/>
  <c r="A6" i="2"/>
  <c r="E6" i="2" s="1"/>
  <c r="B6" i="2"/>
  <c r="A7" i="2"/>
  <c r="D7" i="2" s="1"/>
  <c r="B7" i="2"/>
  <c r="A8" i="2"/>
  <c r="F8" i="2" s="1"/>
  <c r="B8" i="2"/>
  <c r="A9" i="2"/>
  <c r="D9" i="2" s="1"/>
  <c r="B9" i="2"/>
  <c r="A10" i="2"/>
  <c r="E10" i="2" s="1"/>
  <c r="B10" i="2"/>
  <c r="A11" i="2"/>
  <c r="D11" i="2" s="1"/>
  <c r="B11" i="2"/>
  <c r="A12" i="2"/>
  <c r="F12" i="2" s="1"/>
  <c r="B12" i="2"/>
  <c r="A13" i="2"/>
  <c r="D13" i="2" s="1"/>
  <c r="B13" i="2"/>
  <c r="A14" i="2"/>
  <c r="E14" i="2" s="1"/>
  <c r="B14" i="2"/>
  <c r="A15" i="2"/>
  <c r="D15" i="2" s="1"/>
  <c r="B15" i="2"/>
  <c r="A16" i="2"/>
  <c r="F16" i="2" s="1"/>
  <c r="B16" i="2"/>
  <c r="A17" i="2"/>
  <c r="D17" i="2" s="1"/>
  <c r="B17" i="2"/>
  <c r="A18" i="2"/>
  <c r="D18" i="2" s="1"/>
  <c r="B18" i="2"/>
  <c r="A19" i="2"/>
  <c r="D19" i="2" s="1"/>
  <c r="B19" i="2"/>
  <c r="A20" i="2"/>
  <c r="B20" i="2"/>
  <c r="A21" i="2"/>
  <c r="D21" i="2" s="1"/>
  <c r="B21" i="2"/>
  <c r="A22" i="2"/>
  <c r="D22" i="2" s="1"/>
  <c r="B22" i="2"/>
  <c r="A23" i="2"/>
  <c r="D23" i="2" s="1"/>
  <c r="B23" i="2"/>
  <c r="A24" i="2"/>
  <c r="F24" i="2" s="1"/>
  <c r="B24" i="2"/>
  <c r="A25" i="2"/>
  <c r="D25" i="2" s="1"/>
  <c r="B25" i="2"/>
  <c r="A26" i="2"/>
  <c r="D26" i="2" s="1"/>
  <c r="B26" i="2"/>
  <c r="A27" i="2"/>
  <c r="D27" i="2" s="1"/>
  <c r="B27" i="2"/>
  <c r="A28" i="2"/>
  <c r="F28" i="2" s="1"/>
  <c r="B28" i="2"/>
  <c r="A29" i="2"/>
  <c r="D29" i="2" s="1"/>
  <c r="B29" i="2"/>
  <c r="A30" i="2"/>
  <c r="E30" i="2" s="1"/>
  <c r="B30" i="2"/>
  <c r="A31" i="2"/>
  <c r="E31" i="2" s="1"/>
  <c r="B31" i="2"/>
  <c r="A32" i="2"/>
  <c r="F32" i="2" s="1"/>
  <c r="B32" i="2"/>
  <c r="A33" i="2"/>
  <c r="D33" i="2" s="1"/>
  <c r="B33" i="2"/>
  <c r="A34" i="2"/>
  <c r="E34" i="2" s="1"/>
  <c r="B34" i="2"/>
  <c r="A35" i="2"/>
  <c r="E35" i="2" s="1"/>
  <c r="B35" i="2"/>
  <c r="A36" i="2"/>
  <c r="B36" i="2"/>
  <c r="A37" i="2"/>
  <c r="D37" i="2" s="1"/>
  <c r="B37" i="2"/>
  <c r="A38" i="2"/>
  <c r="D38" i="2" s="1"/>
  <c r="B38" i="2"/>
  <c r="A39" i="2"/>
  <c r="E39" i="2" s="1"/>
  <c r="B39" i="2"/>
  <c r="A40" i="2"/>
  <c r="F40" i="2" s="1"/>
  <c r="B40" i="2"/>
  <c r="A41" i="2"/>
  <c r="D41" i="2" s="1"/>
  <c r="B41" i="2"/>
  <c r="A42" i="2"/>
  <c r="D42" i="2" s="1"/>
  <c r="B42" i="2"/>
  <c r="A43" i="2"/>
  <c r="E43" i="2" s="1"/>
  <c r="B43" i="2"/>
  <c r="A44" i="2"/>
  <c r="F44" i="2" s="1"/>
  <c r="B44" i="2"/>
  <c r="A45" i="2"/>
  <c r="D45" i="2" s="1"/>
  <c r="B45" i="2"/>
  <c r="A46" i="2"/>
  <c r="E46" i="2" s="1"/>
  <c r="B46" i="2"/>
  <c r="A47" i="2"/>
  <c r="D47" i="2" s="1"/>
  <c r="B47" i="2"/>
  <c r="A48" i="2"/>
  <c r="F48" i="2" s="1"/>
  <c r="B48" i="2"/>
  <c r="A49" i="2"/>
  <c r="D49" i="2" s="1"/>
  <c r="B49" i="2"/>
  <c r="A50" i="2"/>
  <c r="D50" i="2" s="1"/>
  <c r="B50" i="2"/>
  <c r="A51" i="2"/>
  <c r="E51" i="2" s="1"/>
  <c r="B51" i="2"/>
  <c r="A52" i="2"/>
  <c r="B52" i="2"/>
  <c r="A53" i="2"/>
  <c r="D53" i="2" s="1"/>
  <c r="B53" i="2"/>
  <c r="A54" i="2"/>
  <c r="D54" i="2" s="1"/>
  <c r="B54" i="2"/>
  <c r="A55" i="2"/>
  <c r="E55" i="2" s="1"/>
  <c r="B55" i="2"/>
  <c r="A56" i="2"/>
  <c r="F56" i="2" s="1"/>
  <c r="B56" i="2"/>
  <c r="A57" i="2"/>
  <c r="D57" i="2" s="1"/>
  <c r="B57" i="2"/>
  <c r="A58" i="2"/>
  <c r="D58" i="2" s="1"/>
  <c r="B58" i="2"/>
  <c r="A59" i="2"/>
  <c r="D59" i="2" s="1"/>
  <c r="B59" i="2"/>
  <c r="A60" i="2"/>
  <c r="F60" i="2" s="1"/>
  <c r="B60" i="2"/>
  <c r="A61" i="2"/>
  <c r="D61" i="2" s="1"/>
  <c r="B61" i="2"/>
  <c r="A62" i="2"/>
  <c r="D62" i="2" s="1"/>
  <c r="B62" i="2"/>
  <c r="A63" i="2"/>
  <c r="E63" i="2" s="1"/>
  <c r="B63" i="2"/>
  <c r="A64" i="2"/>
  <c r="F64" i="2" s="1"/>
  <c r="B64" i="2"/>
  <c r="A65" i="2"/>
  <c r="D65" i="2" s="1"/>
  <c r="B65" i="2"/>
  <c r="A66" i="2"/>
  <c r="E66" i="2" s="1"/>
  <c r="B66" i="2"/>
  <c r="A67" i="2"/>
  <c r="E67" i="2" s="1"/>
  <c r="B67" i="2"/>
  <c r="A68" i="2"/>
  <c r="B68" i="2"/>
  <c r="A69" i="2"/>
  <c r="D69" i="2" s="1"/>
  <c r="B69" i="2"/>
  <c r="A70" i="2"/>
  <c r="D70" i="2" s="1"/>
  <c r="B70" i="2"/>
  <c r="A71" i="2"/>
  <c r="E71" i="2" s="1"/>
  <c r="B71" i="2"/>
  <c r="A72" i="2"/>
  <c r="F72" i="2" s="1"/>
  <c r="B72" i="2"/>
  <c r="A73" i="2"/>
  <c r="D73" i="2" s="1"/>
  <c r="B73" i="2"/>
  <c r="A74" i="2"/>
  <c r="E74" i="2" s="1"/>
  <c r="B74" i="2"/>
  <c r="A75" i="2"/>
  <c r="E75" i="2" s="1"/>
  <c r="B75" i="2"/>
  <c r="A76" i="2"/>
  <c r="F76" i="2" s="1"/>
  <c r="B76" i="2"/>
  <c r="A77" i="2"/>
  <c r="D77" i="2" s="1"/>
  <c r="B77" i="2"/>
  <c r="A78" i="2"/>
  <c r="D78" i="2" s="1"/>
  <c r="B78" i="2"/>
  <c r="A79" i="2"/>
  <c r="D79" i="2" s="1"/>
  <c r="B79" i="2"/>
  <c r="A80" i="2"/>
  <c r="F80" i="2" s="1"/>
  <c r="B80" i="2"/>
  <c r="A81" i="2"/>
  <c r="D81" i="2" s="1"/>
  <c r="B81" i="2"/>
  <c r="A82" i="2"/>
  <c r="D82" i="2" s="1"/>
  <c r="B82" i="2"/>
  <c r="A83" i="2"/>
  <c r="E83" i="2" s="1"/>
  <c r="B83" i="2"/>
  <c r="A84" i="2"/>
  <c r="B84" i="2"/>
  <c r="A85" i="2"/>
  <c r="D85" i="2" s="1"/>
  <c r="B85" i="2"/>
  <c r="A86" i="2"/>
  <c r="D86" i="2" s="1"/>
  <c r="B86" i="2"/>
  <c r="A87" i="2"/>
  <c r="D87" i="2" s="1"/>
  <c r="B87" i="2"/>
  <c r="A88" i="2"/>
  <c r="F88" i="2" s="1"/>
  <c r="B88" i="2"/>
  <c r="A89" i="2"/>
  <c r="D89" i="2" s="1"/>
  <c r="B89" i="2"/>
  <c r="A90" i="2"/>
  <c r="D90" i="2" s="1"/>
  <c r="B90" i="2"/>
  <c r="A91" i="2"/>
  <c r="E91" i="2" s="1"/>
  <c r="B91" i="2"/>
  <c r="A92" i="2"/>
  <c r="F92" i="2" s="1"/>
  <c r="B92" i="2"/>
  <c r="A93" i="2"/>
  <c r="D93" i="2" s="1"/>
  <c r="B93" i="2"/>
  <c r="A94" i="2"/>
  <c r="D94" i="2" s="1"/>
  <c r="B94" i="2"/>
  <c r="A95" i="2"/>
  <c r="E95" i="2" s="1"/>
  <c r="B95" i="2"/>
  <c r="A96" i="2"/>
  <c r="F96" i="2" s="1"/>
  <c r="B96" i="2"/>
  <c r="A97" i="2"/>
  <c r="D97" i="2" s="1"/>
  <c r="B97" i="2"/>
  <c r="A98" i="2"/>
  <c r="D98" i="2" s="1"/>
  <c r="B98" i="2"/>
  <c r="A99" i="2"/>
  <c r="D99" i="2" s="1"/>
  <c r="B99" i="2"/>
  <c r="A100" i="2"/>
  <c r="B100" i="2"/>
  <c r="A101" i="2"/>
  <c r="D101" i="2" s="1"/>
  <c r="B101" i="2"/>
  <c r="A102" i="2"/>
  <c r="D102" i="2" s="1"/>
  <c r="B102" i="2"/>
  <c r="A103" i="2"/>
  <c r="D103" i="2" s="1"/>
  <c r="B103" i="2"/>
  <c r="A104" i="2"/>
  <c r="F104" i="2" s="1"/>
  <c r="B104" i="2"/>
  <c r="A105" i="2"/>
  <c r="D105" i="2" s="1"/>
  <c r="B105" i="2"/>
  <c r="A106" i="2"/>
  <c r="D106" i="2" s="1"/>
  <c r="B106" i="2"/>
  <c r="A107" i="2"/>
  <c r="E107" i="2" s="1"/>
  <c r="B107" i="2"/>
  <c r="A108" i="2"/>
  <c r="E108" i="2" s="1"/>
  <c r="B108" i="2"/>
  <c r="A109" i="2"/>
  <c r="D109" i="2" s="1"/>
  <c r="B109" i="2"/>
  <c r="A110" i="2"/>
  <c r="E110" i="2" s="1"/>
  <c r="B110" i="2"/>
  <c r="A111" i="2"/>
  <c r="D111" i="2" s="1"/>
  <c r="B111" i="2"/>
  <c r="A112" i="2"/>
  <c r="E112" i="2" s="1"/>
  <c r="B112" i="2"/>
  <c r="A113" i="2"/>
  <c r="D113" i="2" s="1"/>
  <c r="B113" i="2"/>
  <c r="A114" i="2"/>
  <c r="D114" i="2" s="1"/>
  <c r="B114" i="2"/>
  <c r="A115" i="2"/>
  <c r="D115" i="2" s="1"/>
  <c r="B115" i="2"/>
  <c r="A116" i="2"/>
  <c r="E116" i="2" s="1"/>
  <c r="B116" i="2"/>
  <c r="A117" i="2"/>
  <c r="D117" i="2" s="1"/>
  <c r="B117" i="2"/>
  <c r="A118" i="2"/>
  <c r="E118" i="2" s="1"/>
  <c r="B118" i="2"/>
  <c r="A119" i="2"/>
  <c r="D119" i="2" s="1"/>
  <c r="B119" i="2"/>
  <c r="A120" i="2"/>
  <c r="E120" i="2" s="1"/>
  <c r="B120" i="2"/>
  <c r="A121" i="2"/>
  <c r="D121" i="2" s="1"/>
  <c r="B121" i="2"/>
  <c r="A122" i="2"/>
  <c r="D122" i="2" s="1"/>
  <c r="B122" i="2"/>
  <c r="A123" i="2"/>
  <c r="D123" i="2" s="1"/>
  <c r="B123" i="2"/>
  <c r="A124" i="2"/>
  <c r="E124" i="2" s="1"/>
  <c r="B124" i="2"/>
  <c r="A125" i="2"/>
  <c r="D125" i="2" s="1"/>
  <c r="B125" i="2"/>
  <c r="A126" i="2"/>
  <c r="E126" i="2" s="1"/>
  <c r="B126" i="2"/>
  <c r="A127" i="2"/>
  <c r="D127" i="2" s="1"/>
  <c r="B127" i="2"/>
  <c r="A128" i="2"/>
  <c r="E128" i="2" s="1"/>
  <c r="B128" i="2"/>
  <c r="A129" i="2"/>
  <c r="D129" i="2" s="1"/>
  <c r="B129" i="2"/>
  <c r="A130" i="2"/>
  <c r="D130" i="2" s="1"/>
  <c r="B130" i="2"/>
  <c r="A131" i="2"/>
  <c r="D131" i="2" s="1"/>
  <c r="B131" i="2"/>
  <c r="A132" i="2"/>
  <c r="E132" i="2" s="1"/>
  <c r="B132" i="2"/>
  <c r="A133" i="2"/>
  <c r="D133" i="2" s="1"/>
  <c r="B133" i="2"/>
  <c r="A134" i="2"/>
  <c r="E134" i="2" s="1"/>
  <c r="B134" i="2"/>
  <c r="A135" i="2"/>
  <c r="E135" i="2" s="1"/>
  <c r="B135" i="2"/>
  <c r="A136" i="2"/>
  <c r="E136" i="2" s="1"/>
  <c r="B136" i="2"/>
  <c r="A137" i="2"/>
  <c r="D137" i="2" s="1"/>
  <c r="B137" i="2"/>
  <c r="A138" i="2"/>
  <c r="D138" i="2" s="1"/>
  <c r="B138" i="2"/>
  <c r="A139" i="2"/>
  <c r="E139" i="2" s="1"/>
  <c r="B139" i="2"/>
  <c r="A140" i="2"/>
  <c r="E140" i="2" s="1"/>
  <c r="B140" i="2"/>
  <c r="A141" i="2"/>
  <c r="D141" i="2" s="1"/>
  <c r="B141" i="2"/>
  <c r="A142" i="2"/>
  <c r="E142" i="2" s="1"/>
  <c r="B142" i="2"/>
  <c r="A143" i="2"/>
  <c r="D143" i="2" s="1"/>
  <c r="B143" i="2"/>
  <c r="A144" i="2"/>
  <c r="E144" i="2" s="1"/>
  <c r="B144" i="2"/>
  <c r="A145" i="2"/>
  <c r="D145" i="2" s="1"/>
  <c r="B145" i="2"/>
  <c r="A146" i="2"/>
  <c r="D146" i="2" s="1"/>
  <c r="B146" i="2"/>
  <c r="A147" i="2"/>
  <c r="D147" i="2" s="1"/>
  <c r="B147" i="2"/>
  <c r="A148" i="2"/>
  <c r="E148" i="2" s="1"/>
  <c r="B148" i="2"/>
  <c r="A149" i="2"/>
  <c r="D149" i="2" s="1"/>
  <c r="B149" i="2"/>
  <c r="A150" i="2"/>
  <c r="E150" i="2" s="1"/>
  <c r="B150" i="2"/>
  <c r="A151" i="2"/>
  <c r="E151" i="2" s="1"/>
  <c r="B151" i="2"/>
  <c r="A152" i="2"/>
  <c r="E152" i="2" s="1"/>
  <c r="B152" i="2"/>
  <c r="A153" i="2"/>
  <c r="D153" i="2" s="1"/>
  <c r="B153" i="2"/>
  <c r="A154" i="2"/>
  <c r="D154" i="2" s="1"/>
  <c r="B154" i="2"/>
  <c r="A155" i="2"/>
  <c r="E155" i="2" s="1"/>
  <c r="B155" i="2"/>
  <c r="A156" i="2"/>
  <c r="E156" i="2" s="1"/>
  <c r="B156" i="2"/>
  <c r="A157" i="2"/>
  <c r="D157" i="2" s="1"/>
  <c r="B157" i="2"/>
  <c r="A158" i="2"/>
  <c r="E158" i="2" s="1"/>
  <c r="B158" i="2"/>
  <c r="A159" i="2"/>
  <c r="D159" i="2" s="1"/>
  <c r="B159" i="2"/>
  <c r="A160" i="2"/>
  <c r="E160" i="2" s="1"/>
  <c r="B160" i="2"/>
  <c r="A161" i="2"/>
  <c r="D161" i="2" s="1"/>
  <c r="B161" i="2"/>
  <c r="A162" i="2"/>
  <c r="D162" i="2" s="1"/>
  <c r="B162" i="2"/>
  <c r="A163" i="2"/>
  <c r="D163" i="2" s="1"/>
  <c r="B163" i="2"/>
  <c r="A164" i="2"/>
  <c r="E164" i="2" s="1"/>
  <c r="B164" i="2"/>
  <c r="A165" i="2"/>
  <c r="D165" i="2" s="1"/>
  <c r="B165" i="2"/>
  <c r="A166" i="2"/>
  <c r="E166" i="2" s="1"/>
  <c r="B166" i="2"/>
  <c r="A167" i="2"/>
  <c r="E167" i="2" s="1"/>
  <c r="B167" i="2"/>
  <c r="A168" i="2"/>
  <c r="E168" i="2" s="1"/>
  <c r="B168" i="2"/>
  <c r="A169" i="2"/>
  <c r="D169" i="2" s="1"/>
  <c r="B169" i="2"/>
  <c r="A170" i="2"/>
  <c r="D170" i="2" s="1"/>
  <c r="B170" i="2"/>
  <c r="A171" i="2"/>
  <c r="E171" i="2" s="1"/>
  <c r="B171" i="2"/>
  <c r="A172" i="2"/>
  <c r="E172" i="2" s="1"/>
  <c r="B172" i="2"/>
  <c r="A173" i="2"/>
  <c r="E173" i="2" s="1"/>
  <c r="B173" i="2"/>
  <c r="A174" i="2"/>
  <c r="E174" i="2" s="1"/>
  <c r="B174" i="2"/>
  <c r="A175" i="2"/>
  <c r="D175" i="2" s="1"/>
  <c r="B175" i="2"/>
  <c r="A176" i="2"/>
  <c r="D176" i="2" s="1"/>
  <c r="B176" i="2"/>
  <c r="A177" i="2"/>
  <c r="E177" i="2" s="1"/>
  <c r="B177" i="2"/>
  <c r="A178" i="2"/>
  <c r="E178" i="2" s="1"/>
  <c r="B178" i="2"/>
  <c r="A179" i="2"/>
  <c r="D179" i="2" s="1"/>
  <c r="B179" i="2"/>
  <c r="A180" i="2"/>
  <c r="D180" i="2" s="1"/>
  <c r="B180" i="2"/>
  <c r="A181" i="2"/>
  <c r="E181" i="2" s="1"/>
  <c r="B181" i="2"/>
  <c r="A182" i="2"/>
  <c r="D182" i="2" s="1"/>
  <c r="B182" i="2"/>
  <c r="A183" i="2"/>
  <c r="D183" i="2" s="1"/>
  <c r="B183" i="2"/>
  <c r="A184" i="2"/>
  <c r="D184" i="2" s="1"/>
  <c r="B184" i="2"/>
  <c r="A185" i="2"/>
  <c r="E185" i="2" s="1"/>
  <c r="B185" i="2"/>
  <c r="A186" i="2"/>
  <c r="D186" i="2" s="1"/>
  <c r="B186" i="2"/>
  <c r="A187" i="2"/>
  <c r="D187" i="2" s="1"/>
  <c r="B187" i="2"/>
  <c r="A188" i="2"/>
  <c r="D188" i="2" s="1"/>
  <c r="B188" i="2"/>
  <c r="A189" i="2"/>
  <c r="E189" i="2" s="1"/>
  <c r="B189" i="2"/>
  <c r="A190" i="2"/>
  <c r="D190" i="2" s="1"/>
  <c r="B190" i="2"/>
  <c r="A191" i="2"/>
  <c r="D191" i="2" s="1"/>
  <c r="B191" i="2"/>
  <c r="A192" i="2"/>
  <c r="D192" i="2" s="1"/>
  <c r="B192" i="2"/>
  <c r="A193" i="2"/>
  <c r="E193" i="2" s="1"/>
  <c r="B193" i="2"/>
  <c r="A194" i="2"/>
  <c r="D194" i="2" s="1"/>
  <c r="B194" i="2"/>
  <c r="A195" i="2"/>
  <c r="D195" i="2" s="1"/>
  <c r="B195" i="2"/>
  <c r="A196" i="2"/>
  <c r="D196" i="2" s="1"/>
  <c r="B196" i="2"/>
  <c r="A197" i="2"/>
  <c r="D197" i="2" s="1"/>
  <c r="B197" i="2"/>
  <c r="A198" i="2"/>
  <c r="D198" i="2" s="1"/>
  <c r="B198" i="2"/>
  <c r="A199" i="2"/>
  <c r="D199" i="2" s="1"/>
  <c r="B199" i="2"/>
  <c r="A200" i="2"/>
  <c r="D200" i="2" s="1"/>
  <c r="B200" i="2"/>
  <c r="A201" i="2"/>
  <c r="D201" i="2" s="1"/>
  <c r="B201" i="2"/>
  <c r="A202" i="2"/>
  <c r="D202" i="2" s="1"/>
  <c r="B202" i="2"/>
  <c r="A203" i="2"/>
  <c r="D203" i="2" s="1"/>
  <c r="B203" i="2"/>
  <c r="A204" i="2"/>
  <c r="D204" i="2" s="1"/>
  <c r="B204" i="2"/>
  <c r="A205" i="2"/>
  <c r="D205" i="2" s="1"/>
  <c r="B205" i="2"/>
  <c r="A206" i="2"/>
  <c r="D206" i="2" s="1"/>
  <c r="B206" i="2"/>
  <c r="A207" i="2"/>
  <c r="D207" i="2" s="1"/>
  <c r="B207" i="2"/>
  <c r="A208" i="2"/>
  <c r="D208" i="2" s="1"/>
  <c r="B208" i="2"/>
  <c r="A209" i="2"/>
  <c r="D209" i="2" s="1"/>
  <c r="B209" i="2"/>
  <c r="A210" i="2"/>
  <c r="E210" i="2" s="1"/>
  <c r="B210" i="2"/>
  <c r="A211" i="2"/>
  <c r="F211" i="2" s="1"/>
  <c r="B211" i="2"/>
  <c r="A212" i="2"/>
  <c r="D212" i="2" s="1"/>
  <c r="B212" i="2"/>
  <c r="A213" i="2"/>
  <c r="F213" i="2" s="1"/>
  <c r="B213" i="2"/>
  <c r="A214" i="2"/>
  <c r="D214" i="2" s="1"/>
  <c r="B214" i="2"/>
  <c r="A215" i="2"/>
  <c r="F215" i="2" s="1"/>
  <c r="B215" i="2"/>
  <c r="A216" i="2"/>
  <c r="D216" i="2" s="1"/>
  <c r="B216" i="2"/>
  <c r="A217" i="2"/>
  <c r="F217" i="2" s="1"/>
  <c r="B217" i="2"/>
  <c r="A218" i="2"/>
  <c r="E218" i="2" s="1"/>
  <c r="B218" i="2"/>
  <c r="A219" i="2"/>
  <c r="F219" i="2" s="1"/>
  <c r="B219" i="2"/>
  <c r="A220" i="2"/>
  <c r="D220" i="2" s="1"/>
  <c r="B220" i="2"/>
  <c r="A221" i="2"/>
  <c r="B221" i="2"/>
  <c r="A222" i="2"/>
  <c r="D222" i="2" s="1"/>
  <c r="B222" i="2"/>
  <c r="A223" i="2"/>
  <c r="F223" i="2" s="1"/>
  <c r="B223" i="2"/>
  <c r="A224" i="2"/>
  <c r="D224" i="2" s="1"/>
  <c r="B224" i="2"/>
  <c r="A225" i="2"/>
  <c r="B225" i="2"/>
  <c r="A226" i="2"/>
  <c r="F226" i="2" s="1"/>
  <c r="B226" i="2"/>
  <c r="A227" i="2"/>
  <c r="F227" i="2" s="1"/>
  <c r="B227" i="2"/>
  <c r="A228" i="2"/>
  <c r="F228" i="2" s="1"/>
  <c r="B228" i="2"/>
  <c r="A229" i="2"/>
  <c r="F229" i="2" s="1"/>
  <c r="B229" i="2"/>
  <c r="A230" i="2"/>
  <c r="B230" i="2"/>
  <c r="A231" i="2"/>
  <c r="E231" i="2" s="1"/>
  <c r="B231" i="2"/>
  <c r="A232" i="2"/>
  <c r="D232" i="2" s="1"/>
  <c r="B232" i="2"/>
  <c r="A233" i="2"/>
  <c r="F233" i="2" s="1"/>
  <c r="B233" i="2"/>
  <c r="A120" i="1"/>
  <c r="A121" i="1"/>
  <c r="E205" i="2" l="1"/>
  <c r="F206" i="2"/>
  <c r="F171" i="2"/>
  <c r="F186" i="2"/>
  <c r="D193" i="2"/>
  <c r="F182" i="2"/>
  <c r="E141" i="2"/>
  <c r="F205" i="2"/>
  <c r="F198" i="2"/>
  <c r="D217" i="2"/>
  <c r="F220" i="2"/>
  <c r="E194" i="2"/>
  <c r="F200" i="2"/>
  <c r="F195" i="2"/>
  <c r="E213" i="2"/>
  <c r="E229" i="2"/>
  <c r="E198" i="2"/>
  <c r="F197" i="2"/>
  <c r="E176" i="2"/>
  <c r="D171" i="2"/>
  <c r="D148" i="2"/>
  <c r="F127" i="2"/>
  <c r="E232" i="2"/>
  <c r="F216" i="2"/>
  <c r="E197" i="2"/>
  <c r="F194" i="2"/>
  <c r="F193" i="2"/>
  <c r="F190" i="2"/>
  <c r="F151" i="2"/>
  <c r="F202" i="2"/>
  <c r="E216" i="2"/>
  <c r="E215" i="2"/>
  <c r="F214" i="2"/>
  <c r="E202" i="2"/>
  <c r="F201" i="2"/>
  <c r="D233" i="2"/>
  <c r="D218" i="2"/>
  <c r="D215" i="2"/>
  <c r="E214" i="2"/>
  <c r="E201" i="2"/>
  <c r="F191" i="2"/>
  <c r="E190" i="2"/>
  <c r="F189" i="2"/>
  <c r="F188" i="2"/>
  <c r="F187" i="2"/>
  <c r="E186" i="2"/>
  <c r="F185" i="2"/>
  <c r="F184" i="2"/>
  <c r="F183" i="2"/>
  <c r="E182" i="2"/>
  <c r="F181" i="2"/>
  <c r="F180" i="2"/>
  <c r="F163" i="2"/>
  <c r="D156" i="2"/>
  <c r="F146" i="2"/>
  <c r="F135" i="2"/>
  <c r="D134" i="2"/>
  <c r="F218" i="2"/>
  <c r="F224" i="2"/>
  <c r="F204" i="2"/>
  <c r="D189" i="2"/>
  <c r="E188" i="2"/>
  <c r="D185" i="2"/>
  <c r="E184" i="2"/>
  <c r="D181" i="2"/>
  <c r="E180" i="2"/>
  <c r="D166" i="2"/>
  <c r="F159" i="2"/>
  <c r="F147" i="2"/>
  <c r="D135" i="2"/>
  <c r="F196" i="2"/>
  <c r="F192" i="2"/>
  <c r="E192" i="2"/>
  <c r="F143" i="2"/>
  <c r="E204" i="2"/>
  <c r="E200" i="2"/>
  <c r="F167" i="2"/>
  <c r="E147" i="2"/>
  <c r="F209" i="2"/>
  <c r="E196" i="2"/>
  <c r="E143" i="2"/>
  <c r="F142" i="2"/>
  <c r="E233" i="2"/>
  <c r="F232" i="2"/>
  <c r="E217" i="2"/>
  <c r="F210" i="2"/>
  <c r="F178" i="2"/>
  <c r="D177" i="2"/>
  <c r="F174" i="2"/>
  <c r="D173" i="2"/>
  <c r="D167" i="2"/>
  <c r="F154" i="2"/>
  <c r="E149" i="2"/>
  <c r="D142" i="2"/>
  <c r="F139" i="2"/>
  <c r="D178" i="2"/>
  <c r="D174" i="2"/>
  <c r="F155" i="2"/>
  <c r="D139" i="2"/>
  <c r="F131" i="2"/>
  <c r="D124" i="2"/>
  <c r="F90" i="2"/>
  <c r="E13" i="2"/>
  <c r="F99" i="2"/>
  <c r="F46" i="2"/>
  <c r="F30" i="2"/>
  <c r="D91" i="2"/>
  <c r="E90" i="2"/>
  <c r="F87" i="2"/>
  <c r="F70" i="2"/>
  <c r="D63" i="2"/>
  <c r="F42" i="2"/>
  <c r="F31" i="2"/>
  <c r="F63" i="2"/>
  <c r="D71" i="2"/>
  <c r="F34" i="2"/>
  <c r="F10" i="2"/>
  <c r="E70" i="2"/>
  <c r="F45" i="2"/>
  <c r="F14" i="2"/>
  <c r="F123" i="2"/>
  <c r="F102" i="2"/>
  <c r="F95" i="2"/>
  <c r="F75" i="2"/>
  <c r="F74" i="2"/>
  <c r="E69" i="2"/>
  <c r="F66" i="2"/>
  <c r="E65" i="2"/>
  <c r="D46" i="2"/>
  <c r="E45" i="2"/>
  <c r="E42" i="2"/>
  <c r="F41" i="2"/>
  <c r="F38" i="2"/>
  <c r="D35" i="2"/>
  <c r="D14" i="2"/>
  <c r="F6" i="2"/>
  <c r="F69" i="2"/>
  <c r="F35" i="2"/>
  <c r="F119" i="2"/>
  <c r="D95" i="2"/>
  <c r="F78" i="2"/>
  <c r="D75" i="2"/>
  <c r="F67" i="2"/>
  <c r="D66" i="2"/>
  <c r="E41" i="2"/>
  <c r="E9" i="2"/>
  <c r="D6" i="2"/>
  <c r="D230" i="2"/>
  <c r="E230" i="2"/>
  <c r="F231" i="2"/>
  <c r="D231" i="2"/>
  <c r="F221" i="2"/>
  <c r="E221" i="2"/>
  <c r="F230" i="2"/>
  <c r="E226" i="2"/>
  <c r="D226" i="2"/>
  <c r="F225" i="2"/>
  <c r="E225" i="2"/>
  <c r="D225" i="2"/>
  <c r="E224" i="2"/>
  <c r="E223" i="2"/>
  <c r="F222" i="2"/>
  <c r="D210" i="2"/>
  <c r="E209" i="2"/>
  <c r="F208" i="2"/>
  <c r="F207" i="2"/>
  <c r="E206" i="2"/>
  <c r="D164" i="2"/>
  <c r="E163" i="2"/>
  <c r="F162" i="2"/>
  <c r="E159" i="2"/>
  <c r="F158" i="2"/>
  <c r="E157" i="2"/>
  <c r="D155" i="2"/>
  <c r="D151" i="2"/>
  <c r="D150" i="2"/>
  <c r="D132" i="2"/>
  <c r="E131" i="2"/>
  <c r="F130" i="2"/>
  <c r="E127" i="2"/>
  <c r="F126" i="2"/>
  <c r="E125" i="2"/>
  <c r="E119" i="2"/>
  <c r="F118" i="2"/>
  <c r="F115" i="2"/>
  <c r="D108" i="2"/>
  <c r="F103" i="2"/>
  <c r="F93" i="2"/>
  <c r="F79" i="2"/>
  <c r="E78" i="2"/>
  <c r="F77" i="2"/>
  <c r="D74" i="2"/>
  <c r="E73" i="2"/>
  <c r="F54" i="2"/>
  <c r="F43" i="2"/>
  <c r="D39" i="2"/>
  <c r="E38" i="2"/>
  <c r="F37" i="2"/>
  <c r="D34" i="2"/>
  <c r="E33" i="2"/>
  <c r="D31" i="2"/>
  <c r="E11" i="2"/>
  <c r="D10" i="2"/>
  <c r="F7" i="2"/>
  <c r="E5" i="2"/>
  <c r="D223" i="2"/>
  <c r="E222" i="2"/>
  <c r="F212" i="2"/>
  <c r="E208" i="2"/>
  <c r="F203" i="2"/>
  <c r="F177" i="2"/>
  <c r="F176" i="2"/>
  <c r="F175" i="2"/>
  <c r="F173" i="2"/>
  <c r="D172" i="2"/>
  <c r="F170" i="2"/>
  <c r="F166" i="2"/>
  <c r="E165" i="2"/>
  <c r="D158" i="2"/>
  <c r="D140" i="2"/>
  <c r="F138" i="2"/>
  <c r="F134" i="2"/>
  <c r="E133" i="2"/>
  <c r="D126" i="2"/>
  <c r="D118" i="2"/>
  <c r="F111" i="2"/>
  <c r="F106" i="2"/>
  <c r="F98" i="2"/>
  <c r="F94" i="2"/>
  <c r="F91" i="2"/>
  <c r="F82" i="2"/>
  <c r="E77" i="2"/>
  <c r="F71" i="2"/>
  <c r="D67" i="2"/>
  <c r="F65" i="2"/>
  <c r="F62" i="2"/>
  <c r="F55" i="2"/>
  <c r="D43" i="2"/>
  <c r="E37" i="2"/>
  <c r="F18" i="2"/>
  <c r="E7" i="2"/>
  <c r="F150" i="2"/>
  <c r="F73" i="2"/>
  <c r="F39" i="2"/>
  <c r="F33" i="2"/>
  <c r="F11" i="2"/>
  <c r="E123" i="2"/>
  <c r="E103" i="2"/>
  <c r="E99" i="2"/>
  <c r="E94" i="2"/>
  <c r="F3" i="2"/>
  <c r="E102" i="2"/>
  <c r="F101" i="2"/>
  <c r="E98" i="2"/>
  <c r="E97" i="2"/>
  <c r="F83" i="2"/>
  <c r="F58" i="2"/>
  <c r="F50" i="2"/>
  <c r="F26" i="2"/>
  <c r="F19" i="2"/>
  <c r="D3" i="2"/>
  <c r="E101" i="2"/>
  <c r="F86" i="2"/>
  <c r="F51" i="2"/>
  <c r="F22" i="2"/>
  <c r="F13" i="2"/>
  <c r="F9" i="2"/>
  <c r="F5" i="2"/>
  <c r="F107" i="2"/>
  <c r="F59" i="2"/>
  <c r="F27" i="2"/>
  <c r="F23" i="2"/>
  <c r="E87" i="2"/>
  <c r="E62" i="2"/>
  <c r="E59" i="2"/>
  <c r="E27" i="2"/>
  <c r="E23" i="2"/>
  <c r="E19" i="2"/>
  <c r="F15" i="2"/>
  <c r="D116" i="2"/>
  <c r="E115" i="2"/>
  <c r="F114" i="2"/>
  <c r="E111" i="2"/>
  <c r="F110" i="2"/>
  <c r="E109" i="2"/>
  <c r="D107" i="2"/>
  <c r="E106" i="2"/>
  <c r="E86" i="2"/>
  <c r="F85" i="2"/>
  <c r="D83" i="2"/>
  <c r="E82" i="2"/>
  <c r="F81" i="2"/>
  <c r="E79" i="2"/>
  <c r="E61" i="2"/>
  <c r="E58" i="2"/>
  <c r="F57" i="2"/>
  <c r="D55" i="2"/>
  <c r="E54" i="2"/>
  <c r="F53" i="2"/>
  <c r="D51" i="2"/>
  <c r="E50" i="2"/>
  <c r="F49" i="2"/>
  <c r="E47" i="2"/>
  <c r="D30" i="2"/>
  <c r="E29" i="2"/>
  <c r="E26" i="2"/>
  <c r="F25" i="2"/>
  <c r="E22" i="2"/>
  <c r="F21" i="2"/>
  <c r="E18" i="2"/>
  <c r="F17" i="2"/>
  <c r="E15" i="2"/>
  <c r="F61" i="2"/>
  <c r="F47" i="2"/>
  <c r="F29" i="2"/>
  <c r="F122" i="2"/>
  <c r="E117" i="2"/>
  <c r="D110" i="2"/>
  <c r="E85" i="2"/>
  <c r="E81" i="2"/>
  <c r="E57" i="2"/>
  <c r="E53" i="2"/>
  <c r="E49" i="2"/>
  <c r="E25" i="2"/>
  <c r="E21" i="2"/>
  <c r="E17" i="2"/>
  <c r="F199" i="2"/>
  <c r="D100" i="2"/>
  <c r="E100" i="2"/>
  <c r="D68" i="2"/>
  <c r="E68" i="2"/>
  <c r="D52" i="2"/>
  <c r="E52" i="2"/>
  <c r="D36" i="2"/>
  <c r="E36" i="2"/>
  <c r="D20" i="2"/>
  <c r="E20" i="2"/>
  <c r="D4" i="2"/>
  <c r="E4" i="2"/>
  <c r="D229" i="2"/>
  <c r="E228" i="2"/>
  <c r="E227" i="2"/>
  <c r="D221" i="2"/>
  <c r="E220" i="2"/>
  <c r="E219" i="2"/>
  <c r="D213" i="2"/>
  <c r="E212" i="2"/>
  <c r="E211" i="2"/>
  <c r="E207" i="2"/>
  <c r="E203" i="2"/>
  <c r="E199" i="2"/>
  <c r="E195" i="2"/>
  <c r="E191" i="2"/>
  <c r="E187" i="2"/>
  <c r="E183" i="2"/>
  <c r="E179" i="2"/>
  <c r="E175" i="2"/>
  <c r="E170" i="2"/>
  <c r="F169" i="2"/>
  <c r="F168" i="2"/>
  <c r="E162" i="2"/>
  <c r="F161" i="2"/>
  <c r="F160" i="2"/>
  <c r="E154" i="2"/>
  <c r="F153" i="2"/>
  <c r="F152" i="2"/>
  <c r="E146" i="2"/>
  <c r="F145" i="2"/>
  <c r="F144" i="2"/>
  <c r="E138" i="2"/>
  <c r="F137" i="2"/>
  <c r="F136" i="2"/>
  <c r="E130" i="2"/>
  <c r="F129" i="2"/>
  <c r="F128" i="2"/>
  <c r="E122" i="2"/>
  <c r="F121" i="2"/>
  <c r="F120" i="2"/>
  <c r="E114" i="2"/>
  <c r="F113" i="2"/>
  <c r="F112" i="2"/>
  <c r="F105" i="2"/>
  <c r="D96" i="2"/>
  <c r="E96" i="2"/>
  <c r="E93" i="2"/>
  <c r="F89" i="2"/>
  <c r="D80" i="2"/>
  <c r="E80" i="2"/>
  <c r="D64" i="2"/>
  <c r="E64" i="2"/>
  <c r="D48" i="2"/>
  <c r="E48" i="2"/>
  <c r="D32" i="2"/>
  <c r="E32" i="2"/>
  <c r="D16" i="2"/>
  <c r="E16" i="2"/>
  <c r="F179" i="2"/>
  <c r="D84" i="2"/>
  <c r="E84" i="2"/>
  <c r="D228" i="2"/>
  <c r="D227" i="2"/>
  <c r="D219" i="2"/>
  <c r="D211" i="2"/>
  <c r="E169" i="2"/>
  <c r="D168" i="2"/>
  <c r="E161" i="2"/>
  <c r="D160" i="2"/>
  <c r="E153" i="2"/>
  <c r="D152" i="2"/>
  <c r="E145" i="2"/>
  <c r="D144" i="2"/>
  <c r="E137" i="2"/>
  <c r="D136" i="2"/>
  <c r="E129" i="2"/>
  <c r="D128" i="2"/>
  <c r="E121" i="2"/>
  <c r="D120" i="2"/>
  <c r="E113" i="2"/>
  <c r="D112" i="2"/>
  <c r="E105" i="2"/>
  <c r="F100" i="2"/>
  <c r="D92" i="2"/>
  <c r="E92" i="2"/>
  <c r="E89" i="2"/>
  <c r="F84" i="2"/>
  <c r="D76" i="2"/>
  <c r="E76" i="2"/>
  <c r="F68" i="2"/>
  <c r="D60" i="2"/>
  <c r="E60" i="2"/>
  <c r="F52" i="2"/>
  <c r="D44" i="2"/>
  <c r="E44" i="2"/>
  <c r="F36" i="2"/>
  <c r="D28" i="2"/>
  <c r="E28" i="2"/>
  <c r="F20" i="2"/>
  <c r="D12" i="2"/>
  <c r="E12" i="2"/>
  <c r="F4" i="2"/>
  <c r="F172" i="2"/>
  <c r="F165" i="2"/>
  <c r="F164" i="2"/>
  <c r="F157" i="2"/>
  <c r="F156" i="2"/>
  <c r="F149" i="2"/>
  <c r="F148" i="2"/>
  <c r="F141" i="2"/>
  <c r="F140" i="2"/>
  <c r="F133" i="2"/>
  <c r="F132" i="2"/>
  <c r="F125" i="2"/>
  <c r="F124" i="2"/>
  <c r="F117" i="2"/>
  <c r="F116" i="2"/>
  <c r="F109" i="2"/>
  <c r="F108" i="2"/>
  <c r="D104" i="2"/>
  <c r="E104" i="2"/>
  <c r="F97" i="2"/>
  <c r="D88" i="2"/>
  <c r="E88" i="2"/>
  <c r="D72" i="2"/>
  <c r="E72" i="2"/>
  <c r="D56" i="2"/>
  <c r="E56" i="2"/>
  <c r="D40" i="2"/>
  <c r="E40" i="2"/>
  <c r="D24" i="2"/>
  <c r="E24" i="2"/>
  <c r="D8" i="2"/>
  <c r="E8" i="2"/>
  <c r="A56" i="13"/>
  <c r="F56" i="13" s="1"/>
  <c r="E2" i="13" l="1"/>
  <c r="D2" i="13" s="1"/>
  <c r="E3" i="13"/>
  <c r="D3" i="13" s="1"/>
  <c r="E4" i="13"/>
  <c r="D4" i="13" s="1"/>
  <c r="E5" i="13"/>
  <c r="D5" i="13" s="1"/>
  <c r="E6" i="13"/>
  <c r="D6" i="13" s="1"/>
  <c r="E7" i="13"/>
  <c r="D7" i="13" s="1"/>
  <c r="E8" i="13"/>
  <c r="D8" i="13" s="1"/>
  <c r="E9" i="13"/>
  <c r="D9" i="13" s="1"/>
  <c r="E10" i="13"/>
  <c r="D10" i="13" s="1"/>
  <c r="E11" i="13"/>
  <c r="D11" i="13" s="1"/>
  <c r="E12" i="13"/>
  <c r="D12" i="13" s="1"/>
  <c r="E13" i="13"/>
  <c r="D13" i="13" s="1"/>
  <c r="E14" i="13"/>
  <c r="D14" i="13" s="1"/>
  <c r="E15" i="13"/>
  <c r="D15" i="13" s="1"/>
  <c r="E16" i="13"/>
  <c r="D16" i="13" s="1"/>
  <c r="E17" i="13"/>
  <c r="D17" i="13" s="1"/>
  <c r="E18" i="13"/>
  <c r="D18" i="13" s="1"/>
  <c r="E19" i="13"/>
  <c r="D19" i="13" s="1"/>
  <c r="E20" i="13"/>
  <c r="D20" i="13" s="1"/>
  <c r="E21" i="13"/>
  <c r="D21" i="13" s="1"/>
  <c r="E22" i="13"/>
  <c r="D22" i="13" s="1"/>
  <c r="E23" i="13"/>
  <c r="D23" i="13" s="1"/>
  <c r="E24" i="13"/>
  <c r="D24" i="13" s="1"/>
  <c r="E25" i="13"/>
  <c r="D25" i="13" s="1"/>
  <c r="E26" i="13"/>
  <c r="D26" i="13" s="1"/>
  <c r="E27" i="13"/>
  <c r="D27" i="13" s="1"/>
  <c r="E28" i="13"/>
  <c r="D28" i="13" s="1"/>
  <c r="E29" i="13"/>
  <c r="D29" i="13" s="1"/>
  <c r="E30" i="13"/>
  <c r="D30" i="13" s="1"/>
  <c r="E31" i="13"/>
  <c r="D31" i="13" s="1"/>
  <c r="E32" i="13"/>
  <c r="D32" i="13" s="1"/>
  <c r="E33" i="13"/>
  <c r="D33" i="13" s="1"/>
  <c r="E34" i="13"/>
  <c r="D34" i="13" s="1"/>
  <c r="E35" i="13"/>
  <c r="D35" i="13" s="1"/>
  <c r="E36" i="13"/>
  <c r="D36" i="13" s="1"/>
  <c r="E37" i="13"/>
  <c r="D37" i="13" s="1"/>
  <c r="E38" i="13"/>
  <c r="D38" i="13" s="1"/>
  <c r="E39" i="13"/>
  <c r="D39" i="13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F40" i="13" s="1"/>
  <c r="A41" i="13"/>
  <c r="F41" i="13" s="1"/>
  <c r="A42" i="13"/>
  <c r="F42" i="13" s="1"/>
  <c r="A43" i="13"/>
  <c r="F43" i="13" s="1"/>
  <c r="A44" i="13"/>
  <c r="F44" i="13" s="1"/>
  <c r="A45" i="13"/>
  <c r="F45" i="13" s="1"/>
  <c r="A46" i="13"/>
  <c r="F46" i="13" s="1"/>
  <c r="A47" i="13"/>
  <c r="F47" i="13" s="1"/>
  <c r="A48" i="13"/>
  <c r="F48" i="13" s="1"/>
  <c r="A49" i="13"/>
  <c r="F49" i="13" s="1"/>
  <c r="A50" i="13"/>
  <c r="F50" i="13" s="1"/>
  <c r="A51" i="13"/>
  <c r="F51" i="13" s="1"/>
  <c r="A52" i="13"/>
  <c r="F52" i="13" s="1"/>
  <c r="A53" i="13"/>
  <c r="F53" i="13" s="1"/>
  <c r="A54" i="13"/>
  <c r="F54" i="13" s="1"/>
  <c r="A55" i="13"/>
  <c r="F55" i="13" s="1"/>
  <c r="A57" i="13"/>
  <c r="F57" i="13" s="1"/>
  <c r="A58" i="13"/>
  <c r="F58" i="13" s="1"/>
  <c r="A59" i="13"/>
  <c r="F59" i="13" s="1"/>
  <c r="A60" i="13"/>
  <c r="F60" i="13" s="1"/>
  <c r="A61" i="13"/>
  <c r="F61" i="13" s="1"/>
  <c r="A62" i="13"/>
  <c r="F62" i="13" s="1"/>
  <c r="A63" i="13"/>
  <c r="F63" i="13" s="1"/>
  <c r="A64" i="13"/>
  <c r="F64" i="13" s="1"/>
  <c r="A65" i="13"/>
  <c r="F65" i="13" s="1"/>
  <c r="A66" i="13"/>
  <c r="F66" i="13" s="1"/>
  <c r="A67" i="13"/>
  <c r="F67" i="13" s="1"/>
  <c r="A68" i="13"/>
  <c r="F68" i="13" s="1"/>
  <c r="A69" i="13"/>
  <c r="F69" i="13" s="1"/>
  <c r="A70" i="13"/>
  <c r="F70" i="13" s="1"/>
  <c r="A71" i="13"/>
  <c r="F71" i="13" s="1"/>
  <c r="A72" i="13"/>
  <c r="F72" i="13" s="1"/>
  <c r="A73" i="13"/>
  <c r="F73" i="13" s="1"/>
  <c r="A74" i="13"/>
  <c r="F74" i="13" s="1"/>
  <c r="A75" i="13"/>
  <c r="F75" i="13" s="1"/>
  <c r="A76" i="13"/>
  <c r="F76" i="13" s="1"/>
  <c r="A77" i="13"/>
  <c r="F77" i="13" s="1"/>
  <c r="A78" i="13"/>
  <c r="F78" i="13" s="1"/>
  <c r="A79" i="13"/>
  <c r="F79" i="13" s="1"/>
  <c r="A80" i="13"/>
  <c r="F80" i="13" s="1"/>
  <c r="A81" i="13"/>
  <c r="F81" i="13" s="1"/>
  <c r="A82" i="13"/>
  <c r="F82" i="13" s="1"/>
  <c r="A83" i="13"/>
  <c r="F83" i="13" s="1"/>
  <c r="A84" i="13"/>
  <c r="F84" i="13" s="1"/>
  <c r="A85" i="13"/>
  <c r="F85" i="13" s="1"/>
  <c r="A86" i="13"/>
  <c r="F86" i="13" s="1"/>
  <c r="A87" i="13"/>
  <c r="F87" i="13" s="1"/>
  <c r="A88" i="13"/>
  <c r="F88" i="13" s="1"/>
  <c r="A89" i="13"/>
  <c r="F89" i="13" s="1"/>
  <c r="A90" i="13"/>
  <c r="F90" i="13" s="1"/>
  <c r="A91" i="13"/>
  <c r="F91" i="13" s="1"/>
  <c r="A92" i="13"/>
  <c r="F92" i="13" s="1"/>
  <c r="A93" i="13"/>
  <c r="F93" i="13" s="1"/>
  <c r="A94" i="13"/>
  <c r="F94" i="13" s="1"/>
  <c r="A95" i="13"/>
  <c r="F95" i="13" s="1"/>
  <c r="A96" i="13"/>
  <c r="F96" i="13" s="1"/>
  <c r="A97" i="13"/>
  <c r="F97" i="13" s="1"/>
  <c r="A98" i="13"/>
  <c r="F98" i="13" s="1"/>
  <c r="A99" i="13"/>
  <c r="F99" i="13" s="1"/>
  <c r="A100" i="13"/>
  <c r="F100" i="13" s="1"/>
  <c r="A101" i="13"/>
  <c r="F101" i="13" s="1"/>
  <c r="A102" i="13"/>
  <c r="F102" i="13" s="1"/>
  <c r="A103" i="13"/>
  <c r="F103" i="13" s="1"/>
  <c r="A104" i="13"/>
  <c r="F104" i="13" s="1"/>
  <c r="A105" i="13"/>
  <c r="F105" i="13" s="1"/>
  <c r="A106" i="13"/>
  <c r="F106" i="13" s="1"/>
  <c r="A107" i="13"/>
  <c r="F107" i="13" s="1"/>
  <c r="A108" i="13"/>
  <c r="F108" i="13" s="1"/>
  <c r="A109" i="13"/>
  <c r="F109" i="13" s="1"/>
  <c r="A110" i="13"/>
  <c r="F110" i="13" s="1"/>
  <c r="A111" i="13"/>
  <c r="F111" i="13" s="1"/>
  <c r="A112" i="13"/>
  <c r="F112" i="13" s="1"/>
  <c r="A113" i="13"/>
  <c r="F113" i="13" s="1"/>
  <c r="A114" i="13"/>
  <c r="F114" i="13" s="1"/>
  <c r="A2" i="13"/>
  <c r="F2" i="13" l="1"/>
  <c r="F37" i="13"/>
  <c r="F39" i="13"/>
  <c r="F38" i="13"/>
  <c r="F36" i="13"/>
  <c r="F28" i="13"/>
  <c r="F24" i="13"/>
  <c r="F20" i="13"/>
  <c r="F12" i="13"/>
  <c r="F8" i="13"/>
  <c r="F4" i="13"/>
  <c r="F34" i="13"/>
  <c r="F30" i="13"/>
  <c r="F26" i="13"/>
  <c r="F22" i="13"/>
  <c r="F18" i="13"/>
  <c r="F14" i="13"/>
  <c r="F10" i="13"/>
  <c r="F6" i="13"/>
  <c r="F32" i="13"/>
  <c r="F16" i="13"/>
  <c r="F33" i="13"/>
  <c r="F29" i="13"/>
  <c r="F25" i="13"/>
  <c r="F21" i="13"/>
  <c r="F17" i="13"/>
  <c r="F13" i="13"/>
  <c r="F9" i="13"/>
  <c r="F5" i="13"/>
  <c r="F35" i="13"/>
  <c r="F31" i="13"/>
  <c r="F27" i="13"/>
  <c r="F23" i="13"/>
  <c r="F19" i="13"/>
  <c r="F15" i="13"/>
  <c r="F11" i="13"/>
  <c r="F7" i="13"/>
  <c r="F3" i="13"/>
  <c r="D6" i="1" l="1"/>
  <c r="A6" i="1" l="1"/>
  <c r="B2" i="2"/>
  <c r="C2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A42" i="1"/>
  <c r="B2" i="1"/>
  <c r="C224" i="5" l="1"/>
  <c r="I224" i="5" s="1"/>
  <c r="C199" i="5"/>
  <c r="I199" i="5" s="1"/>
  <c r="C195" i="5"/>
  <c r="I195" i="5" s="1"/>
  <c r="C191" i="5"/>
  <c r="I191" i="5" s="1"/>
  <c r="C187" i="5"/>
  <c r="I187" i="5" s="1"/>
  <c r="C174" i="5"/>
  <c r="I174" i="5" s="1"/>
  <c r="C170" i="5"/>
  <c r="I170" i="5" s="1"/>
  <c r="C166" i="5"/>
  <c r="I166" i="5" s="1"/>
  <c r="C161" i="5"/>
  <c r="I161" i="5" s="1"/>
  <c r="C157" i="5"/>
  <c r="I157" i="5" s="1"/>
  <c r="C153" i="5"/>
  <c r="I153" i="5" s="1"/>
  <c r="C149" i="5"/>
  <c r="I149" i="5" s="1"/>
  <c r="C144" i="5"/>
  <c r="I144" i="5" s="1"/>
  <c r="C139" i="5"/>
  <c r="I139" i="5" s="1"/>
  <c r="C135" i="5"/>
  <c r="I135" i="5" s="1"/>
  <c r="C123" i="5"/>
  <c r="I123" i="5" s="1"/>
  <c r="C110" i="5"/>
  <c r="I110" i="5" s="1"/>
  <c r="C103" i="5"/>
  <c r="I103" i="5" s="1"/>
  <c r="C95" i="5"/>
  <c r="I95" i="5" s="1"/>
  <c r="C86" i="5"/>
  <c r="I86" i="5" s="1"/>
  <c r="C69" i="5"/>
  <c r="I69" i="5" s="1"/>
  <c r="C65" i="5"/>
  <c r="I65" i="5" s="1"/>
  <c r="C58" i="5"/>
  <c r="I58" i="5" s="1"/>
  <c r="C54" i="5"/>
  <c r="I54" i="5" s="1"/>
  <c r="C31" i="5"/>
  <c r="I31" i="5" s="1"/>
  <c r="C27" i="5"/>
  <c r="I27" i="5" s="1"/>
  <c r="C23" i="5"/>
  <c r="I23" i="5" s="1"/>
  <c r="C19" i="5"/>
  <c r="I19" i="5" s="1"/>
  <c r="C15" i="5"/>
  <c r="I15" i="5" s="1"/>
  <c r="C221" i="5"/>
  <c r="I221" i="5" s="1"/>
  <c r="C196" i="5"/>
  <c r="I196" i="5" s="1"/>
  <c r="C192" i="5"/>
  <c r="I192" i="5" s="1"/>
  <c r="C188" i="5"/>
  <c r="I188" i="5" s="1"/>
  <c r="C184" i="5"/>
  <c r="I184" i="5" s="1"/>
  <c r="C171" i="5"/>
  <c r="I171" i="5" s="1"/>
  <c r="C167" i="5"/>
  <c r="I167" i="5" s="1"/>
  <c r="C163" i="5"/>
  <c r="I163" i="5" s="1"/>
  <c r="C158" i="5"/>
  <c r="I158" i="5" s="1"/>
  <c r="C154" i="5"/>
  <c r="I154" i="5" s="1"/>
  <c r="C146" i="5"/>
  <c r="I146" i="5" s="1"/>
  <c r="C140" i="5"/>
  <c r="I140" i="5" s="1"/>
  <c r="C136" i="5"/>
  <c r="I136" i="5" s="1"/>
  <c r="C111" i="5"/>
  <c r="I111" i="5" s="1"/>
  <c r="C98" i="5"/>
  <c r="I98" i="5" s="1"/>
  <c r="C70" i="5"/>
  <c r="I70" i="5" s="1"/>
  <c r="C62" i="5"/>
  <c r="I62" i="5" s="1"/>
  <c r="C51" i="5"/>
  <c r="I51" i="5" s="1"/>
  <c r="C24" i="5"/>
  <c r="I24" i="5" s="1"/>
  <c r="C16" i="5"/>
  <c r="I16" i="5" s="1"/>
  <c r="C223" i="5"/>
  <c r="I223" i="5" s="1"/>
  <c r="C198" i="5"/>
  <c r="I198" i="5" s="1"/>
  <c r="C194" i="5"/>
  <c r="I194" i="5" s="1"/>
  <c r="C190" i="5"/>
  <c r="I190" i="5" s="1"/>
  <c r="C186" i="5"/>
  <c r="I186" i="5" s="1"/>
  <c r="C173" i="5"/>
  <c r="I173" i="5" s="1"/>
  <c r="C169" i="5"/>
  <c r="I169" i="5" s="1"/>
  <c r="C165" i="5"/>
  <c r="I165" i="5" s="1"/>
  <c r="C160" i="5"/>
  <c r="I160" i="5" s="1"/>
  <c r="C156" i="5"/>
  <c r="I156" i="5" s="1"/>
  <c r="C152" i="5"/>
  <c r="I152" i="5" s="1"/>
  <c r="C148" i="5"/>
  <c r="I148" i="5" s="1"/>
  <c r="C143" i="5"/>
  <c r="I143" i="5" s="1"/>
  <c r="C138" i="5"/>
  <c r="I138" i="5" s="1"/>
  <c r="C126" i="5"/>
  <c r="I126" i="5" s="1"/>
  <c r="C122" i="5"/>
  <c r="I122" i="5" s="1"/>
  <c r="C109" i="5"/>
  <c r="I109" i="5" s="1"/>
  <c r="C102" i="5"/>
  <c r="I102" i="5" s="1"/>
  <c r="C89" i="5"/>
  <c r="I89" i="5" s="1"/>
  <c r="C72" i="5"/>
  <c r="I72" i="5" s="1"/>
  <c r="C68" i="5"/>
  <c r="I68" i="5" s="1"/>
  <c r="C64" i="5"/>
  <c r="I64" i="5" s="1"/>
  <c r="C57" i="5"/>
  <c r="I57" i="5" s="1"/>
  <c r="C53" i="5"/>
  <c r="I53" i="5" s="1"/>
  <c r="C30" i="5"/>
  <c r="I30" i="5" s="1"/>
  <c r="C26" i="5"/>
  <c r="I26" i="5" s="1"/>
  <c r="C22" i="5"/>
  <c r="I22" i="5" s="1"/>
  <c r="C18" i="5"/>
  <c r="I18" i="5" s="1"/>
  <c r="C14" i="5"/>
  <c r="I14" i="5" s="1"/>
  <c r="C222" i="5"/>
  <c r="I222" i="5" s="1"/>
  <c r="C197" i="5"/>
  <c r="I197" i="5" s="1"/>
  <c r="C193" i="5"/>
  <c r="I193" i="5" s="1"/>
  <c r="C189" i="5"/>
  <c r="I189" i="5" s="1"/>
  <c r="C185" i="5"/>
  <c r="I185" i="5" s="1"/>
  <c r="C172" i="5"/>
  <c r="I172" i="5" s="1"/>
  <c r="C168" i="5"/>
  <c r="I168" i="5" s="1"/>
  <c r="C164" i="5"/>
  <c r="I164" i="5" s="1"/>
  <c r="C159" i="5"/>
  <c r="I159" i="5" s="1"/>
  <c r="C155" i="5"/>
  <c r="I155" i="5" s="1"/>
  <c r="C151" i="5"/>
  <c r="I151" i="5" s="1"/>
  <c r="C147" i="5"/>
  <c r="I147" i="5" s="1"/>
  <c r="C142" i="5"/>
  <c r="I142" i="5" s="1"/>
  <c r="C137" i="5"/>
  <c r="I137" i="5" s="1"/>
  <c r="C125" i="5"/>
  <c r="I125" i="5" s="1"/>
  <c r="C112" i="5"/>
  <c r="I112" i="5" s="1"/>
  <c r="C105" i="5"/>
  <c r="I105" i="5" s="1"/>
  <c r="C101" i="5"/>
  <c r="I101" i="5" s="1"/>
  <c r="C88" i="5"/>
  <c r="I88" i="5" s="1"/>
  <c r="C71" i="5"/>
  <c r="I71" i="5" s="1"/>
  <c r="C67" i="5"/>
  <c r="I67" i="5" s="1"/>
  <c r="C63" i="5"/>
  <c r="I63" i="5" s="1"/>
  <c r="C56" i="5"/>
  <c r="I56" i="5" s="1"/>
  <c r="C52" i="5"/>
  <c r="I52" i="5" s="1"/>
  <c r="C29" i="5"/>
  <c r="I29" i="5" s="1"/>
  <c r="C25" i="5"/>
  <c r="I25" i="5" s="1"/>
  <c r="C21" i="5"/>
  <c r="I21" i="5" s="1"/>
  <c r="C17" i="5"/>
  <c r="I17" i="5" s="1"/>
  <c r="C13" i="5"/>
  <c r="I13" i="5" s="1"/>
  <c r="C150" i="5"/>
  <c r="I150" i="5" s="1"/>
  <c r="C124" i="5"/>
  <c r="I124" i="5" s="1"/>
  <c r="C104" i="5"/>
  <c r="I104" i="5" s="1"/>
  <c r="C87" i="5"/>
  <c r="I87" i="5" s="1"/>
  <c r="C66" i="5"/>
  <c r="I66" i="5" s="1"/>
  <c r="C55" i="5"/>
  <c r="I55" i="5" s="1"/>
  <c r="C28" i="5"/>
  <c r="I28" i="5" s="1"/>
  <c r="C20" i="5"/>
  <c r="I20" i="5" s="1"/>
  <c r="C12" i="5"/>
  <c r="I12" i="5" s="1"/>
  <c r="C233" i="5"/>
  <c r="I233" i="5" s="1"/>
  <c r="C229" i="5"/>
  <c r="I229" i="5" s="1"/>
  <c r="C225" i="5"/>
  <c r="I225" i="5" s="1"/>
  <c r="C217" i="5"/>
  <c r="I217" i="5" s="1"/>
  <c r="C213" i="5"/>
  <c r="I213" i="5" s="1"/>
  <c r="C209" i="5"/>
  <c r="I209" i="5" s="1"/>
  <c r="C205" i="5"/>
  <c r="I205" i="5" s="1"/>
  <c r="C201" i="5"/>
  <c r="I201" i="5" s="1"/>
  <c r="C181" i="5"/>
  <c r="I181" i="5" s="1"/>
  <c r="C177" i="5"/>
  <c r="I177" i="5" s="1"/>
  <c r="C145" i="5"/>
  <c r="I145" i="5" s="1"/>
  <c r="C141" i="5"/>
  <c r="I141" i="5" s="1"/>
  <c r="C133" i="5"/>
  <c r="I133" i="5" s="1"/>
  <c r="C129" i="5"/>
  <c r="I129" i="5" s="1"/>
  <c r="C121" i="5"/>
  <c r="I121" i="5" s="1"/>
  <c r="C117" i="5"/>
  <c r="I117" i="5" s="1"/>
  <c r="C113" i="5"/>
  <c r="I113" i="5" s="1"/>
  <c r="C97" i="5"/>
  <c r="I97" i="5" s="1"/>
  <c r="C93" i="5"/>
  <c r="I93" i="5" s="1"/>
  <c r="C85" i="5"/>
  <c r="I85" i="5" s="1"/>
  <c r="C81" i="5"/>
  <c r="I81" i="5" s="1"/>
  <c r="C77" i="5"/>
  <c r="I77" i="5" s="1"/>
  <c r="C73" i="5"/>
  <c r="I73" i="5" s="1"/>
  <c r="C61" i="5"/>
  <c r="I61" i="5" s="1"/>
  <c r="C49" i="5"/>
  <c r="I49" i="5" s="1"/>
  <c r="C45" i="5"/>
  <c r="I45" i="5" s="1"/>
  <c r="C41" i="5"/>
  <c r="I41" i="5" s="1"/>
  <c r="C37" i="5"/>
  <c r="I37" i="5" s="1"/>
  <c r="C33" i="5"/>
  <c r="I33" i="5" s="1"/>
  <c r="C9" i="5"/>
  <c r="I9" i="5" s="1"/>
  <c r="C5" i="5"/>
  <c r="I5" i="5" s="1"/>
  <c r="C32" i="5"/>
  <c r="I32" i="5" s="1"/>
  <c r="C4" i="5"/>
  <c r="I4" i="5" s="1"/>
  <c r="C232" i="5"/>
  <c r="I232" i="5" s="1"/>
  <c r="C228" i="5"/>
  <c r="I228" i="5" s="1"/>
  <c r="C220" i="5"/>
  <c r="I220" i="5" s="1"/>
  <c r="C216" i="5"/>
  <c r="I216" i="5" s="1"/>
  <c r="C212" i="5"/>
  <c r="I212" i="5" s="1"/>
  <c r="C208" i="5"/>
  <c r="I208" i="5" s="1"/>
  <c r="C204" i="5"/>
  <c r="I204" i="5" s="1"/>
  <c r="C200" i="5"/>
  <c r="I200" i="5" s="1"/>
  <c r="C180" i="5"/>
  <c r="I180" i="5" s="1"/>
  <c r="C176" i="5"/>
  <c r="I176" i="5" s="1"/>
  <c r="C132" i="5"/>
  <c r="I132" i="5" s="1"/>
  <c r="C128" i="5"/>
  <c r="I128" i="5" s="1"/>
  <c r="C120" i="5"/>
  <c r="I120" i="5" s="1"/>
  <c r="C116" i="5"/>
  <c r="I116" i="5" s="1"/>
  <c r="C108" i="5"/>
  <c r="I108" i="5" s="1"/>
  <c r="C100" i="5"/>
  <c r="I100" i="5" s="1"/>
  <c r="C96" i="5"/>
  <c r="I96" i="5" s="1"/>
  <c r="C92" i="5"/>
  <c r="I92" i="5" s="1"/>
  <c r="C84" i="5"/>
  <c r="I84" i="5" s="1"/>
  <c r="C80" i="5"/>
  <c r="I80" i="5" s="1"/>
  <c r="C76" i="5"/>
  <c r="I76" i="5" s="1"/>
  <c r="C60" i="5"/>
  <c r="I60" i="5" s="1"/>
  <c r="C48" i="5"/>
  <c r="I48" i="5" s="1"/>
  <c r="C44" i="5"/>
  <c r="I44" i="5" s="1"/>
  <c r="C40" i="5"/>
  <c r="I40" i="5" s="1"/>
  <c r="C36" i="5"/>
  <c r="I36" i="5" s="1"/>
  <c r="C8" i="5"/>
  <c r="I8" i="5" s="1"/>
  <c r="C231" i="5"/>
  <c r="I231" i="5" s="1"/>
  <c r="C227" i="5"/>
  <c r="I227" i="5" s="1"/>
  <c r="C219" i="5"/>
  <c r="I219" i="5" s="1"/>
  <c r="C215" i="5"/>
  <c r="I215" i="5" s="1"/>
  <c r="C211" i="5"/>
  <c r="I211" i="5" s="1"/>
  <c r="C207" i="5"/>
  <c r="I207" i="5" s="1"/>
  <c r="C203" i="5"/>
  <c r="I203" i="5" s="1"/>
  <c r="C183" i="5"/>
  <c r="I183" i="5" s="1"/>
  <c r="C179" i="5"/>
  <c r="I179" i="5" s="1"/>
  <c r="C175" i="5"/>
  <c r="I175" i="5" s="1"/>
  <c r="C131" i="5"/>
  <c r="I131" i="5" s="1"/>
  <c r="C127" i="5"/>
  <c r="I127" i="5" s="1"/>
  <c r="C119" i="5"/>
  <c r="I119" i="5" s="1"/>
  <c r="C115" i="5"/>
  <c r="I115" i="5" s="1"/>
  <c r="C107" i="5"/>
  <c r="I107" i="5" s="1"/>
  <c r="C99" i="5"/>
  <c r="I99" i="5" s="1"/>
  <c r="C91" i="5"/>
  <c r="I91" i="5" s="1"/>
  <c r="C83" i="5"/>
  <c r="I83" i="5" s="1"/>
  <c r="C79" i="5"/>
  <c r="I79" i="5" s="1"/>
  <c r="C75" i="5"/>
  <c r="I75" i="5" s="1"/>
  <c r="C59" i="5"/>
  <c r="I59" i="5" s="1"/>
  <c r="C47" i="5"/>
  <c r="I47" i="5" s="1"/>
  <c r="C43" i="5"/>
  <c r="I43" i="5" s="1"/>
  <c r="C39" i="5"/>
  <c r="I39" i="5" s="1"/>
  <c r="C35" i="5"/>
  <c r="I35" i="5" s="1"/>
  <c r="C11" i="5"/>
  <c r="I11" i="5" s="1"/>
  <c r="C7" i="5"/>
  <c r="I7" i="5" s="1"/>
  <c r="C3" i="5"/>
  <c r="I3" i="5" s="1"/>
  <c r="C230" i="5"/>
  <c r="I230" i="5" s="1"/>
  <c r="C226" i="5"/>
  <c r="I226" i="5" s="1"/>
  <c r="C218" i="5"/>
  <c r="I218" i="5" s="1"/>
  <c r="C214" i="5"/>
  <c r="I214" i="5" s="1"/>
  <c r="C210" i="5"/>
  <c r="I210" i="5" s="1"/>
  <c r="C206" i="5"/>
  <c r="I206" i="5" s="1"/>
  <c r="C202" i="5"/>
  <c r="I202" i="5" s="1"/>
  <c r="C182" i="5"/>
  <c r="I182" i="5" s="1"/>
  <c r="C178" i="5"/>
  <c r="I178" i="5" s="1"/>
  <c r="C162" i="5"/>
  <c r="I162" i="5" s="1"/>
  <c r="C134" i="5"/>
  <c r="I134" i="5" s="1"/>
  <c r="C130" i="5"/>
  <c r="I130" i="5" s="1"/>
  <c r="C118" i="5"/>
  <c r="I118" i="5" s="1"/>
  <c r="C114" i="5"/>
  <c r="I114" i="5" s="1"/>
  <c r="C106" i="5"/>
  <c r="I106" i="5" s="1"/>
  <c r="C94" i="5"/>
  <c r="I94" i="5" s="1"/>
  <c r="C90" i="5"/>
  <c r="I90" i="5" s="1"/>
  <c r="C82" i="5"/>
  <c r="I82" i="5" s="1"/>
  <c r="C78" i="5"/>
  <c r="I78" i="5" s="1"/>
  <c r="C74" i="5"/>
  <c r="I74" i="5" s="1"/>
  <c r="C50" i="5"/>
  <c r="I50" i="5" s="1"/>
  <c r="C46" i="5"/>
  <c r="I46" i="5" s="1"/>
  <c r="C42" i="5"/>
  <c r="I42" i="5" s="1"/>
  <c r="C38" i="5"/>
  <c r="I38" i="5" s="1"/>
  <c r="C34" i="5"/>
  <c r="I34" i="5" s="1"/>
  <c r="C10" i="5"/>
  <c r="I10" i="5" s="1"/>
  <c r="C6" i="5"/>
  <c r="I6" i="5" s="1"/>
  <c r="J2" i="1"/>
  <c r="J4" i="1"/>
  <c r="J8" i="1"/>
  <c r="J12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171" i="1"/>
  <c r="J187" i="1"/>
  <c r="J199" i="1"/>
  <c r="J211" i="1"/>
  <c r="J219" i="1"/>
  <c r="J227" i="1"/>
  <c r="J3" i="1"/>
  <c r="J16" i="1"/>
  <c r="J28" i="1"/>
  <c r="J36" i="1"/>
  <c r="J48" i="1"/>
  <c r="J60" i="1"/>
  <c r="J72" i="1"/>
  <c r="J80" i="1"/>
  <c r="J92" i="1"/>
  <c r="J104" i="1"/>
  <c r="J116" i="1"/>
  <c r="J128" i="1"/>
  <c r="J13" i="1"/>
  <c r="J5" i="1"/>
  <c r="J9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167" i="1"/>
  <c r="J183" i="1"/>
  <c r="J195" i="1"/>
  <c r="J207" i="1"/>
  <c r="J223" i="1"/>
  <c r="J7" i="1"/>
  <c r="J20" i="1"/>
  <c r="J32" i="1"/>
  <c r="J44" i="1"/>
  <c r="J52" i="1"/>
  <c r="J64" i="1"/>
  <c r="J76" i="1"/>
  <c r="J88" i="1"/>
  <c r="J100" i="1"/>
  <c r="J112" i="1"/>
  <c r="J120" i="1"/>
  <c r="J132" i="1"/>
  <c r="D2" i="1"/>
  <c r="J6" i="1"/>
  <c r="J10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75" i="1"/>
  <c r="J179" i="1"/>
  <c r="J191" i="1"/>
  <c r="J203" i="1"/>
  <c r="J215" i="1"/>
  <c r="J231" i="1"/>
  <c r="J11" i="1"/>
  <c r="J24" i="1"/>
  <c r="J40" i="1"/>
  <c r="J56" i="1"/>
  <c r="J68" i="1"/>
  <c r="J84" i="1"/>
  <c r="J96" i="1"/>
  <c r="J108" i="1"/>
  <c r="J124" i="1"/>
  <c r="J136" i="1"/>
  <c r="J140" i="1"/>
  <c r="J156" i="1"/>
  <c r="J172" i="1"/>
  <c r="J188" i="1"/>
  <c r="J204" i="1"/>
  <c r="J220" i="1"/>
  <c r="J208" i="1"/>
  <c r="J148" i="1"/>
  <c r="J180" i="1"/>
  <c r="J212" i="1"/>
  <c r="J152" i="1"/>
  <c r="J200" i="1"/>
  <c r="J232" i="1"/>
  <c r="J144" i="1"/>
  <c r="J160" i="1"/>
  <c r="J176" i="1"/>
  <c r="J192" i="1"/>
  <c r="J224" i="1"/>
  <c r="J164" i="1"/>
  <c r="J196" i="1"/>
  <c r="J228" i="1"/>
  <c r="J168" i="1"/>
  <c r="J184" i="1"/>
  <c r="J216" i="1"/>
  <c r="A119" i="1"/>
  <c r="A111" i="1"/>
  <c r="A103" i="1"/>
  <c r="A91" i="1"/>
  <c r="A79" i="1"/>
  <c r="A67" i="1"/>
  <c r="A55" i="1"/>
  <c r="D39" i="1"/>
  <c r="A39" i="1"/>
  <c r="A23" i="1"/>
  <c r="A11" i="1"/>
  <c r="A114" i="1"/>
  <c r="A102" i="1"/>
  <c r="A94" i="1"/>
  <c r="A74" i="1"/>
  <c r="A26" i="1"/>
  <c r="A115" i="1"/>
  <c r="A99" i="1"/>
  <c r="A87" i="1"/>
  <c r="A75" i="1"/>
  <c r="A63" i="1"/>
  <c r="A51" i="1"/>
  <c r="A47" i="1"/>
  <c r="D31" i="1"/>
  <c r="A31" i="1"/>
  <c r="A19" i="1"/>
  <c r="A118" i="1"/>
  <c r="A110" i="1"/>
  <c r="A106" i="1"/>
  <c r="A98" i="1"/>
  <c r="A90" i="1"/>
  <c r="A86" i="1"/>
  <c r="A82" i="1"/>
  <c r="A78" i="1"/>
  <c r="A70" i="1"/>
  <c r="A66" i="1"/>
  <c r="A62" i="1"/>
  <c r="A58" i="1"/>
  <c r="A54" i="1"/>
  <c r="A50" i="1"/>
  <c r="A46" i="1"/>
  <c r="D34" i="1"/>
  <c r="A34" i="1"/>
  <c r="A22" i="1"/>
  <c r="A14" i="1"/>
  <c r="A5" i="1"/>
  <c r="A105" i="1"/>
  <c r="A97" i="1"/>
  <c r="A89" i="1"/>
  <c r="A81" i="1"/>
  <c r="A73" i="1"/>
  <c r="A69" i="1"/>
  <c r="A65" i="1"/>
  <c r="A61" i="1"/>
  <c r="A57" i="1"/>
  <c r="A53" i="1"/>
  <c r="A49" i="1"/>
  <c r="A45" i="1"/>
  <c r="D41" i="1"/>
  <c r="A41" i="1"/>
  <c r="D37" i="1"/>
  <c r="A37" i="1"/>
  <c r="D33" i="1"/>
  <c r="A33" i="1"/>
  <c r="D29" i="1"/>
  <c r="A29" i="1"/>
  <c r="A25" i="1"/>
  <c r="A21" i="1"/>
  <c r="A17" i="1"/>
  <c r="A13" i="1"/>
  <c r="A9" i="1"/>
  <c r="A4" i="1"/>
  <c r="A107" i="1"/>
  <c r="A95" i="1"/>
  <c r="A83" i="1"/>
  <c r="A71" i="1"/>
  <c r="A59" i="1"/>
  <c r="A43" i="1"/>
  <c r="D35" i="1"/>
  <c r="A35" i="1"/>
  <c r="D27" i="1"/>
  <c r="A27" i="1"/>
  <c r="A15" i="1"/>
  <c r="A7" i="1"/>
  <c r="D38" i="1"/>
  <c r="A38" i="1"/>
  <c r="D30" i="1"/>
  <c r="A30" i="1"/>
  <c r="A18" i="1"/>
  <c r="A10" i="1"/>
  <c r="A113" i="1"/>
  <c r="A109" i="1"/>
  <c r="A101" i="1"/>
  <c r="A93" i="1"/>
  <c r="A85" i="1"/>
  <c r="A77" i="1"/>
  <c r="A2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D40" i="1"/>
  <c r="A40" i="1"/>
  <c r="D36" i="1"/>
  <c r="A36" i="1"/>
  <c r="D32" i="1"/>
  <c r="A32" i="1"/>
  <c r="D28" i="1"/>
  <c r="A28" i="1"/>
  <c r="A24" i="1"/>
  <c r="A20" i="1"/>
  <c r="A16" i="1"/>
  <c r="A12" i="1"/>
  <c r="A8" i="1"/>
  <c r="A3" i="1"/>
  <c r="A117" i="1"/>
  <c r="I2" i="5" l="1"/>
  <c r="B4" i="4" a="1"/>
  <c r="B4" i="4" s="1"/>
  <c r="B8" i="4" a="1"/>
  <c r="B8" i="4" s="1"/>
  <c r="B12" i="4" a="1"/>
  <c r="B12" i="4" s="1"/>
  <c r="B16" i="4" a="1"/>
  <c r="B16" i="4" s="1"/>
  <c r="B20" i="4" a="1"/>
  <c r="B20" i="4" s="1"/>
  <c r="B5" i="4" a="1"/>
  <c r="B5" i="4" s="1"/>
  <c r="B9" i="4" a="1"/>
  <c r="B9" i="4" s="1"/>
  <c r="B13" i="4" a="1"/>
  <c r="B13" i="4" s="1"/>
  <c r="B17" i="4" a="1"/>
  <c r="B17" i="4" s="1"/>
  <c r="B21" i="4" a="1"/>
  <c r="B21" i="4" s="1"/>
  <c r="B25" i="4" a="1"/>
  <c r="B25" i="4" s="1"/>
  <c r="B29" i="4" a="1"/>
  <c r="B29" i="4" s="1"/>
  <c r="B26" i="4" a="1"/>
  <c r="B26" i="4" s="1"/>
  <c r="B31" i="4" a="1"/>
  <c r="B31" i="4" s="1"/>
  <c r="B2" i="4" a="1"/>
  <c r="B2" i="4" s="1"/>
  <c r="B6" i="4" a="1"/>
  <c r="B6" i="4" s="1"/>
  <c r="B10" i="4" a="1"/>
  <c r="B10" i="4" s="1"/>
  <c r="B14" i="4" a="1"/>
  <c r="B14" i="4" s="1"/>
  <c r="B18" i="4" a="1"/>
  <c r="B18" i="4" s="1"/>
  <c r="B22" i="4" a="1"/>
  <c r="B22" i="4" s="1"/>
  <c r="B30" i="4" a="1"/>
  <c r="B30" i="4" s="1"/>
  <c r="B28" i="4" a="1"/>
  <c r="B28" i="4" s="1"/>
  <c r="B3" i="4" a="1"/>
  <c r="B3" i="4" s="1"/>
  <c r="B7" i="4" a="1"/>
  <c r="B7" i="4" s="1"/>
  <c r="B11" i="4" a="1"/>
  <c r="B11" i="4" s="1"/>
  <c r="B15" i="4" a="1"/>
  <c r="B15" i="4" s="1"/>
  <c r="B19" i="4" a="1"/>
  <c r="B19" i="4" s="1"/>
  <c r="B23" i="4" a="1"/>
  <c r="B23" i="4" s="1"/>
  <c r="B27" i="4" a="1"/>
  <c r="B27" i="4" s="1"/>
  <c r="B24" i="4" a="1"/>
  <c r="B24" i="4" s="1"/>
  <c r="A2" i="2"/>
  <c r="F2" i="2" l="1"/>
  <c r="D2" i="2"/>
  <c r="E2" i="2"/>
  <c r="C216" i="2" l="1"/>
  <c r="C63" i="2" l="1"/>
  <c r="C19" i="2"/>
  <c r="C20" i="2"/>
  <c r="C172" i="2"/>
  <c r="C215" i="2"/>
  <c r="C217" i="2"/>
  <c r="C218" i="2"/>
  <c r="C220" i="2"/>
  <c r="C222" i="2"/>
  <c r="C224" i="2"/>
  <c r="C226" i="2"/>
  <c r="C228" i="2"/>
  <c r="C230" i="2"/>
  <c r="C2" i="2"/>
  <c r="C118" i="2"/>
  <c r="C119" i="2"/>
  <c r="C56" i="2"/>
  <c r="C174" i="2"/>
  <c r="C231" i="2" l="1"/>
  <c r="C227" i="2"/>
  <c r="C223" i="2"/>
  <c r="C219" i="2"/>
  <c r="C173" i="2"/>
  <c r="C232" i="2"/>
  <c r="C233" i="2"/>
  <c r="C229" i="2"/>
  <c r="C225" i="2"/>
  <c r="C221" i="2"/>
  <c r="C192" i="2"/>
  <c r="C199" i="2"/>
  <c r="C186" i="2"/>
  <c r="C171" i="2"/>
  <c r="C155" i="2"/>
  <c r="C143" i="2"/>
  <c r="C131" i="2"/>
  <c r="C123" i="2"/>
  <c r="C109" i="2"/>
  <c r="C97" i="2"/>
  <c r="C81" i="2"/>
  <c r="C73" i="2"/>
  <c r="C60" i="2"/>
  <c r="C47" i="2"/>
  <c r="C35" i="2"/>
  <c r="C23" i="2"/>
  <c r="C13" i="2"/>
  <c r="C214" i="2"/>
  <c r="C202" i="2"/>
  <c r="C198" i="2"/>
  <c r="C194" i="2"/>
  <c r="C189" i="2"/>
  <c r="C185" i="2"/>
  <c r="C181" i="2"/>
  <c r="C177" i="2"/>
  <c r="C170" i="2"/>
  <c r="C166" i="2"/>
  <c r="C162" i="2"/>
  <c r="C158" i="2"/>
  <c r="C154" i="2"/>
  <c r="C150" i="2"/>
  <c r="C146" i="2"/>
  <c r="C142" i="2"/>
  <c r="C138" i="2"/>
  <c r="C134" i="2"/>
  <c r="C130" i="2"/>
  <c r="C126" i="2"/>
  <c r="C122" i="2"/>
  <c r="C116" i="2"/>
  <c r="C112" i="2"/>
  <c r="C108" i="2"/>
  <c r="C104" i="2"/>
  <c r="C100" i="2"/>
  <c r="C96" i="2"/>
  <c r="C92" i="2"/>
  <c r="C88" i="2"/>
  <c r="C84" i="2"/>
  <c r="C80" i="2"/>
  <c r="C76" i="2"/>
  <c r="C72" i="2"/>
  <c r="C68" i="2"/>
  <c r="C64" i="2"/>
  <c r="C59" i="2"/>
  <c r="C54" i="2"/>
  <c r="C50" i="2"/>
  <c r="C46" i="2"/>
  <c r="C42" i="2"/>
  <c r="C38" i="2"/>
  <c r="C34" i="2"/>
  <c r="C30" i="2"/>
  <c r="C26" i="2"/>
  <c r="C22" i="2"/>
  <c r="C16" i="2"/>
  <c r="C12" i="2"/>
  <c r="C8" i="2"/>
  <c r="C4" i="2"/>
  <c r="C207" i="2"/>
  <c r="C195" i="2"/>
  <c r="C182" i="2"/>
  <c r="C159" i="2"/>
  <c r="C151" i="2"/>
  <c r="C139" i="2"/>
  <c r="C127" i="2"/>
  <c r="C113" i="2"/>
  <c r="C105" i="2"/>
  <c r="C93" i="2"/>
  <c r="C77" i="2"/>
  <c r="C69" i="2"/>
  <c r="C55" i="2"/>
  <c r="C43" i="2"/>
  <c r="C31" i="2"/>
  <c r="C17" i="2"/>
  <c r="C9" i="2"/>
  <c r="C206" i="2"/>
  <c r="C209" i="2"/>
  <c r="C201" i="2"/>
  <c r="C197" i="2"/>
  <c r="C193" i="2"/>
  <c r="C188" i="2"/>
  <c r="C184" i="2"/>
  <c r="C180" i="2"/>
  <c r="C176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2" i="2"/>
  <c r="C58" i="2"/>
  <c r="C53" i="2"/>
  <c r="C49" i="2"/>
  <c r="C45" i="2"/>
  <c r="C41" i="2"/>
  <c r="C37" i="2"/>
  <c r="C33" i="2"/>
  <c r="C29" i="2"/>
  <c r="C25" i="2"/>
  <c r="C21" i="2"/>
  <c r="C15" i="2"/>
  <c r="C11" i="2"/>
  <c r="C7" i="2"/>
  <c r="C3" i="2"/>
  <c r="C211" i="2"/>
  <c r="C203" i="2"/>
  <c r="C190" i="2"/>
  <c r="C178" i="2"/>
  <c r="C167" i="2"/>
  <c r="C163" i="2"/>
  <c r="C147" i="2"/>
  <c r="C135" i="2"/>
  <c r="C117" i="2"/>
  <c r="C101" i="2"/>
  <c r="C89" i="2"/>
  <c r="C85" i="2"/>
  <c r="C65" i="2"/>
  <c r="C51" i="2"/>
  <c r="C39" i="2"/>
  <c r="C27" i="2"/>
  <c r="C5" i="2"/>
  <c r="C210" i="2"/>
  <c r="C213" i="2"/>
  <c r="C205" i="2"/>
  <c r="C212" i="2"/>
  <c r="C208" i="2"/>
  <c r="C204" i="2"/>
  <c r="C200" i="2"/>
  <c r="C196" i="2"/>
  <c r="C191" i="2"/>
  <c r="C187" i="2"/>
  <c r="C183" i="2"/>
  <c r="C179" i="2"/>
  <c r="C175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1" i="2"/>
  <c r="C57" i="2"/>
  <c r="C52" i="2"/>
  <c r="C48" i="2"/>
  <c r="C44" i="2"/>
  <c r="C40" i="2"/>
  <c r="C36" i="2"/>
  <c r="C32" i="2"/>
  <c r="C28" i="2"/>
  <c r="C24" i="2"/>
  <c r="C18" i="2"/>
  <c r="C14" i="2"/>
  <c r="C10" i="2"/>
  <c r="C6" i="2"/>
</calcChain>
</file>

<file path=xl/sharedStrings.xml><?xml version="1.0" encoding="utf-8"?>
<sst xmlns="http://schemas.openxmlformats.org/spreadsheetml/2006/main" count="3248" uniqueCount="696">
  <si>
    <t>blackjack/domain/target/scala-2.12/classes/com/evolutiongaming/game/blackjack/BlackjackGame.class</t>
  </si>
  <si>
    <t>blackjack/domain/target/scala-2.12/classes/com/evolutiongaming/game/blackjack/Cards.class</t>
  </si>
  <si>
    <t>blackjack/domain/target/scala-2.12/classes/com/evolutiongaming/game/blackjack/Hand.class</t>
  </si>
  <si>
    <t>blackjack/services/target/scala-2.12/classes/com/evolutiongaming/game/blackjack/DecisionService.class</t>
  </si>
  <si>
    <t>blackjack/services/target/scala-2.12/classes/com/evolutiongaming/game/blackjack/InsuranceService.class</t>
  </si>
  <si>
    <t>3c4caf4be59b817dc4f7284312f29b1bd2253338</t>
  </si>
  <si>
    <t>e91d2a66022eef4214c8b243518982ed68cfe7c9</t>
  </si>
  <si>
    <t>bd3b11cc59128e130ea116c14dcc80b95782b6a2</t>
  </si>
  <si>
    <t>45420ee1cab9d108d3c2c3e6a4a0cc243da75af8</t>
  </si>
  <si>
    <t>bad12c531385a71779296bb59055b3298064f09e</t>
  </si>
  <si>
    <t>65620a5648c44edd3c9f96a18db48e147a1104de</t>
  </si>
  <si>
    <t>3366948960eb6a491334312ac353aa08604aa1ec</t>
  </si>
  <si>
    <t>9df2d103c866f67f5e0a7cfb6fb0063b63291964</t>
  </si>
  <si>
    <t>2b2b0305f08752ef8c818a739d48a88f9e1a07cd</t>
  </si>
  <si>
    <t>roulette/domain/target/scala-2.12/classes/com/evolutiongaming/game/roulette/AmericanBetCode.class</t>
  </si>
  <si>
    <t>roulette/domain/target/scala-2.12/classes/com/evolutiongaming/game/roulette/BetCode.class</t>
  </si>
  <si>
    <t>7b7360823d27a531f436c08e7cfd2ba18d151a0b</t>
  </si>
  <si>
    <t>roulette/domain/target/scala-2.12/classes/com/evolutiongaming/game/roulette/DbrBetCode.class</t>
  </si>
  <si>
    <t>roulette/domain/target/scala-2.12/classes/com/evolutiongaming/game/roulette/luckynumbers/LuckyNumbersState.class</t>
  </si>
  <si>
    <t>roulette/domain/target/scala-2.12/classes/com/evolutiongaming/game/roulette/RouletteGame.class</t>
  </si>
  <si>
    <t>cbe1517115549f7075ee9c17bb0a4a95a0888469</t>
  </si>
  <si>
    <t>roulette/domain/target/scala-2.12/classes/com/evolutiongaming/game/roulette/RouletteWinMultipliers.class</t>
  </si>
  <si>
    <t>c10c7d8ebe6878f19038df8ffa29f88f2e377a03</t>
  </si>
  <si>
    <t>roulette/domain/target/scala-2.12/classes/com/evolutiongaming/game/roulette/SbrBetCode.class</t>
  </si>
  <si>
    <t>roulette/domain/target/scala-2.12/classes/com/evolutiongaming/game/roulette/WheelResult.class</t>
  </si>
  <si>
    <t>f2d8bc54deddc7fed9dc37a33bfb4d8bc110944a</t>
  </si>
  <si>
    <t>roulette/domain/target/scala-2.12/classes/com/evolutiongaming/game/roulette/WinMultiplier.class</t>
  </si>
  <si>
    <t>roulette/services/target/scala-2.12/classes/com/evolutiongaming/game/roulette/luckynumbers/LuckyNumbersServiceImpl.class</t>
  </si>
  <si>
    <t>services-common/target/scala-2.12/classes/com/evolutiongaming/game/blackjack/gameresult/BlackjackResult.class</t>
  </si>
  <si>
    <t>Game</t>
  </si>
  <si>
    <t>FileName</t>
  </si>
  <si>
    <t>American Roulette</t>
  </si>
  <si>
    <t>AmericanBetCode.class</t>
  </si>
  <si>
    <t>BetCode.class</t>
  </si>
  <si>
    <t>RouletteGame.class</t>
  </si>
  <si>
    <t>RouletteWinMultipliers.class</t>
  </si>
  <si>
    <t>WinMultiplier.class</t>
  </si>
  <si>
    <t>Baccarat</t>
  </si>
  <si>
    <t>BaccaratGame.class</t>
  </si>
  <si>
    <t>BaccaratModel.class</t>
  </si>
  <si>
    <t>BaccaratPayouts.class</t>
  </si>
  <si>
    <t>Hand.class</t>
  </si>
  <si>
    <t>Blackjack</t>
  </si>
  <si>
    <t>BlackjackGame.class</t>
  </si>
  <si>
    <t>BlackjackResult.class</t>
  </si>
  <si>
    <t>Cards.class</t>
  </si>
  <si>
    <t>DecisionService.class</t>
  </si>
  <si>
    <t>InsuranceService.class</t>
  </si>
  <si>
    <t>Caribbean Stud Poker</t>
  </si>
  <si>
    <t>CaribbeanStudGame.class</t>
  </si>
  <si>
    <t>FlushLookup.class</t>
  </si>
  <si>
    <t>HashAdjust.class</t>
  </si>
  <si>
    <t>HashLookup.class</t>
  </si>
  <si>
    <t>Payouts.class</t>
  </si>
  <si>
    <t>PokerHandEvaluation.class</t>
  </si>
  <si>
    <t>Unique5Lookup.class</t>
  </si>
  <si>
    <t>Casino Hold’em</t>
  </si>
  <si>
    <t>CasinoHoldemGame.class</t>
  </si>
  <si>
    <t>HoldemEvaluation.class</t>
  </si>
  <si>
    <t>PokerOutcomeEvaluated.class</t>
  </si>
  <si>
    <t>TexasPayTable.class</t>
  </si>
  <si>
    <t>Double Ball Roulette</t>
  </si>
  <si>
    <t>DbrBetCode.class</t>
  </si>
  <si>
    <t>Dragon Tiger</t>
  </si>
  <si>
    <t>DragonTigerGame.class</t>
  </si>
  <si>
    <t>DragonTigerPayout.class</t>
  </si>
  <si>
    <t>DragonTigerWinner.class</t>
  </si>
  <si>
    <t>French Roulette</t>
  </si>
  <si>
    <t>SbrBetCode.class</t>
  </si>
  <si>
    <t>Infinite Blackjack</t>
  </si>
  <si>
    <t>BettingProcessor.class</t>
  </si>
  <si>
    <t>GameResultEvaluation.class</t>
  </si>
  <si>
    <t>PayoutEvaluation.class</t>
  </si>
  <si>
    <t>PlayerHand.class</t>
  </si>
  <si>
    <t>ScalableBlackjackGame.class</t>
  </si>
  <si>
    <t>SideBetCombination.class</t>
  </si>
  <si>
    <t>Lightning Roulette</t>
  </si>
  <si>
    <t>LuckyNumbersServiceImpl.class</t>
  </si>
  <si>
    <t>LuckyNumbersState.class</t>
  </si>
  <si>
    <t>ResultCode.class</t>
  </si>
  <si>
    <t>RngService.class</t>
  </si>
  <si>
    <t>Money Wheel</t>
  </si>
  <si>
    <t>MoneyWheelGame.class</t>
  </si>
  <si>
    <t>MoneyWheelResult.class</t>
  </si>
  <si>
    <t>PlayerBets.class</t>
  </si>
  <si>
    <t>Monopoly Live</t>
  </si>
  <si>
    <t>ChanceCard.class</t>
  </si>
  <si>
    <t>MonopolyBoard.class</t>
  </si>
  <si>
    <t>MonopolyTable.class</t>
  </si>
  <si>
    <t>MonopolyWheelResult.class</t>
  </si>
  <si>
    <t>PropertyInfo.class</t>
  </si>
  <si>
    <t>Square.class</t>
  </si>
  <si>
    <t>UpgradeInfo.class</t>
  </si>
  <si>
    <t>WheelChance.class</t>
  </si>
  <si>
    <t>No Commission Baccarat</t>
  </si>
  <si>
    <t>Roulette</t>
  </si>
  <si>
    <t>Slingshot Auto French Roulette</t>
  </si>
  <si>
    <t>Slingshot Auto Roulette</t>
  </si>
  <si>
    <t>Texas Hold’em Bonus Poker</t>
  </si>
  <si>
    <t>TexasBonusGame.class</t>
  </si>
  <si>
    <t>Three Card Poker</t>
  </si>
  <si>
    <t>TcpGame.class</t>
  </si>
  <si>
    <t>ThreeCardEvaluation.class</t>
  </si>
  <si>
    <t>ThreeCardHandEvaluation.class</t>
  </si>
  <si>
    <t>ThreeCardPokerPayouts.class</t>
  </si>
  <si>
    <t>Top Card</t>
  </si>
  <si>
    <t>DragonTigerCard.class</t>
  </si>
  <si>
    <t>Ultimate Texas Hold’em</t>
  </si>
  <si>
    <t>Comune a tutti i giochi - checksum tool</t>
  </si>
  <si>
    <t>prepare_checksums.py</t>
  </si>
  <si>
    <t>Sha1</t>
  </si>
  <si>
    <t>Path</t>
  </si>
  <si>
    <t>00d34e70d5cdd0468346917d0a2f34dbb13df273</t>
  </si>
  <si>
    <t>8cd46b2f07bf928007872b833351f4ae4524fa14</t>
  </si>
  <si>
    <t>Super Sic Bo</t>
  </si>
  <si>
    <t>DiceGame.class</t>
  </si>
  <si>
    <t>DiceWinMultipliers.class</t>
  </si>
  <si>
    <t>LuckyNumbersService.class</t>
  </si>
  <si>
    <t>DiceEngine.class</t>
  </si>
  <si>
    <t>2 Hand Casino Hold’em</t>
  </si>
  <si>
    <t>DoubleHandHoldemGame.class</t>
  </si>
  <si>
    <t>Free Bet Blackjack</t>
  </si>
  <si>
    <t>Rules.class</t>
  </si>
  <si>
    <t>RNG + Comuni</t>
  </si>
  <si>
    <t>Platform</t>
  </si>
  <si>
    <t>01042593b05f60141ee5e35d81b354e75162cb7c</t>
  </si>
  <si>
    <t>226417f23f07d7cb05605db6da969557b626fd6a</t>
  </si>
  <si>
    <t>2081d1b6f4d9395fd833e16dc5d1b010e0505875</t>
  </si>
  <si>
    <t>bc7b769144a30ff3ea1ac3906b4a14841e16ba8b</t>
  </si>
  <si>
    <t>23e154ec05757b7d685316b6a1c6addec984b28e</t>
  </si>
  <si>
    <t>9d89ac1821ac0ec07f7f9f70e2166328d5924eb2</t>
  </si>
  <si>
    <t>cd2c6230cbce6a891d29d27bcc4f771c793dd610</t>
  </si>
  <si>
    <t>cc154cbfcabceec4f6a71a3f07ac186ef32b8180</t>
  </si>
  <si>
    <t>608dcf6c97351fe0ea5fb458cab896d6b67c1607</t>
  </si>
  <si>
    <t>94cbf92288546ee4dc312b9d35ae394105ac50b4</t>
  </si>
  <si>
    <t>dealnodeal/domain/target/scala-2.12/classes/com/evolutiongaming/game/dealnodeal/DealNoDealMath.class</t>
  </si>
  <si>
    <t>dealnodeal/domain/target/scala-2.12/classes/com/evolutiongaming/game/dealnodeal/GameBoxes.class</t>
  </si>
  <si>
    <t>dealnodeal/services/target/scala-2.12/classes/com/evolutiongaming/game/dealnodeal/CalculatePlayersOffers.class</t>
  </si>
  <si>
    <t>dealnodeal/services/target/scala-2.12/classes/com/evolutiongaming/game/dealnodeal/CalculateTopUpAmount.class</t>
  </si>
  <si>
    <t>dealnodeal/services/target/scala-2.12/classes/com/evolutiongaming/game/dealnodeal/GeneratePlayersBoxes.class</t>
  </si>
  <si>
    <t>dealnodeal-game-messages/target/scala-2.12/classes/com/evolutiongaming/game/dealnodeal/BoxNumber.class</t>
  </si>
  <si>
    <t>dealnodeal-game-messages/target/scala-2.12/classes/com/evolutiongaming/game/dealnodeal/PlayerBoxes.class</t>
  </si>
  <si>
    <t>dealnodeal-game-messages/target/scala-2.12/classes/com/evolutiongaming/game/dealnodeal/SpinRingsBoughtCount.class</t>
  </si>
  <si>
    <t>rng-service/target/scala-2.12/classes/com/evolutiongaming/rng/service/RngService.class</t>
  </si>
  <si>
    <t>rng-service-extras/target/scala-2.12/classes/com/evolutiongaming/rng/RngServiceExtras.class</t>
  </si>
  <si>
    <t>rng-service-extras/target/scala-2.12/classes/com/evolutiongaming/rng/Weighted.class</t>
  </si>
  <si>
    <t>rng-service-extras/target/scala-2.12/classes/com/evolutiongaming/rng/WeightedChoice.class</t>
  </si>
  <si>
    <t>sidebetcity/domain/target/scala-2.12/classes/com/evolutiongaming/game/sidebetcity/hand/HandEval.class</t>
  </si>
  <si>
    <t>sidebetcity/domain/target/scala-2.12/classes/com/evolutiongaming/game/sidebetcity/PayTable.class</t>
  </si>
  <si>
    <t>sidebetcity/domain/target/scala-2.12/classes/com/evolutiongaming/game/sidebetcity/SidebetCityPayouts.class</t>
  </si>
  <si>
    <t>Deal Or No Deal</t>
  </si>
  <si>
    <t>BoxNumber.class</t>
  </si>
  <si>
    <t>PlayerBoxes.class</t>
  </si>
  <si>
    <t>SpinRingsBoughtCount.class</t>
  </si>
  <si>
    <t>DealNoDealMath.class</t>
  </si>
  <si>
    <t>GameBoxes.class</t>
  </si>
  <si>
    <t>CalculatePlayersOffers.class</t>
  </si>
  <si>
    <t>CalculateTopUpAmount.class</t>
  </si>
  <si>
    <t>GeneratePlayersBoxes.class</t>
  </si>
  <si>
    <t>RngServiceExtras.class</t>
  </si>
  <si>
    <t>WeightedChoice.class</t>
  </si>
  <si>
    <t>Blackjack.class</t>
  </si>
  <si>
    <t>BlackjackRules.class</t>
  </si>
  <si>
    <t>BlackjackTableConfig.class</t>
  </si>
  <si>
    <t>Card.class</t>
  </si>
  <si>
    <t>DealerHand.class</t>
  </si>
  <si>
    <t>HandResult.class</t>
  </si>
  <si>
    <t>HandScore.class</t>
  </si>
  <si>
    <t>NumberOfDeck.class</t>
  </si>
  <si>
    <t>PayoutRateCalculator.class</t>
  </si>
  <si>
    <t>Shoe.class</t>
  </si>
  <si>
    <t>ShoeFactoryImpl.class</t>
  </si>
  <si>
    <t>Engine.class</t>
  </si>
  <si>
    <t>Game.class</t>
  </si>
  <si>
    <t>Outcome.class</t>
  </si>
  <si>
    <t>WheelResult.class</t>
  </si>
  <si>
    <t>Side Bet City</t>
  </si>
  <si>
    <t>HandEval.class</t>
  </si>
  <si>
    <t>SidebetCityPayouts.class</t>
  </si>
  <si>
    <t>PayTable.class</t>
  </si>
  <si>
    <t>Lightning Dice</t>
  </si>
  <si>
    <t>"=IFERROR(INDEX(Table2[Sha1];IFERROR(AGGREGATE(15;3;(Table2[FileName]=Table4[@FileName])/(Table2[FileName]=Table4[@FileName])*(ROW(Table2[FileName])-ROW(Table2[[#Headers];[FileName]]));COLUMN()-COLUMNS($A2:$E2));-1));"")"</t>
  </si>
  <si>
    <t>MoneyWheelLayout.class</t>
  </si>
  <si>
    <t>roulette/domain/target/scala-2.12/classes/com/evolutiongaming/game/roulette/ResultCode.class</t>
  </si>
  <si>
    <t>GameName</t>
  </si>
  <si>
    <t>Platform Version</t>
  </si>
  <si>
    <t>PlayerHands.class</t>
  </si>
  <si>
    <t>5f720903331ca5e47d48e388c75dcbbc1397479d</t>
  </si>
  <si>
    <t>a56810bfface3bb817132de8c62ceb883584f46b</t>
  </si>
  <si>
    <t>3e9988c0676d95b562468840465196e067e558f4</t>
  </si>
  <si>
    <t>742e1304f6212c2ec87d14f342c3f51a9a9edb9b</t>
  </si>
  <si>
    <t>25478b90fc23e20f794d6ca77d79da7cc69cd886</t>
  </si>
  <si>
    <t>4f2b73985c3674e49c165ca19f3a949af7571aad</t>
  </si>
  <si>
    <t>9ddc3e4609510151c7210d099f4f96a6517aa6b3</t>
  </si>
  <si>
    <t>Game Version</t>
  </si>
  <si>
    <t>f66abb9bc5a85ab948e6aa3bc4e6897bd52d23c5</t>
  </si>
  <si>
    <t>dealnodeal/services/target/scala-2.12/classes/com/evolutiongaming/game/dealnodeal/rng/DealNoDealRandomService.class</t>
  </si>
  <si>
    <t>dealnodeal/services/target/scala-2.12/classes/com/evolutiongaming/game/dealnodeal/rng/DealNoDealRandomServiceImpl.class</t>
  </si>
  <si>
    <t>dealnodeal/services/target/scala-2.12/classes/com/evolutiongaming/game/dealnodeal/rng/PredictableDealNoDealRandomService.class</t>
  </si>
  <si>
    <t>19e08e7ee636ff594f39e5314cd94ed66eef1655</t>
  </si>
  <si>
    <t>3061cbdf0cc9abf0a6beb5f2973e05942c71d035</t>
  </si>
  <si>
    <t>DealNoDealRandomService.class</t>
  </si>
  <si>
    <t>DealNoDealRandomServiceImpl.class</t>
  </si>
  <si>
    <t>PredictableDealNoDealRandomService.class</t>
  </si>
  <si>
    <t>342691d99dcbe72d11b071fe720ededfc48710fd</t>
  </si>
  <si>
    <t>BetLimits.class</t>
  </si>
  <si>
    <t>live-dice/domain/target/scala-2.12/classes/com/evolutiongaming/game/dice/BetCode.class</t>
  </si>
  <si>
    <t>live-dice/domain/target/scala-2.12/classes/com/evolutiongaming/game/dice/DiceGame.class</t>
  </si>
  <si>
    <t>live-dice/domain/target/scala-2.12/classes/com/evolutiongaming/game/dice/DiceWinMultipliers.class</t>
  </si>
  <si>
    <t>live-dice/domain/target/scala-2.12/classes/com/evolutiongaming/game/dice/LuckyNumbersState.class</t>
  </si>
  <si>
    <t>live-dice/services/target/scala-2.12/classes/com/evolutiongaming/game/dice/DiceEngine.class</t>
  </si>
  <si>
    <t>live-dice/services/target/scala-2.12/classes/com/evolutiongaming/game/dice/LuckyNumbersService.class</t>
  </si>
  <si>
    <t>live-moneywheel/domain/target/scala-2.12/classes/com/evolutiongaming/game/moneywheel/BetCode.class</t>
  </si>
  <si>
    <t>live-moneywheel/domain/target/scala-2.12/classes/com/evolutiongaming/game/moneywheel/MoneyWheelGame.class</t>
  </si>
  <si>
    <t>live-moneywheel/domain/target/scala-2.12/classes/com/evolutiongaming/game/moneywheel/MoneyWheelLayout.class</t>
  </si>
  <si>
    <t>live-moneywheel/domain/target/scala-2.12/classes/com/evolutiongaming/game/moneywheel/MoneyWheelResult.class</t>
  </si>
  <si>
    <t>live-moneywheel/domain/target/scala-2.12/classes/com/evolutiongaming/game/moneywheel/PlayerBets.class</t>
  </si>
  <si>
    <t>live-moneywheel/domain/target/scala-2.12/classes/com/evolutiongaming/game/moneywheel/ResultCode.class</t>
  </si>
  <si>
    <t>live-monopoly/domain/target/scala-2.12/classes/com/evolutiongaming/game/monopoly/board/ChanceCard.class</t>
  </si>
  <si>
    <t>live-monopoly/domain/target/scala-2.12/classes/com/evolutiongaming/game/monopoly/board/MonopolyBoard.class</t>
  </si>
  <si>
    <t>live-monopoly/domain/target/scala-2.12/classes/com/evolutiongaming/game/monopoly/board/PropertyInfo.class</t>
  </si>
  <si>
    <t>live-monopoly/domain/target/scala-2.12/classes/com/evolutiongaming/game/monopoly/board/Square.class</t>
  </si>
  <si>
    <t>live-monopoly/domain/target/scala-2.12/classes/com/evolutiongaming/game/monopoly/board/UpgradeInfo.class</t>
  </si>
  <si>
    <t>live-monopoly/domain/target/scala-2.12/classes/com/evolutiongaming/game/monopoly/MonopolyTable.class</t>
  </si>
  <si>
    <t>live-monopoly/domain/target/scala-2.12/classes/com/evolutiongaming/game/monopoly/MonopolyWheelResult.class</t>
  </si>
  <si>
    <t>live-monopoly/domain/target/scala-2.12/classes/com/evolutiongaming/game/monopoly/WheelChance.class</t>
  </si>
  <si>
    <t>rng-blackjack/blackjack/target/scala-2.12/classes/com/evolutiongaming/rng/blackjack/domaincommon/Card.class</t>
  </si>
  <si>
    <t>rng-blackjack/blackjack/target/scala-2.12/classes/com/evolutiongaming/rng/blackjack/domaincommon/hand/DealerHand.class</t>
  </si>
  <si>
    <t>rng-blackjack/blackjack/target/scala-2.12/classes/com/evolutiongaming/rng/blackjack/domaincommon/hand/HandResult.class</t>
  </si>
  <si>
    <t>rng-blackjack/blackjack/target/scala-2.12/classes/com/evolutiongaming/rng/blackjack/domaincommon/hand/HandScore.class</t>
  </si>
  <si>
    <t>rng-blackjack/blackjack/target/scala-2.12/classes/com/evolutiongaming/rng/blackjack/domaincommon/hand/PlayerHand.class</t>
  </si>
  <si>
    <t>rng-blackjack/blackjack/target/scala-2.12/classes/com/evolutiongaming/rng/blackjack/domaincommon/NumberOfDeck.class</t>
  </si>
  <si>
    <t>rng-blackjack/blackjack/target/scala-2.12/classes/com/evolutiongaming/rng/blackjack/domaincommon/Shoe.class</t>
  </si>
  <si>
    <t>rng-blackjack/blackjack/target/scala-2.12/classes/com/evolutiongaming/rng/blackjack/gamelogic/BlackjackRules.class</t>
  </si>
  <si>
    <t>rng-blackjack/blackjack/target/scala-2.12/classes/com/evolutiongaming/rng/blackjack/gamelogic/PayoutRateCalculator.class</t>
  </si>
  <si>
    <t>rng-blackjack/blackjack/target/scala-2.12/classes/com/evolutiongaming/rng/blackjack/runtime/Blackjack.class</t>
  </si>
  <si>
    <t>rng-blackjack/blackjack/target/scala-2.12/classes/com/evolutiongaming/rng/blackjack/runtime/common/ShoeFactoryImpl.class</t>
  </si>
  <si>
    <t>rng-blackjack/blackjack/target/scala-2.12/classes/com/evolutiongaming/rng/blackjack/tableconfig/BlackjackTableConfig.class</t>
  </si>
  <si>
    <t>rng-moneywheel/domain/target/scala-2.12/classes/moneywheel/domain/Outcome.class</t>
  </si>
  <si>
    <t>rng-moneywheel/moneywheel/target/scala-2.12/classes/com/evolutiongaming/rng/moneywheel/Engine.class</t>
  </si>
  <si>
    <t>rng-moneywheel/moneywheel/target/scala-2.12/classes/com/evolutiongaming/rng/moneywheel/game/Game.class</t>
  </si>
  <si>
    <t>rng-moneywheel/moneywheel/target/scala-2.12/classes/com/evolutiongaming/rng/moneywheel/tableconfig/bets/BetLimits.class</t>
  </si>
  <si>
    <t>rng-roulette/domain/target/scala-2.12/classes/roulette/domain/Outcome.class</t>
  </si>
  <si>
    <t>rng-roulette/roulette/target/scala-2.12/classes/com/evolutiongaming/rng/roulette/Engine.class</t>
  </si>
  <si>
    <t>rng-roulette/roulette/target/scala-2.12/classes/com/evolutiongaming/rng/roulette/game/Game.class</t>
  </si>
  <si>
    <t>sbj-shared-domain/target/scala-2.12/classes/com/evolutiongaming/game/sbj/cards/Cards.class</t>
  </si>
  <si>
    <t>sbj-shared-domain/target/scala-2.12/classes/com/evolutiongaming/game/sbj/hands/PlayerHands.class</t>
  </si>
  <si>
    <t>sbj-shared-domain/target/scala-2.12/classes/com/evolutiongaming/game/sbj/outcome/GameResultEvaluation.class</t>
  </si>
  <si>
    <t>sbj-shared-domain/target/scala-2.12/classes/com/evolutiongaming/game/sbj/payout/PayoutEvaluation.class</t>
  </si>
  <si>
    <t>sbj-shared-domain/target/scala-2.12/classes/com/evolutiongaming/game/sbj/sidebets/SideBetCombination.class</t>
  </si>
  <si>
    <t>11acfe723f02069c116defa3da339435d05df49f</t>
  </si>
  <si>
    <t>live-baccarat/domain/target/scala-2.12/classes/com/evolutiongaming/game/baccarat/BaccaratGame.class</t>
  </si>
  <si>
    <t>live-baccarat/domain/target/scala-2.12/classes/com/evolutiongaming/game/baccarat/BaccaratModel.class</t>
  </si>
  <si>
    <t>live-baccarat/domain/target/scala-2.12/classes/com/evolutiongaming/game/baccarat/BaccaratPayouts.class</t>
  </si>
  <si>
    <t>live-baccarat/domain/target/scala-2.12/classes/com/evolutiongaming/game/baccarat/Hand.class</t>
  </si>
  <si>
    <t>live-dragontiger/domain/target/scala-2.12/classes/com/evolutiongaming/game/dragontiger/DragonTigerCard.class</t>
  </si>
  <si>
    <t>live-dragontiger/domain/target/scala-2.12/classes/com/evolutiongaming/game/dragontiger/DragonTigerGame.class</t>
  </si>
  <si>
    <t>live-dragontiger/domain/target/scala-2.12/classes/com/evolutiongaming/game/dragontiger/DragonTigerPayout.class</t>
  </si>
  <si>
    <t>live-dragontiger/domain/target/scala-2.12/classes/com/evolutiongaming/game/dragontiger/DragonTigerWinner.class</t>
  </si>
  <si>
    <t>Changed</t>
  </si>
  <si>
    <t>blackjack/domain/target/scala-2.12/classes/com/evolutiongaming/game/blackjack/context/BlackjackContext.class</t>
  </si>
  <si>
    <t>blackjack/domain/target/scala-2.12/classes/com/evolutiongaming/game/blackjack/context/ClassicBlackjackContext.class</t>
  </si>
  <si>
    <t>5ada6be3956db804e7db14c56b9312568251fe32</t>
  </si>
  <si>
    <t>blackjack/domain/target/scala-2.12/classes/com/evolutiongaming/game/blackjack/payout/ClassicPayoutRate.class</t>
  </si>
  <si>
    <t>d02559d13599f4deaf72a0e2fe66ad48aa901252</t>
  </si>
  <si>
    <t>ClassicPayoutRate.class</t>
  </si>
  <si>
    <t>BlackjackContext.class</t>
  </si>
  <si>
    <t>ClassicBlackjackContext.class</t>
  </si>
  <si>
    <t>TcpGameResult.class</t>
  </si>
  <si>
    <t>roulette</t>
  </si>
  <si>
    <t>live-baccarat</t>
  </si>
  <si>
    <t>blackjack</t>
  </si>
  <si>
    <t>services-common</t>
  </si>
  <si>
    <t>poker</t>
  </si>
  <si>
    <t>live-dragontiger</t>
  </si>
  <si>
    <t>sbj-shared-domain</t>
  </si>
  <si>
    <t>rng-service</t>
  </si>
  <si>
    <t>live-moneywheel</t>
  </si>
  <si>
    <t>live-monopoly</t>
  </si>
  <si>
    <t>live-dice</t>
  </si>
  <si>
    <t>dealnodeal-game-messages</t>
  </si>
  <si>
    <t>dealnodeal</t>
  </si>
  <si>
    <t>rng-service-extras</t>
  </si>
  <si>
    <t>rng-blackjack</t>
  </si>
  <si>
    <t>rng-roulette</t>
  </si>
  <si>
    <t>sidebetcity</t>
  </si>
  <si>
    <t>rng-moneywheel</t>
  </si>
  <si>
    <t>First Person Dream Catcher</t>
  </si>
  <si>
    <t>First Person Lightning Roulette</t>
  </si>
  <si>
    <t>85c0df12a2bba1f97f31c0e6c3afc71fb3aa376b</t>
  </si>
  <si>
    <t>9f76921777611a66e9c9187e20086e93fafd3391</t>
  </si>
  <si>
    <t>bf1c09f05994d6fb36f77146fb3ac306b4307608</t>
  </si>
  <si>
    <t>2340a2f80c0a7954ff65c60ab73b873ec642ee30</t>
  </si>
  <si>
    <t>C_Game</t>
  </si>
  <si>
    <t>C_File</t>
  </si>
  <si>
    <t>C_Sha1</t>
  </si>
  <si>
    <t>O_Game</t>
  </si>
  <si>
    <t>O_File</t>
  </si>
  <si>
    <t>O_Sha1</t>
  </si>
  <si>
    <t>09be80453368be812685089fcf22182348b94d0a</t>
  </si>
  <si>
    <t>cdb6cd07054b6e78d9505669e723f69c1b4de29d</t>
  </si>
  <si>
    <t>2473fd7d281c0ff416ab7eda29da005b37ba490e</t>
  </si>
  <si>
    <t>First Person Blackjack</t>
  </si>
  <si>
    <t>First Person Roulette</t>
  </si>
  <si>
    <t>661e75cd257b6e0c513b38f8c5868bce5dcd873d</t>
  </si>
  <si>
    <t>06ece962887b12fc33836a68c0c63bf7f1a0f956</t>
  </si>
  <si>
    <t>3e1e7417fca53a42c00eb3fdec0bd60ccebf4cd2</t>
  </si>
  <si>
    <t>46eb027be07fcfedb261414bca4dab7f71645489</t>
  </si>
  <si>
    <t>CSPPayTable.class</t>
  </si>
  <si>
    <t>moneywheel/target/scala-2.12/classes/com/evolutiongaming/rng/moneywheel/tableconfig/bets/BetLimits.class</t>
  </si>
  <si>
    <t>services/target/scala-2.12/classes/com/evolutiongaming/game/dealnodeal/rng/PredictableDealNoDealRandomService.class</t>
  </si>
  <si>
    <t>services/target/scala-2.12/classes/com/evolutiongaming/game/dealnodeal/rng/DealNoDealRandomServiceImpl.class</t>
  </si>
  <si>
    <t>services/target/scala-2.12/classes/com/evolutiongaming/game/dealnodeal/rng/DealNoDealRandomService.class</t>
  </si>
  <si>
    <t>domain/target/scala-2.12/classes/com/evolutiongaming/game/moneywheel/ResultCode.class</t>
  </si>
  <si>
    <t>domain/target/scala-2.12/classes/com/evolutiongaming/game/moneywheel/MoneyWheelLayout.class</t>
  </si>
  <si>
    <t>domain/target/scala-2.12/classes/com/evolutiongaming/game/moneywheel/BetCode.class</t>
  </si>
  <si>
    <t>moneywheel/target/scala-2.12/classes/com/evolutiongaming/rng/moneywheel/game/Game.class</t>
  </si>
  <si>
    <t>moneywheel/target/scala-2.12/classes/com/evolutiongaming/rng/moneywheel/Engine.class</t>
  </si>
  <si>
    <t>domain/target/scala-2.12/classes/moneywheel/domain/Outcome.class</t>
  </si>
  <si>
    <t>domain/target/scala-2.12/classes/com/evolutiongaming/game/sidebetcity/SidebetCityPayouts.class</t>
  </si>
  <si>
    <t>domain/target/scala-2.12/classes/com/evolutiongaming/game/sidebetcity/PayTable.class</t>
  </si>
  <si>
    <t>domain/target/scala-2.12/classes/com/evolutiongaming/game/sidebetcity/hand/HandEval.class</t>
  </si>
  <si>
    <t>target/scala-2.12/classes/com/evolutiongaming/rng/WeightedChoice.class</t>
  </si>
  <si>
    <t>target/scala-2.12/classes/com/evolutiongaming/rng/RngServiceExtras.class</t>
  </si>
  <si>
    <t>services/target/scala-2.12/classes/com/evolutiongaming/game/dealnodeal/GeneratePlayersBoxes.class</t>
  </si>
  <si>
    <t>services/target/scala-2.12/classes/com/evolutiongaming/game/dealnodeal/CalculateTopUpAmount.class</t>
  </si>
  <si>
    <t>services/target/scala-2.12/classes/com/evolutiongaming/game/dealnodeal/CalculatePlayersOffers.class</t>
  </si>
  <si>
    <t>domain/target/scala-2.12/classes/com/evolutiongaming/game/dealnodeal/DealNoDealMath.class</t>
  </si>
  <si>
    <t>domain/target/scala-2.12/classes/com/evolutiongaming/game/dealnodeal/GameBoxes.class</t>
  </si>
  <si>
    <t>target/scala-2.12/classes/com/evolutiongaming/game/dealnodeal/SpinRingsBoughtCount.class</t>
  </si>
  <si>
    <t>target/scala-2.12/classes/com/evolutiongaming/game/dealnodeal/PlayerBoxes.class</t>
  </si>
  <si>
    <t>target/scala-2.12/classes/com/evolutiongaming/game/dealnodeal/BoxNumber.class</t>
  </si>
  <si>
    <t>services/target/scala-2.12/classes/com/evolutiongaming/game/dice/LuckyNumbersService.class</t>
  </si>
  <si>
    <t>services/target/scala-2.12/classes/com/evolutiongaming/game/dice/DiceEngine.class</t>
  </si>
  <si>
    <t>domain/target/scala-2.12/classes/com/evolutiongaming/game/dice/LuckyNumbersState.class</t>
  </si>
  <si>
    <t>domain/target/scala-2.12/classes/com/evolutiongaming/game/dice/DiceWinMultipliers.class</t>
  </si>
  <si>
    <t>domain/target/scala-2.12/classes/com/evolutiongaming/game/dice/DiceGame.class</t>
  </si>
  <si>
    <t>domain/target/scala-2.12/classes/com/evolutiongaming/game/dice/BetCode.class</t>
  </si>
  <si>
    <t>https://gitlab.evolutiongaming.com/cicd/certification-xml-daily/blob/master/prepare_checksums.py</t>
  </si>
  <si>
    <t>domain/target/scala-2.12/classes/com/evolutiongaming/game/monopoly/WheelChance.class</t>
  </si>
  <si>
    <t>domain/target/scala-2.12/classes/com/evolutiongaming/game/monopoly/board/UpgradeInfo.class</t>
  </si>
  <si>
    <t>domain/target/scala-2.12/classes/com/evolutiongaming/game/monopoly/board/Square.class</t>
  </si>
  <si>
    <t>domain/target/scala-2.12/classes/com/evolutiongaming/game/monopoly/board/PropertyInfo.class</t>
  </si>
  <si>
    <t>domain/target/scala-2.12/classes/com/evolutiongaming/game/monopoly/board/ChanceCard.class</t>
  </si>
  <si>
    <t>domain/target/scala-2.12/classes/com/evolutiongaming/game/monopoly/MonopolyWheelResult.class</t>
  </si>
  <si>
    <t>domain/target/scala-2.12/classes/com/evolutiongaming/game/monopoly/board/MonopolyBoard.class</t>
  </si>
  <si>
    <t>blackjack/target/scala-2.12/classes/com/evolutiongaming/rng/blackjack/runtime/Blackjack.class</t>
  </si>
  <si>
    <t>blackjack/target/scala-2.12/classes/com/evolutiongaming/rng/blackjack/domaincommon/hand/PlayerHand.class</t>
  </si>
  <si>
    <t>blackjack/target/scala-2.12/classes/com/evolutiongaming/rng/blackjack/domaincommon/hand/HandScore.class</t>
  </si>
  <si>
    <t>blackjack/target/scala-2.12/classes/com/evolutiongaming/rng/blackjack/tableconfig/BlackjackTableConfig.class</t>
  </si>
  <si>
    <t>blackjack/target/scala-2.12/classes/com/evolutiongaming/rng/blackjack/domaincommon/hand/DealerHand.class</t>
  </si>
  <si>
    <t>blackjack/target/scala-2.12/classes/com/evolutiongaming/rng/blackjack/domaincommon/Card.class</t>
  </si>
  <si>
    <t>blackjack/target/scala-2.12/classes/com/evolutiongaming/rng/blackjack/domaincommon/NumberOfDeck.class</t>
  </si>
  <si>
    <t>blackjack/target/scala-2.12/classes/com/evolutiongaming/rng/blackjack/runtime/common/ShoeFactoryImpl.class</t>
  </si>
  <si>
    <t>roulette/target/scala-2.12/classes/com/evolutiongaming/rng/roulette/game/Game.class</t>
  </si>
  <si>
    <t>roulette/target/scala-2.12/classes/com/evolutiongaming/rng/roulette/Engine.class</t>
  </si>
  <si>
    <t>target/scala-2.12/classes/com/evolutiongaming/game/sbj/cards/Cards.class</t>
  </si>
  <si>
    <t>target/scala-2.12/classes/com/evolutiongaming/game/sbj/hands/PlayerHands.class</t>
  </si>
  <si>
    <t>target/scala-2.12/classes/com/evolutiongaming/game/sbj/outcome/GameResultEvaluation.class</t>
  </si>
  <si>
    <t>target/scala-2.12/classes/com/evolutiongaming/game/sbj/sidebets/SideBetCombination.class</t>
  </si>
  <si>
    <t>target/scala-2.12/classes/com/evolutiongaming/game/sbj/payout/PayoutEvaluation.class</t>
  </si>
  <si>
    <t>blackjack/target/scala-2.12/classes/com/evolutiongaming/rng/blackjack/domaincommon/hand/HandResult.class</t>
  </si>
  <si>
    <t>blackjack/target/scala-2.12/classes/com/evolutiongaming/rng/blackjack/domaincommon/Shoe.class</t>
  </si>
  <si>
    <t>blackjack/target/scala-2.12/classes/com/evolutiongaming/rng/blackjack/gamelogic/PayoutRateCalculator.class</t>
  </si>
  <si>
    <t>blackjack/target/scala-2.12/classes/com/evolutiongaming/rng/blackjack/gamelogic/BlackjackRules.class</t>
  </si>
  <si>
    <t>domain/target/scala-2.12/classes/com/evolutiongaming/game/dragontiger/DragonTigerCard.class</t>
  </si>
  <si>
    <t>domain/target/scala-2.12/classes/com/evolutiongaming/game/dragontiger/DragonTigerWinner.class</t>
  </si>
  <si>
    <t>domain/target/scala-2.12/classes/com/evolutiongaming/game/dragontiger/DragonTigerPayout.class</t>
  </si>
  <si>
    <t>domain/target/scala-2.12/classes/com/evolutiongaming/game/dragontiger/DragonTigerGame.class</t>
  </si>
  <si>
    <t>domain/target/scala-2.12/classes/roulette/domain/Outcome.class</t>
  </si>
  <si>
    <t>target/scala-2.12/classes/com/evolutiongaming/rng/service/RngService.class</t>
  </si>
  <si>
    <t>domain/target/scala-2.12/classes/com/evolutiongaming/game/moneywheel/MoneyWheelResult.class</t>
  </si>
  <si>
    <t>domain/target/scala-2.12/classes/com/evolutiongaming/game/moneywheel/MoneyWheelGame.class</t>
  </si>
  <si>
    <t>domain/target/scala-2.12/classes/com/evolutiongaming/game/baccarat/BaccaratGame.class</t>
  </si>
  <si>
    <t>domain/target/scala-2.12/classes/com/evolutiongaming/game/baccarat/BaccaratModel.class</t>
  </si>
  <si>
    <t>domain/target/scala-2.12/classes/com/evolutiongaming/game/baccarat/BaccaratPayouts.class</t>
  </si>
  <si>
    <t>domain/target/scala-2.12/classes/com/evolutiongaming/game/baccarat/Hand.class</t>
  </si>
  <si>
    <t>ddac405640c8b903ecc158f8d79cab35834087b0</t>
  </si>
  <si>
    <t>d382ce280b9b575698e464c26d2392eb21ffa3ef</t>
  </si>
  <si>
    <t>bf6c9b7059441c507428ce7bd45c472d1a5930a7</t>
  </si>
  <si>
    <t>f8ea0b3d3f13e29693119696cc0b4160fc18db81</t>
  </si>
  <si>
    <t>9ef2c1dc69562654c205539e803185d7082542ba</t>
  </si>
  <si>
    <t>540d52ebebbf328faa16e57ca80106824ab6c9ad</t>
  </si>
  <si>
    <t>d264291edb5534f243e9b05334658866531618ee</t>
  </si>
  <si>
    <t>d818929a881d186367305143990aaecefff54ae7</t>
  </si>
  <si>
    <t>abc62638e842cc222f2db1d3ab9ed0292e3704b1</t>
  </si>
  <si>
    <t>d69c5e24c1b0fca310746a477238489b3019fe74</t>
  </si>
  <si>
    <t>63f564792f7a4a482acc47ef3c5f87b9df307319</t>
  </si>
  <si>
    <t>39a87597e55bc8d1a58c9a40174b1c5cf131f2db</t>
  </si>
  <si>
    <t>53b980b670e89aa6a6f814ee64b8bc283695ea76</t>
  </si>
  <si>
    <t>7d37e5bac097c4d7a9cd532d02bb2e64f3486288</t>
  </si>
  <si>
    <t>d120cd49c008841ab918627ece9cd9b36ee1859a</t>
  </si>
  <si>
    <t>89bc9ec07f4e00f8f715f28d9df8536f4125573a</t>
  </si>
  <si>
    <t>fbb9674c83dfd33c88f7a875bfd8c48ecf75cc71</t>
  </si>
  <si>
    <t>f7b8ee8e5d7bad146dd0f4228558eef2483c184b</t>
  </si>
  <si>
    <t>c5ef7c87f674dcb48aad48ed49110ab507cdf4a9</t>
  </si>
  <si>
    <t>Sha</t>
  </si>
  <si>
    <t>File</t>
  </si>
  <si>
    <t>69413514035fc52a6241c62bd0264611539de92a</t>
  </si>
  <si>
    <t>blackjack/domain/target/scala-2.12/classes/com/evolutiongaming/game/blackjack/BJSideBetCombination.class</t>
  </si>
  <si>
    <t>659cbfcbcdc00499870fe17c317cbb097496604d</t>
  </si>
  <si>
    <t>ceb7244659a1d97471cb87e5ef66ddc10ec5bf03</t>
  </si>
  <si>
    <t>52e69e0151d33335fcd12db1c2bb8562e9d80535</t>
  </si>
  <si>
    <t>live-poker/domain/target/scala-2.12/classes/com/evolutiongaming/game/poker/threecard/ThreeCardEvaluation.class</t>
  </si>
  <si>
    <t>live-poker/jackpot/domain/target/scala-2.12/classes/com/evolutiongaming/jackpot/Jackpot.class</t>
  </si>
  <si>
    <t>e291e7106409fd789ca81169d30230452a144973</t>
  </si>
  <si>
    <t>live-poker/jackpot/services/target/scala-2.12/classes/com/evolutiongaming/jackpot/JackpotActor.class</t>
  </si>
  <si>
    <t>live-poker/jackpot/services/target/scala-2.12/classes/com/evolutiongaming/jackpot/JackpotService.class</t>
  </si>
  <si>
    <t>live-poker/services/target/scala-2.12/classes/com/evolutiongaming/game/poker/chp/CasinoHoldemJackpot.class</t>
  </si>
  <si>
    <t>live-poker/services/target/scala-2.12/classes/com/evolutiongaming/game/poker/thb/TexasBonusJackpot.class</t>
  </si>
  <si>
    <t>c3ad2fddfb1c5517c8d633f59158252fc02aa7e8</t>
  </si>
  <si>
    <t>ca894d447beab52cdbb4e1e9ec435d8ad42641fa</t>
  </si>
  <si>
    <t>2318c4b3ec2e44f900bdab94b5910b9cc89d099b</t>
  </si>
  <si>
    <t>f6491bc62ab555c0d99a72f4dfcc584271bf51ba</t>
  </si>
  <si>
    <t>BJSideBetCombination.class</t>
  </si>
  <si>
    <t>Game type</t>
  </si>
  <si>
    <t>Baccarat Control Squeeze</t>
  </si>
  <si>
    <t>Baccarat Speed</t>
  </si>
  <si>
    <t>Baccarat Squeeze</t>
  </si>
  <si>
    <t>Dice</t>
  </si>
  <si>
    <t>Dual Play American Roulette</t>
  </si>
  <si>
    <t>Dual Play</t>
  </si>
  <si>
    <t>Dual Play Baccarat</t>
  </si>
  <si>
    <t>Dual Play Roulette</t>
  </si>
  <si>
    <t>Poker</t>
  </si>
  <si>
    <t>RNG</t>
  </si>
  <si>
    <t>Mini Roulette</t>
  </si>
  <si>
    <t>Speed Roulette</t>
  </si>
  <si>
    <t>SBJ</t>
  </si>
  <si>
    <t>Summary</t>
  </si>
  <si>
    <t>acb43b9919e854eae26951f39008358ff9d7cd43</t>
  </si>
  <si>
    <t>837f2d230fd8eb58ec1bbd81f32a0f1b1afef266</t>
  </si>
  <si>
    <t>domain/target/scala-2.12/classes/com/evolutiongaming/game/poker/threecard/ThreeCardEvaluation.class</t>
  </si>
  <si>
    <t>Evo_CheckSum</t>
  </si>
  <si>
    <t>Quinel_Filename</t>
  </si>
  <si>
    <t>Q_Path</t>
  </si>
  <si>
    <t>Compare</t>
  </si>
  <si>
    <t>Sì</t>
  </si>
  <si>
    <t>Game flow: bets, dealing, insurance, decision</t>
  </si>
  <si>
    <t>Read the cards from the scanner and check hand value</t>
  </si>
  <si>
    <t>Read configuration from json and set critical variables</t>
  </si>
  <si>
    <t>Compute hand value for player and dealer: BJ, bust, soft 17, split...</t>
  </si>
  <si>
    <t>Paytable</t>
  </si>
  <si>
    <t>Manage player decision: set bet, auto decision...</t>
  </si>
  <si>
    <t>Manage Insurance</t>
  </si>
  <si>
    <t>Read configuration and set critical variables. Rules for busting, 6 card charlie...</t>
  </si>
  <si>
    <t>Manage for player decision: Insurance, place bet...</t>
  </si>
  <si>
    <t>Configuration of the game: suitecase prizes, TopUp values</t>
  </si>
  <si>
    <t>Manage the game flow (suitcase part)</t>
  </si>
  <si>
    <t>Compute the offering to the player</t>
  </si>
  <si>
    <t>Compute the TopUp winning phase</t>
  </si>
  <si>
    <t>Creates the value of each suitcase depending on player bet</t>
  </si>
  <si>
    <t>manage the phase of the game: qualification, TopUp, Boxes (suitcases)</t>
  </si>
  <si>
    <t>Spins the rings, Randomize topup round, randomize suitcase selection</t>
  </si>
  <si>
    <t>Configuration for spinned rings, spinned TopUp, number of boxes open at each step</t>
  </si>
  <si>
    <t>Number the suitcases</t>
  </si>
  <si>
    <t>Increase the value of a suitcase by the topUp amount and compute the remaining sum</t>
  </si>
  <si>
    <t>Associate a value to the number of rings bought</t>
  </si>
  <si>
    <t>Game flow: bets, dealing, burning, lighting</t>
  </si>
  <si>
    <t>Hand management, rules: lightning, deal new cards</t>
  </si>
  <si>
    <t>Encode the possible bets</t>
  </si>
  <si>
    <t>Game flow: betting time, cancelled game..</t>
  </si>
  <si>
    <t>Calculate winning bets</t>
  </si>
  <si>
    <t>Multiplier configuration</t>
  </si>
  <si>
    <t>Manage the events: betting, bets closing, errors...</t>
  </si>
  <si>
    <t>Multiplier extractor</t>
  </si>
  <si>
    <t>Card Value</t>
  </si>
  <si>
    <t>Game flow: betting, bets accepted...</t>
  </si>
  <si>
    <t>Compute winner</t>
  </si>
  <si>
    <t xml:space="preserve">Autoplay, Game flow, multiplier, </t>
  </si>
  <si>
    <t>Wheel composition</t>
  </si>
  <si>
    <t>Compute the result of the spin</t>
  </si>
  <si>
    <t>Autoplay setting, accept or cancelled bets, betting</t>
  </si>
  <si>
    <t>Encode winning outcome</t>
  </si>
  <si>
    <t>Configuration of Chance cards in the bonus game (monopoly)</t>
  </si>
  <si>
    <t>Monopoly board confguration and bonus game management</t>
  </si>
  <si>
    <t>Board multiplier setup</t>
  </si>
  <si>
    <t>Special squares values</t>
  </si>
  <si>
    <t>Upgrade squares management</t>
  </si>
  <si>
    <t>Manage wheel outcome: type of prize</t>
  </si>
  <si>
    <t>Paytable: prizes, multipliers, bonus game</t>
  </si>
  <si>
    <t>Distribution and value of chance cards</t>
  </si>
  <si>
    <t>Game flow: bets, fold, dealing cards. Dealer qualification</t>
  </si>
  <si>
    <t>Game flow: bets, fold, dealing cards</t>
  </si>
  <si>
    <t>Table for hand evaluation</t>
  </si>
  <si>
    <t>Encode card values with prime numbers</t>
  </si>
  <si>
    <t>Hand evaluation</t>
  </si>
  <si>
    <t>Winner management</t>
  </si>
  <si>
    <t>Winning ammount of side bet</t>
  </si>
  <si>
    <t>Evaluate the hand of 3 cards for side bets</t>
  </si>
  <si>
    <t>Card encoded</t>
  </si>
  <si>
    <t>Evaluate dealer hand</t>
  </si>
  <si>
    <t>result evaluation</t>
  </si>
  <si>
    <t>Check for blackjacks or busted</t>
  </si>
  <si>
    <t>Game flow: insurance, bet, split...</t>
  </si>
  <si>
    <t>Number of decks</t>
  </si>
  <si>
    <t>Shoe ending management</t>
  </si>
  <si>
    <t>Configuration</t>
  </si>
  <si>
    <t>Outcomes for base game and side bets</t>
  </si>
  <si>
    <t>Real time manager: pending bets, new games, decisions...</t>
  </si>
  <si>
    <t>Shuffle decks</t>
  </si>
  <si>
    <t>Configuration: min/max bets, waiting time, seat limit...</t>
  </si>
  <si>
    <t>Outcome generation and result</t>
  </si>
  <si>
    <t>Bet management: type of bet, winning/losing</t>
  </si>
  <si>
    <t>Game flow</t>
  </si>
  <si>
    <t>Bet limits</t>
  </si>
  <si>
    <t>Basic RNG functionality: shuffling, nextint, reseed, background cycle</t>
  </si>
  <si>
    <t>Scaled RNG for extraction from weighted arrays</t>
  </si>
  <si>
    <t>Check the conformity of an array of weights</t>
  </si>
  <si>
    <t>Accumulate weights</t>
  </si>
  <si>
    <t>Type of bets and paytable for Double Ball roulette</t>
  </si>
  <si>
    <t>Upload multiplier</t>
  </si>
  <si>
    <t>Type of bets and paytable for Single Ball roulette</t>
  </si>
  <si>
    <t>Outcome management</t>
  </si>
  <si>
    <t>Winning ammount</t>
  </si>
  <si>
    <t>RNG extraction (outcome and multiplier)</t>
  </si>
  <si>
    <t>Compute player hand status</t>
  </si>
  <si>
    <t>Side bets activation and evaluation, payouts</t>
  </si>
  <si>
    <t>Side bets paytable</t>
  </si>
  <si>
    <t>Encode cards and evaluation of hands</t>
  </si>
  <si>
    <t>Description</t>
  </si>
  <si>
    <t>Combination composition and paytable of side bets</t>
  </si>
  <si>
    <t>CspPayTable.class</t>
  </si>
  <si>
    <t>Jackpot.class</t>
  </si>
  <si>
    <t>JackpotActor.class</t>
  </si>
  <si>
    <t>JackpotService.class</t>
  </si>
  <si>
    <t>CasinoHoldemJackpot.class</t>
  </si>
  <si>
    <t>TexasBonusJackpot.class</t>
  </si>
  <si>
    <t>Weighted.class</t>
  </si>
  <si>
    <t>11d72fc629d39dfc7212f53f6210234f3c27d42b</t>
  </si>
  <si>
    <t>b9661259cb67e72626cdd786c17366a0de27754e</t>
  </si>
  <si>
    <t>f544e1278740719b0406b1c97c570691281a16cf</t>
  </si>
  <si>
    <t>3c5666f1355c8ec1d8f8812365e38198b8b63f88</t>
  </si>
  <si>
    <t>645e2825b27b25377e24d2b817b1a1bce5fa8a02</t>
  </si>
  <si>
    <t>9afbb71956e9c7e1152cbca809031d44941d097b</t>
  </si>
  <si>
    <t>Column1</t>
  </si>
  <si>
    <t>blackjack/domain/target/scala-2.12/classes/com/evolutiongaming/game/blackjack/context/PennsylvaniaBlackjackContext.class</t>
  </si>
  <si>
    <t>blackjack/domain/target/scala-2.12/classes/com/evolutiongaming/game/blackjack/payout/PennsylvaniaPayoutRate.class</t>
  </si>
  <si>
    <t>live-moneywheel/domain/target/scala-2.12/classes/com/evolutiongaming/game/moneywheel/MaxPayoutLimit.class</t>
  </si>
  <si>
    <t>live-poker-messages/target/scala-2.12/classes/com/evolutiongaming/game/poker/chp/CasinoHoldemGame.class</t>
  </si>
  <si>
    <t>live-poker-messages/target/scala-2.12/classes/com/evolutiongaming/game/poker/csp/CaribbeanStudGame.class</t>
  </si>
  <si>
    <t>live-poker-messages/target/scala-2.12/classes/com/evolutiongaming/game/poker/csp/CspPayTable.class</t>
  </si>
  <si>
    <t>live-poker-messages/target/scala-2.12/classes/com/evolutiongaming/game/poker/dhp/DoubleHandHoldemGame.class</t>
  </si>
  <si>
    <t>live-poker-messages/target/scala-2.12/classes/com/evolutiongaming/game/poker/evaluation/FlushLookup.class</t>
  </si>
  <si>
    <t>live-poker-messages/target/scala-2.12/classes/com/evolutiongaming/game/poker/evaluation/HashAdjust.class</t>
  </si>
  <si>
    <t>live-poker-messages/target/scala-2.12/classes/com/evolutiongaming/game/poker/evaluation/HashLookup.class</t>
  </si>
  <si>
    <t>live-poker-messages/target/scala-2.12/classes/com/evolutiongaming/game/poker/evaluation/PokerHandEvaluation.class</t>
  </si>
  <si>
    <t>live-poker-messages/target/scala-2.12/classes/com/evolutiongaming/game/poker/evaluation/ThreeCardHandEvaluation.class</t>
  </si>
  <si>
    <t>live-poker-messages/target/scala-2.12/classes/com/evolutiongaming/game/poker/evaluation/Unique5Lookup.class</t>
  </si>
  <si>
    <t>live-poker-messages/target/scala-2.12/classes/com/evolutiongaming/game/poker/gta/tcp/TcpGame.class</t>
  </si>
  <si>
    <t>live-poker-messages/target/scala-2.12/classes/com/evolutiongaming/game/poker/HoldemEvaluation.class</t>
  </si>
  <si>
    <t>live-poker-messages/target/scala-2.12/classes/com/evolutiongaming/game/poker/PokerOutcomeEvaluated.class</t>
  </si>
  <si>
    <t>live-poker-messages/target/scala-2.12/classes/com/evolutiongaming/game/poker/strength/PokerHandStrength.class</t>
  </si>
  <si>
    <t>live-poker-messages/target/scala-2.12/classes/com/evolutiongaming/game/poker/tcp/TcpGameResult.class</t>
  </si>
  <si>
    <t>live-poker-messages/target/scala-2.12/classes/com/evolutiongaming/game/poker/tcp/ThreeCardPokerPayouts.class</t>
  </si>
  <si>
    <t>live-poker-messages/target/scala-2.12/classes/com/evolutiongaming/game/poker/texasholdem/Payouts.class</t>
  </si>
  <si>
    <t>live-poker-messages/target/scala-2.12/classes/com/evolutiongaming/game/poker/texasholdem/TexasPayTable.class</t>
  </si>
  <si>
    <t>live-poker-messages/target/scala-2.12/classes/com/evolutiongaming/game/poker/thb/TexasBonusGame.class</t>
  </si>
  <si>
    <t>MaxPayoutLimit.class</t>
  </si>
  <si>
    <t>domain/target/scala-2.12/classes/com/evolutiongaming/game/moneywheel/MaxPayoutLimit.class</t>
  </si>
  <si>
    <t>target/scala-2.12/classes/com/evolutiongaming/game/poker/csp/CspPayTable.class</t>
  </si>
  <si>
    <t>target/scala-2.12/classes/com/evolutiongaming/game/poker/tcp/TcpGameResult.class</t>
  </si>
  <si>
    <t>target/scala-2.12/classes/com/evolutiongaming/game/poker/dhp/DoubleHandHoldemGame.class</t>
  </si>
  <si>
    <t>target/scala-2.12/classes/com/evolutiongaming/game/poker/tcp/ThreeCardPokerPayouts.class</t>
  </si>
  <si>
    <t>target/scala-2.12/classes/com/evolutiongaming/game/poker/evaluation/ThreeCardHandEvaluation.class</t>
  </si>
  <si>
    <t>target/scala-2.12/classes/com/evolutiongaming/game/poker/csp/CaribbeanStudGame.class</t>
  </si>
  <si>
    <t>target/scala-2.12/classes/com/evolutiongaming/game/poker/PokerOutcomeEvaluated.class</t>
  </si>
  <si>
    <t>target/scala-2.12/classes/com/evolutiongaming/game/poker/texasholdem/Payouts.class</t>
  </si>
  <si>
    <t>target/scala-2.12/classes/com/evolutiongaming/game/poker/HoldemEvaluation.class</t>
  </si>
  <si>
    <t>target/scala-2.12/classes/com/evolutiongaming/game/poker/thb/TexasBonusGame.class</t>
  </si>
  <si>
    <t>target/scala-2.12/classes/com/evolutiongaming/game/poker/texasholdem/TexasPayTable.class</t>
  </si>
  <si>
    <t>target/scala-2.12/classes/com/evolutiongaming/game/poker/evaluation/Unique5Lookup.class</t>
  </si>
  <si>
    <t>target/scala-2.12/classes/com/evolutiongaming/game/poker/evaluation/PokerHandEvaluation.class</t>
  </si>
  <si>
    <t>target/scala-2.12/classes/com/evolutiongaming/game/poker/evaluation/HashLookup.class</t>
  </si>
  <si>
    <t>target/scala-2.12/classes/com/evolutiongaming/game/poker/evaluation/HashAdjust.class</t>
  </si>
  <si>
    <t>target/scala-2.12/classes/com/evolutiongaming/game/poker/evaluation/FlushLookup.class</t>
  </si>
  <si>
    <t>target/scala-2.12/classes/com/evolutiongaming/game/poker/gta/tcp/TcpGame.class</t>
  </si>
  <si>
    <t>target/scala-2.12/classes/com/evolutiongaming/game/poker/chp/CasinoHoldemGame.class</t>
  </si>
  <si>
    <t>fead091fad7e32f4920d72bdea4220364aff7908</t>
  </si>
  <si>
    <t>bc33de289548266f91c5f649d07db195fb910591</t>
  </si>
  <si>
    <t>82792e080b29f8e0932b0d3f51c4233115215cc6</t>
  </si>
  <si>
    <t>2cb1c6e6effc56e17d5b02f559f9ed604ad29909</t>
  </si>
  <si>
    <t>1ebd39ae75520ed10e5d3d103115b59ef4b959e0</t>
  </si>
  <si>
    <t>9d13dd1897cacedb839900faa8129ee34cf53ca1</t>
  </si>
  <si>
    <t>521de065c163c1bcbd02a58c976e9b71603faabc</t>
  </si>
  <si>
    <t>7e3847db8d91fd60530e912adb556034e707e641</t>
  </si>
  <si>
    <t>e7e301059c6ee280255506b9098bdfe2f82fe82d</t>
  </si>
  <si>
    <t>c01a3d95180b1d3501e5a17e33070b616945b09d</t>
  </si>
  <si>
    <t>9758e95ca6651afe10d70072ee2b3f0f5e4a2457</t>
  </si>
  <si>
    <t>08d015496b1d9578f14abae74ae798f0e1c5d46b</t>
  </si>
  <si>
    <t>5639ea59e1d371bc9bd6b0cffc3fe43f5affd01c</t>
  </si>
  <si>
    <t>9c4d15a76c6e5bf92245358369964c5b3684f549</t>
  </si>
  <si>
    <t>55d3622e065636e28d4742b892df17e0f2d7d5e5</t>
  </si>
  <si>
    <t>fdb580753a276f9280a7358adb34c0780caddc64</t>
  </si>
  <si>
    <t>ac4f32bebe26b2923860e0a3684ecf36644a5e4a</t>
  </si>
  <si>
    <t>329ff90b4da7b8648c6f41c9cffc5653efd7cd60</t>
  </si>
  <si>
    <t>5c2cbb5d96def6f44f118e11db2042d5d96f784b</t>
  </si>
  <si>
    <t>fe71cd51866b847f5dab29fc222f2829b20a4812</t>
  </si>
  <si>
    <t>53f1c717e996a6690fe74967aa22ea94a25cef51</t>
  </si>
  <si>
    <t>0c7cf2ed3ea7b4b78957f12ec55413987b1bdaad</t>
  </si>
  <si>
    <t>6f3423668beab4b3f844daa9ebfa16fb4c32c976</t>
  </si>
  <si>
    <t>7802c543f107918c179111b60069c12ca97239df</t>
  </si>
  <si>
    <t>9698a32565246dc01452adc9fc9bebead7f7fffb</t>
  </si>
  <si>
    <t>2c71e22e264bc5200f086a5e64c682d6602c8018</t>
  </si>
  <si>
    <t>54a68b06f4ed269d33f1bd80810f2115e8ab81e3</t>
  </si>
  <si>
    <t>f5a7abd54a836db885470ad607e990b68df3abaa</t>
  </si>
  <si>
    <t>dfe4b696900ac7fd9559f7c5464454729749e9b6</t>
  </si>
  <si>
    <t>f1b62299018a3fc06a149a226983775b9606143b</t>
  </si>
  <si>
    <t>bdd134ad5699e886a4b462e1a6272d118f0ba90a</t>
  </si>
  <si>
    <t>live-monopoly/domain/target/scala-2.12/classes/com/evolutiongaming/game/monopoly/ChanceResults.class</t>
  </si>
  <si>
    <t>domain/target/scala-2.12/classes/com/evolutiongaming/game/monopoly/ChanceResults.class</t>
  </si>
  <si>
    <t>6403e0bde0228ffc824855fb2287b5d6298c25b5</t>
  </si>
  <si>
    <t>38afb8d8d6749e6b1f65ca702e194a51a58c8929</t>
  </si>
  <si>
    <t>blackjack/domain/target/scala-2.12/classes/com/evolutiongaming/game/blackjack/Bet.class</t>
  </si>
  <si>
    <t>domain/target/scala-2.12/classes/com/evolutiongaming/game/monopoly/MonopolyTable.class</t>
  </si>
  <si>
    <t>/prepare_checksums.py</t>
  </si>
  <si>
    <t>Bet.class</t>
  </si>
  <si>
    <t>Insurance Value</t>
  </si>
  <si>
    <t>PennsylvaniaBlackjackContext.class</t>
  </si>
  <si>
    <t>PennsylvaniaPayoutRate.class</t>
  </si>
  <si>
    <t>ChanceResults.class</t>
  </si>
  <si>
    <t>PokerHandStrength.class</t>
  </si>
  <si>
    <t>Rules for BJ</t>
  </si>
  <si>
    <t>Out of Scope</t>
  </si>
  <si>
    <t>Cap of the winnings</t>
  </si>
  <si>
    <t>To substitute MonopolyTable</t>
  </si>
  <si>
    <t>Code for outcomes</t>
  </si>
  <si>
    <t>Paytable for Chance game</t>
  </si>
  <si>
    <t>Config and Paytable for chance cards inside monopoly game</t>
  </si>
  <si>
    <t>Configuration of the board</t>
  </si>
  <si>
    <t>Configuration for the creation and upgrading of the monopoly board</t>
  </si>
  <si>
    <t>Codes for the poker evaluation</t>
  </si>
  <si>
    <t>Strenght evaluator of the hands</t>
  </si>
  <si>
    <t>Column2</t>
  </si>
  <si>
    <t>Column3</t>
  </si>
  <si>
    <t>Column4</t>
  </si>
  <si>
    <t>Column5</t>
  </si>
  <si>
    <t>Game Name</t>
  </si>
  <si>
    <t>Note</t>
  </si>
  <si>
    <t>Changed name</t>
  </si>
  <si>
    <t>Removed (*)</t>
  </si>
  <si>
    <t>Removed (**)</t>
  </si>
  <si>
    <t>Removed (***)</t>
  </si>
  <si>
    <t>2d6eed556ad541567094a4b83665ebdd6d43b83a</t>
  </si>
  <si>
    <t>1c93f3cc4b099e639a2739aeeec59240a96d0b38</t>
  </si>
  <si>
    <t>654c1e801e23ff5788b2e3b7f6830b61b11f7324</t>
  </si>
  <si>
    <t>85565242702ff50aef082ebf07d9ad7c7fc32324</t>
  </si>
  <si>
    <t>8d7b1b26ede03ec8d5b833f377deda518948b558</t>
  </si>
  <si>
    <t>5f1fa668d320bdcb770131084c5217b8e1db75ab</t>
  </si>
  <si>
    <t>e56fcae169fb510cb1a143bb6ef2cfcb462610d6</t>
  </si>
  <si>
    <t>1e956ead7ecf14d9339b098d60f3497995139671</t>
  </si>
  <si>
    <t>8718beb11bb8994c02aa8b2af9d383dccdc7f4ee</t>
  </si>
  <si>
    <t>172b339c9e300494ac811411e59f1d27511b34f1</t>
  </si>
  <si>
    <t>36fe04d09834a562d58d92de215d5fe86c3fc936</t>
  </si>
  <si>
    <t>f6ea3f1857237b26f53216d710aa61fa406d38fd</t>
  </si>
  <si>
    <t>bca69f12398840fcb7c210c7e27f3909a50e80f0</t>
  </si>
  <si>
    <t>80d182930a2d652eb4650957b51e67f717d5cc27</t>
  </si>
  <si>
    <t>04beb8876da31fe78a9a58f17be97347f7aca6a5</t>
  </si>
  <si>
    <t>9c3696c8ec239111f7171a5958fd9b1cb07521ee</t>
  </si>
  <si>
    <t>0c6cbfa0c0fcc6a46351dba7f067b7d804ba78cf</t>
  </si>
  <si>
    <t>baa27cd4220efbd59225de1d6692b091459f549e</t>
  </si>
  <si>
    <t>670de46bf24b101a31a783d598991ff5e9b30a9b</t>
  </si>
  <si>
    <t>f9994d35f3256bdfb849504aaed2a2973b4c254e</t>
  </si>
  <si>
    <t>live-baccarat/services/target/scala-2.12/classes/com/evolutiongaming/game/baccarat/BaccaratEngine.class</t>
  </si>
  <si>
    <t>live-baccarat/services/target/scala-2.12/classes/com/evolutiongaming/game/baccarat/LightningHandler.class</t>
  </si>
  <si>
    <t>live-sbj/domain/target/scala-2.12/classes/com/evolutiongaming/game/sbj/Rules.class</t>
  </si>
  <si>
    <t>live-sbj/domain/target/scala-2.12/classes/com/evolutiongaming/game/sbj/ScalableBlackjackGame.class</t>
  </si>
  <si>
    <t>live-sbj/services/target/scala-2.12/classes/com/evolutiongaming/game/sbj/listener/BettingProcessor.class</t>
  </si>
  <si>
    <t>6.20191115.154741-69bf766f</t>
  </si>
  <si>
    <t>1.20191021.143350-9dccb9cd</t>
  </si>
  <si>
    <t>1.20191018.073832-bfa748f8</t>
  </si>
  <si>
    <t>1.20191018.093722-700bbbe3</t>
  </si>
  <si>
    <t>6.20191021.141611-ddb3b78a</t>
  </si>
  <si>
    <t>1.20191018.123753-d595a7a9</t>
  </si>
  <si>
    <t>1.20191119.093810-15e46038</t>
  </si>
  <si>
    <t>1.20191121.125608-dcf63ca1</t>
  </si>
  <si>
    <t>1.20191114.142803-03871452</t>
  </si>
  <si>
    <t>1.20191114.142147-f5f7f30d</t>
  </si>
  <si>
    <t>1.20191114.133542-aa985c5b</t>
  </si>
  <si>
    <t>1.20191120.134440-d69c3156</t>
  </si>
  <si>
    <t>0.20191017.161518-4f424686</t>
  </si>
  <si>
    <t>6.20191109.094719-5d8f65ab-43</t>
  </si>
  <si>
    <t>domain/target/scala-2.12/classes/com/evolutiongaming/game/sbj/Rules.class</t>
  </si>
  <si>
    <t>domain/target/scala-2.12/classes/com/evolutiongaming/game/sbj/ScalableBlackjackGame.class</t>
  </si>
  <si>
    <t>services/target/scala-2.12/classes/com/evolutiongaming/game/sbj/listener/BettingProcessor.class</t>
  </si>
  <si>
    <t>dab994a29feaef57a54fd8d7d5d4f1668726258c</t>
  </si>
  <si>
    <t>jackpot/services/target/scala-2.12/classes/com/evolutiongaming/jackpot/JackpotService.class</t>
  </si>
  <si>
    <t>f5a6495a4b5cbdc382186e9f82f1016e7247f6d2</t>
  </si>
  <si>
    <t>jackpot/services/target/scala-2.12/classes/com/evolutiongaming/jackpot/JackpotActor.class</t>
  </si>
  <si>
    <t>c9a51f0070dbdac059f6dc8d388ce9e13a2a48e7</t>
  </si>
  <si>
    <t>jackpot/domain/target/scala-2.12/classes/com/evolutiongaming/jackpot/Jackpot.class</t>
  </si>
  <si>
    <t>live-sbj</t>
  </si>
  <si>
    <t>BaccaratEngine.class</t>
  </si>
  <si>
    <t>LightningHandler.class</t>
  </si>
  <si>
    <t>Out of scope</t>
  </si>
  <si>
    <t>Checksummer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</si>
</sst>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33" fillId="7" borderId="7" applyNumberFormat="0" applyAlignment="0" applyProtection="0"/>
    <xf numFmtId="0" fontId="34" fillId="8" borderId="8" applyNumberFormat="0" applyAlignment="0" applyProtection="0"/>
    <xf numFmtId="0" fontId="35" fillId="8" borderId="7" applyNumberFormat="0" applyAlignment="0" applyProtection="0"/>
    <xf numFmtId="0" fontId="36" fillId="0" borderId="9" applyNumberFormat="0" applyFill="0" applyAlignment="0" applyProtection="0"/>
    <xf numFmtId="0" fontId="37" fillId="9" borderId="10" applyNumberFormat="0" applyAlignment="0" applyProtection="0"/>
    <xf numFmtId="0" fontId="38" fillId="0" borderId="0" applyNumberFormat="0" applyFill="0" applyBorder="0" applyAlignment="0" applyProtection="0"/>
    <xf numFmtId="0" fontId="25" fillId="10" borderId="11" applyNumberFormat="0" applyFont="0" applyAlignment="0" applyProtection="0"/>
    <xf numFmtId="0" fontId="39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4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4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4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4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4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40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</cellStyleXfs>
  <cellXfs count="3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0" xfId="0" applyNumberFormat="1" applyAlignment="1">
      <alignment vertical="center"/>
    </xf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Alignment="1">
      <alignment vertical="center"/>
    </xf>
    <xf numFmtId="0" fontId="3" fillId="0" borderId="0" xfId="0" applyNumberFormat="1" applyFont="1" applyFill="1"/>
    <xf numFmtId="0" fontId="3" fillId="0" borderId="0" xfId="0" applyFont="1" applyFill="1"/>
    <xf numFmtId="0" fontId="0" fillId="3" borderId="0" xfId="0" applyFill="1"/>
    <xf numFmtId="0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0" xfId="0" applyNumberFormat="1" applyFont="1" applyBorder="1"/>
    <xf numFmtId="0" fontId="21" fillId="0" borderId="2" xfId="0" applyFont="1" applyBorder="1"/>
    <xf numFmtId="0" fontId="22" fillId="0" borderId="0" xfId="0" applyNumberFormat="1" applyFont="1" applyFill="1"/>
    <xf numFmtId="0" fontId="22" fillId="0" borderId="0" xfId="0" applyFont="1" applyFill="1"/>
    <xf numFmtId="0" fontId="23" fillId="0" borderId="0" xfId="0" applyFont="1" applyAlignment="1">
      <alignment horizontal="center"/>
    </xf>
    <xf numFmtId="0" fontId="0" fillId="0" borderId="0" xfId="0"/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84">
    <cellStyle name="20% - Accent1 2" xfId="20" xr:uid="{F27EDD28-F929-4414-B751-FF1A047F01E0}"/>
    <cellStyle name="20% - Accent2 2" xfId="24" xr:uid="{CDC1E2B1-A234-40D4-93E6-4B47F27CA4C1}"/>
    <cellStyle name="20% - Accent3 2" xfId="28" xr:uid="{EDFA158D-EEB9-4419-BB03-D7E44113EFB3}"/>
    <cellStyle name="20% - Accent4 2" xfId="32" xr:uid="{58331FBC-00C3-4910-B85F-0A8CE0A462AE}"/>
    <cellStyle name="20% - Accent5 2" xfId="36" xr:uid="{C29936BE-582A-4416-B163-8050B3A367B1}"/>
    <cellStyle name="20% - Accent6 2" xfId="40" xr:uid="{D3B60056-C020-40FB-9830-0469BFD82954}"/>
    <cellStyle name="20% - Colore 1" xfId="61" builtinId="30" customBuiltin="1"/>
    <cellStyle name="20% - Colore 2" xfId="65" builtinId="34" customBuiltin="1"/>
    <cellStyle name="20% - Colore 3" xfId="69" builtinId="38" customBuiltin="1"/>
    <cellStyle name="20% - Colore 4" xfId="73" builtinId="42" customBuiltin="1"/>
    <cellStyle name="20% - Colore 5" xfId="77" builtinId="46" customBuiltin="1"/>
    <cellStyle name="20% - Colore 6" xfId="81" builtinId="50" customBuiltin="1"/>
    <cellStyle name="40% - Accent1 2" xfId="21" xr:uid="{CE371C69-934A-4A3C-8EEA-91732773E57A}"/>
    <cellStyle name="40% - Accent2 2" xfId="25" xr:uid="{E8DDCA5D-1FEC-411C-A60C-746CF1F5DD96}"/>
    <cellStyle name="40% - Accent3 2" xfId="29" xr:uid="{8DC7D1C9-696A-41ED-9EB1-5C7DA952212F}"/>
    <cellStyle name="40% - Accent4 2" xfId="33" xr:uid="{D1627086-429F-42B6-AAA0-E13BE3AAE49B}"/>
    <cellStyle name="40% - Accent5 2" xfId="37" xr:uid="{7F4400C8-A856-4C00-AE9B-93ACDEC514CD}"/>
    <cellStyle name="40% - Accent6 2" xfId="41" xr:uid="{82326D16-ADC4-403F-992F-852B80C5FCD0}"/>
    <cellStyle name="40% - Colore 1" xfId="62" builtinId="31" customBuiltin="1"/>
    <cellStyle name="40% - Colore 2" xfId="66" builtinId="35" customBuiltin="1"/>
    <cellStyle name="40% - Colore 3" xfId="70" builtinId="39" customBuiltin="1"/>
    <cellStyle name="40% - Colore 4" xfId="74" builtinId="43" customBuiltin="1"/>
    <cellStyle name="40% - Colore 5" xfId="78" builtinId="47" customBuiltin="1"/>
    <cellStyle name="40% - Colore 6" xfId="82" builtinId="51" customBuiltin="1"/>
    <cellStyle name="60% - Accent1 2" xfId="22" xr:uid="{CAF5F7FE-2D8F-45EF-BB0A-38634DA7B35C}"/>
    <cellStyle name="60% - Accent2 2" xfId="26" xr:uid="{F93F19C8-9A2C-416E-B72A-CCEC9E13DAAC}"/>
    <cellStyle name="60% - Accent3 2" xfId="30" xr:uid="{2F57225B-A842-4E48-858F-F89D375B9BE5}"/>
    <cellStyle name="60% - Accent4 2" xfId="34" xr:uid="{2943B747-6BEC-4D4C-B831-C3B501DBA381}"/>
    <cellStyle name="60% - Accent5 2" xfId="38" xr:uid="{8BD2D4FA-6638-4941-A3F3-178A7BBC9EC9}"/>
    <cellStyle name="60% - Accent6 2" xfId="42" xr:uid="{2DDCF90A-FA63-40FC-8FEF-9AC6EA12DA43}"/>
    <cellStyle name="60% - Colore 1" xfId="63" builtinId="32" customBuiltin="1"/>
    <cellStyle name="60% - Colore 2" xfId="67" builtinId="36" customBuiltin="1"/>
    <cellStyle name="60% - Colore 3" xfId="71" builtinId="40" customBuiltin="1"/>
    <cellStyle name="60% - Colore 4" xfId="75" builtinId="44" customBuiltin="1"/>
    <cellStyle name="60% - Colore 5" xfId="79" builtinId="48" customBuiltin="1"/>
    <cellStyle name="60% - Colore 6" xfId="83" builtinId="52" customBuiltin="1"/>
    <cellStyle name="Accent1 2" xfId="19" xr:uid="{B0DB753A-184E-4114-9B6E-4FDFBC145880}"/>
    <cellStyle name="Accent2 2" xfId="23" xr:uid="{F08CCBEA-183B-4410-87DB-B00173F4BC42}"/>
    <cellStyle name="Accent3 2" xfId="27" xr:uid="{4185AB5B-4BFE-44D4-91D5-C5FAD9C52B95}"/>
    <cellStyle name="Accent4 2" xfId="31" xr:uid="{F27E1CA8-4D42-46C0-8606-77AB5B1A4DA4}"/>
    <cellStyle name="Accent5 2" xfId="35" xr:uid="{1E33EAFD-91C7-416F-9E0D-52C002F57C5F}"/>
    <cellStyle name="Accent6 2" xfId="39" xr:uid="{38F2973A-5F90-419A-A8EC-0C1ABCDA9FD7}"/>
    <cellStyle name="Bad 2" xfId="8" xr:uid="{3046231C-D12A-4079-9AB9-AF9139F1112D}"/>
    <cellStyle name="Calcolo" xfId="53" builtinId="22" customBuiltin="1"/>
    <cellStyle name="Calculation 2" xfId="12" xr:uid="{329F27CE-3991-4C7E-9EA6-8DA71F1A2B92}"/>
    <cellStyle name="Cella collegata" xfId="54" builtinId="24" customBuiltin="1"/>
    <cellStyle name="Cella da controllare" xfId="55" builtinId="23" customBuiltin="1"/>
    <cellStyle name="Check Cell 2" xfId="14" xr:uid="{3B1B0420-E670-44BD-92FE-624F1B70F3FA}"/>
    <cellStyle name="Colore 1" xfId="60" builtinId="29" customBuiltin="1"/>
    <cellStyle name="Colore 2" xfId="64" builtinId="33" customBuiltin="1"/>
    <cellStyle name="Colore 3" xfId="68" builtinId="37" customBuiltin="1"/>
    <cellStyle name="Colore 4" xfId="72" builtinId="41" customBuiltin="1"/>
    <cellStyle name="Colore 5" xfId="76" builtinId="45" customBuiltin="1"/>
    <cellStyle name="Colore 6" xfId="80" builtinId="49" customBuiltin="1"/>
    <cellStyle name="Explanatory Text 2" xfId="17" xr:uid="{843F6EAA-6A7B-4926-BA40-2A1E21043B29}"/>
    <cellStyle name="Good 2" xfId="7" xr:uid="{171A2D59-B6CA-4539-B7B3-62A8A1663EB1}"/>
    <cellStyle name="Heading 1 2" xfId="3" xr:uid="{1D4E37EF-83FD-4C38-8A91-BE3B78364E59}"/>
    <cellStyle name="Heading 2 2" xfId="4" xr:uid="{4998D719-8EC1-408E-8F6E-8661A0DF5451}"/>
    <cellStyle name="Heading 3 2" xfId="5" xr:uid="{1EFB63D2-BB49-4DB0-A51C-90C7B42D2C70}"/>
    <cellStyle name="Heading 4 2" xfId="6" xr:uid="{18A94814-A79D-40A9-84D9-1307998E54F6}"/>
    <cellStyle name="Input" xfId="51" builtinId="20" customBuiltin="1"/>
    <cellStyle name="Input 2" xfId="10" xr:uid="{3C9B247C-398B-41D0-A8A6-6310F99957B5}"/>
    <cellStyle name="Linked Cell 2" xfId="13" xr:uid="{E05DE8BC-3ED8-41C1-A2D1-70D2B0DCC673}"/>
    <cellStyle name="Neutral 2" xfId="9" xr:uid="{40B92BF8-8B74-4B44-BB9F-B215A71069F2}"/>
    <cellStyle name="Neutrale" xfId="50" builtinId="28" customBuiltin="1"/>
    <cellStyle name="Normal 2" xfId="1" xr:uid="{5C308AB1-CDF2-4832-83D1-A501DB1543EA}"/>
    <cellStyle name="Normale" xfId="0" builtinId="0"/>
    <cellStyle name="Nota" xfId="57" builtinId="10" customBuiltin="1"/>
    <cellStyle name="Note 2" xfId="16" xr:uid="{75D999DC-1178-4319-8D14-6FF2025BFD6B}"/>
    <cellStyle name="Output" xfId="52" builtinId="21" customBuiltin="1"/>
    <cellStyle name="Output 2" xfId="11" xr:uid="{540DD54B-F99A-4A99-97E5-57586B29B424}"/>
    <cellStyle name="Testo avviso" xfId="56" builtinId="11" customBuiltin="1"/>
    <cellStyle name="Testo descrittivo" xfId="58" builtinId="53" customBuiltin="1"/>
    <cellStyle name="Title 2" xfId="2" xr:uid="{977BD4B1-B3FB-4D58-8A33-985CED021212}"/>
    <cellStyle name="Titolo" xfId="43" builtinId="15" customBuiltin="1"/>
    <cellStyle name="Titolo 1" xfId="44" builtinId="16" customBuiltin="1"/>
    <cellStyle name="Titolo 2" xfId="45" builtinId="17" customBuiltin="1"/>
    <cellStyle name="Titolo 3" xfId="46" builtinId="18" customBuiltin="1"/>
    <cellStyle name="Titolo 4" xfId="47" builtinId="19" customBuiltin="1"/>
    <cellStyle name="Total 2" xfId="18" xr:uid="{D48ACDFD-47F4-48D3-91B5-C49DEF08C6C7}"/>
    <cellStyle name="Totale" xfId="59" builtinId="25" customBuiltin="1"/>
    <cellStyle name="Valore non valido" xfId="49" builtinId="27" customBuiltin="1"/>
    <cellStyle name="Valore valido" xfId="48" builtinId="26" customBuiltin="1"/>
    <cellStyle name="Warning Text 2" xfId="15" xr:uid="{871B2C3A-598E-40E7-AB17-187AD830FD13}"/>
  </cellStyles>
  <dxfs count="59"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ummary" displayName="Summary" ref="A1:D123" totalsRowShown="0">
  <autoFilter ref="A1:D123" xr:uid="{00000000-0009-0000-0100-000002000000}"/>
  <tableColumns count="4">
    <tableColumn id="1" xr3:uid="{00000000-0010-0000-0000-000001000000}" name="FileName" dataDxfId="52">
      <calculatedColumnFormula>MID(Summary[[#This Row],[Path]],FIND("*",SUBSTITUTE(Summary[[#This Row],[Path]],"/","*",LEN(Summary[[#This Row],[Path]])-LEN(SUBSTITUTE(Summary[[#This Row],[Path]],"/",""))))+1,LEN(Summary[[#This Row],[Path]]))</calculatedColumnFormula>
    </tableColumn>
    <tableColumn id="2" xr3:uid="{00000000-0010-0000-0000-000002000000}" name="Path" dataDxfId="51">
      <calculatedColumnFormula>Grezzi!B1</calculatedColumnFormula>
    </tableColumn>
    <tableColumn id="3" xr3:uid="{00000000-0010-0000-0000-000003000000}" name="Sha1" dataDxfId="50">
      <calculatedColumnFormula>Grezzi!A1</calculatedColumnFormula>
    </tableColumn>
    <tableColumn id="4" xr3:uid="{9879009D-CA76-434A-A820-5E46126FBE97}" name="Column1" dataDxfId="49">
      <calculatedColumnFormula>VLOOKUP(Summary[[#This Row],[Path]],Summary6[[Path]:[Description]],2,FALSE)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ritical" displayName="Critical" ref="F1:K237" totalsRowShown="0" dataDxfId="48" tableBorderDxfId="47">
  <autoFilter ref="F1:K237" xr:uid="{00000000-0009-0000-0100-000001000000}"/>
  <sortState xmlns:xlrd2="http://schemas.microsoft.com/office/spreadsheetml/2017/richdata2" ref="F2:K237">
    <sortCondition ref="F2"/>
  </sortState>
  <tableColumns count="6">
    <tableColumn id="1" xr3:uid="{00000000-0010-0000-0100-000001000000}" name="Column1" dataDxfId="46"/>
    <tableColumn id="2" xr3:uid="{00000000-0010-0000-0100-000002000000}" name="Column2" dataDxfId="45"/>
    <tableColumn id="3" xr3:uid="{00000000-0010-0000-0100-000003000000}" name="Column3" dataDxfId="44"/>
    <tableColumn id="4" xr3:uid="{00000000-0010-0000-0100-000004000000}" name="Column4" dataDxfId="43"/>
    <tableColumn id="5" xr3:uid="{00000000-0010-0000-0100-000005000000}" name="Column5" dataDxfId="42"/>
    <tableColumn id="6" xr3:uid="{00000000-0010-0000-0100-000006000000}" name="&quot;=IFERROR(INDEX(Table2[Sha1];IFERROR(AGGREGATE(15;3;(Table2[FileName]=Table4[@FileName])/(Table2[FileName]=Table4[@FileName])*(ROW(Table2[FileName])-ROW(Table2[[#Headers];[FileName]]));COLUMN()-COLUMNS($A2:$E2));-1));&quot;&quot;)&quot;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" displayName="Report" ref="A1:F236" totalsRowShown="0" headerRowDxfId="40" dataDxfId="39">
  <autoFilter ref="A1:F236" xr:uid="{00000000-0009-0000-0100-000003000000}"/>
  <tableColumns count="6">
    <tableColumn id="1" xr3:uid="{00000000-0010-0000-0200-000001000000}" name="Game" dataDxfId="38">
      <calculatedColumnFormula>Critical[[#This Row],[Column1]]</calculatedColumnFormula>
    </tableColumn>
    <tableColumn id="2" xr3:uid="{00000000-0010-0000-0200-000002000000}" name="FileName" dataDxfId="37">
      <calculatedColumnFormula>Critical[[#This Row],[Column2]]</calculatedColumnFormula>
    </tableColumn>
    <tableColumn id="3" xr3:uid="{00000000-0010-0000-0200-000003000000}" name="Sha1" dataDxfId="36">
      <calculatedColumnFormula>Critical[[#This Row],[Column5]]</calculatedColumnFormula>
    </tableColumn>
    <tableColumn id="4" xr3:uid="{00000000-0010-0000-0200-000004000000}" name="Platform" dataDxfId="35">
      <calculatedColumnFormula>VLOOKUP(Report[[#This Row],[Game]],Table6[],3,FALSE)</calculatedColumnFormula>
    </tableColumn>
    <tableColumn id="5" xr3:uid="{00000000-0010-0000-0200-000005000000}" name="Game Version" dataDxfId="34">
      <calculatedColumnFormula>VLOOKUP(Report[[#This Row],[Game]],Table6[],4,FALSE)</calculatedColumnFormula>
    </tableColumn>
    <tableColumn id="7" xr3:uid="{00000000-0010-0000-0200-000007000000}" name="Sì" dataDxfId="33">
      <calculatedColumnFormula>IF(ISERR(FIND("First Person",Report[[#This Row],[Game]])),"Sì","No")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I5:L44" totalsRowShown="0" headerRowDxfId="32" dataDxfId="31">
  <autoFilter ref="I5:L44" xr:uid="{00000000-0009-0000-0100-000006000000}"/>
  <sortState xmlns:xlrd2="http://schemas.microsoft.com/office/spreadsheetml/2017/richdata2" ref="I6:L44">
    <sortCondition ref="L6:L44"/>
  </sortState>
  <tableColumns count="4">
    <tableColumn id="1" xr3:uid="{00000000-0010-0000-0300-000001000000}" name="GameName" dataDxfId="30"/>
    <tableColumn id="2" xr3:uid="{00000000-0010-0000-0300-000002000000}" name="Game type" dataDxfId="29"/>
    <tableColumn id="3" xr3:uid="{00000000-0010-0000-0300-000003000000}" name="Platform Version" dataDxfId="28"/>
    <tableColumn id="4" xr3:uid="{00000000-0010-0000-0300-000004000000}" name="Game Version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A1:B31" totalsRowShown="0">
  <autoFilter ref="A1:B31" xr:uid="{00000000-0009-0000-0100-000008000000}"/>
  <tableColumns count="2">
    <tableColumn id="1" xr3:uid="{00000000-0010-0000-0400-000001000000}" name="GameName"/>
    <tableColumn id="2" xr3:uid="{00000000-0010-0000-0400-000002000000}" name="Changed" dataDxfId="26">
      <calculatedColumnFormula array="1">NOT(EXACT(_xlfn.TEXTJOIN("",TRUE,IF(A2=TC[C_Game],TC[C_Sha1],"")),_xlfn.TEXTJOIN("",TRUE,IF(A2=TC[O_Game],TC[O_Sha1],""))))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C" displayName="TC" ref="A1:I238" totalsRowShown="0" headerRowDxfId="19" headerRowBorderDxfId="18" tableBorderDxfId="17" totalsRowBorderDxfId="16">
  <autoFilter ref="A1:I238" xr:uid="{00000000-0009-0000-0100-000007000000}"/>
  <sortState xmlns:xlrd2="http://schemas.microsoft.com/office/spreadsheetml/2017/richdata2" ref="A2:I236">
    <sortCondition ref="A2:A236"/>
  </sortState>
  <tableColumns count="9">
    <tableColumn id="1" xr3:uid="{00000000-0010-0000-0500-000001000000}" name="C_Game" dataDxfId="15"/>
    <tableColumn id="2" xr3:uid="{00000000-0010-0000-0500-000002000000}" name="C_File" dataDxfId="14"/>
    <tableColumn id="3" xr3:uid="{00000000-0010-0000-0500-000003000000}" name="C_Sha1" dataDxfId="13"/>
    <tableColumn id="6" xr3:uid="{00000000-0010-0000-0500-000006000000}" name="O_Game" dataDxfId="12"/>
    <tableColumn id="7" xr3:uid="{00000000-0010-0000-0500-000007000000}" name="O_File" dataDxfId="11"/>
    <tableColumn id="8" xr3:uid="{00000000-0010-0000-0500-000008000000}" name="O_Sha1" dataDxfId="10"/>
    <tableColumn id="4" xr3:uid="{00000000-0010-0000-0500-000004000000}" name="Game" dataDxfId="9">
      <calculatedColumnFormula>TC[[#This Row],[C_Game]]=TC[[#This Row],[O_Game]]</calculatedColumnFormula>
    </tableColumn>
    <tableColumn id="5" xr3:uid="{00000000-0010-0000-0500-000005000000}" name="File" dataDxfId="8">
      <calculatedColumnFormula>TC[[#This Row],[C_File]]=TC[[#This Row],[O_File]]</calculatedColumnFormula>
    </tableColumn>
    <tableColumn id="9" xr3:uid="{00000000-0010-0000-0500-000009000000}" name="Sha" dataDxfId="7">
      <calculatedColumnFormula>TC[[#This Row],[C_Sha1]]=TC[[#This Row],[O_Sha1]]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Evo" displayName="Evo" ref="A1:F119" totalsRowShown="0">
  <autoFilter ref="A1:F119" xr:uid="{00000000-0009-0000-0100-000004000000}"/>
  <tableColumns count="6">
    <tableColumn id="1" xr3:uid="{00000000-0010-0000-0600-000001000000}" name="Summary">
      <calculatedColumnFormula>MID(Evo[[#This Row],[Path]],FIND("*",SUBSTITUTE(Evo[[#This Row],[Path]],"/","*",LEN(Evo[[#This Row],[Path]])-LEN(SUBSTITUTE(Evo[[#This Row],[Path]],"/",""))))+1,LEN(Evo[[#This Row],[Path]]))</calculatedColumnFormula>
    </tableColumn>
    <tableColumn id="2" xr3:uid="{00000000-0010-0000-0600-000002000000}" name="Evo_CheckSum" dataDxfId="6"/>
    <tableColumn id="3" xr3:uid="{00000000-0010-0000-0600-000003000000}" name="Path" dataDxfId="5"/>
    <tableColumn id="5" xr3:uid="{00000000-0010-0000-0600-000005000000}" name="Quinel_Filename" dataDxfId="4">
      <calculatedColumnFormula>MID(Evo[[#This Row],[Q_Path]],FIND("*",SUBSTITUTE(Evo[[#This Row],[Q_Path]],"/","*",LEN(Evo[[#This Row],[Q_Path]])-LEN(SUBSTITUTE(Evo[[#This Row],[Q_Path]],"/",""))))+1,LEN(Evo[[#This Row],[Q_Path]]))</calculatedColumnFormula>
    </tableColumn>
    <tableColumn id="4" xr3:uid="{00000000-0010-0000-0600-000004000000}" name="Q_Path" dataDxfId="3">
      <calculatedColumnFormula>VLOOKUP(Evo[[#This Row],[Evo_CheckSum]],Grezzi!A:B,2,FALSE)</calculatedColumnFormula>
    </tableColumn>
    <tableColumn id="6" xr3:uid="{00000000-0010-0000-0600-000006000000}" name="Compare" dataDxfId="2">
      <calculatedColumnFormula>Evo[[#This Row],[Quinel_Filename]]=Evo[[#This Row],[Summary]]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A4FD4E-F59A-450B-B7BF-B974ECB707D1}" name="Summary6" displayName="Summary6" ref="A1:C136" totalsRowShown="0">
  <autoFilter ref="A1:C136" xr:uid="{6EDF5143-D004-4774-AE6D-4382F506B678}"/>
  <tableColumns count="3">
    <tableColumn id="1" xr3:uid="{BB96716D-BFC8-4C46-ACE3-14063743727F}" name="FileName" dataDxfId="1"/>
    <tableColumn id="2" xr3:uid="{A025A8EE-AB92-41AB-A5CD-615D11BB66A6}" name="Path" dataDxfId="0"/>
    <tableColumn id="4" xr3:uid="{F565B74E-A8C6-4B64-9D5F-5347903040A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B12" sqref="B12"/>
    </sheetView>
  </sheetViews>
  <sheetFormatPr defaultColWidth="8.77734375" defaultRowHeight="14.4" x14ac:dyDescent="0.3"/>
  <cols>
    <col min="1" max="1" width="43.33203125" style="3" bestFit="1" customWidth="1"/>
    <col min="2" max="2" width="171.44140625" style="3" bestFit="1" customWidth="1"/>
    <col min="3" max="3" width="43.6640625" bestFit="1" customWidth="1"/>
    <col min="4" max="4" width="126.33203125" bestFit="1" customWidth="1"/>
    <col min="5" max="5" width="42.109375" bestFit="1" customWidth="1"/>
  </cols>
  <sheetData>
    <row r="1" spans="1:6" x14ac:dyDescent="0.3">
      <c r="A1" s="30" t="s">
        <v>611</v>
      </c>
      <c r="B1" s="30" t="s">
        <v>613</v>
      </c>
    </row>
    <row r="2" spans="1:6" x14ac:dyDescent="0.3">
      <c r="A2" s="30" t="s">
        <v>398</v>
      </c>
      <c r="B2" s="30" t="s">
        <v>399</v>
      </c>
      <c r="E2" s="3"/>
      <c r="F2" s="3"/>
    </row>
    <row r="3" spans="1:6" x14ac:dyDescent="0.3">
      <c r="A3" s="30" t="s">
        <v>643</v>
      </c>
      <c r="B3" s="30" t="s">
        <v>0</v>
      </c>
      <c r="E3" s="3"/>
      <c r="F3" s="3"/>
    </row>
    <row r="4" spans="1:6" x14ac:dyDescent="0.3">
      <c r="A4" s="30" t="s">
        <v>388</v>
      </c>
      <c r="B4" s="30" t="s">
        <v>1</v>
      </c>
      <c r="E4" s="3"/>
      <c r="F4" s="3"/>
    </row>
    <row r="5" spans="1:6" x14ac:dyDescent="0.3">
      <c r="A5" s="30" t="s">
        <v>394</v>
      </c>
      <c r="B5" s="30" t="s">
        <v>2</v>
      </c>
      <c r="E5" s="3"/>
      <c r="F5" s="3"/>
    </row>
    <row r="6" spans="1:6" x14ac:dyDescent="0.3">
      <c r="A6" s="30" t="s">
        <v>579</v>
      </c>
      <c r="B6" s="30" t="s">
        <v>260</v>
      </c>
      <c r="E6" s="3"/>
      <c r="F6" s="3"/>
    </row>
    <row r="7" spans="1:6" x14ac:dyDescent="0.3">
      <c r="A7" s="30" t="s">
        <v>580</v>
      </c>
      <c r="B7" s="30" t="s">
        <v>261</v>
      </c>
      <c r="E7" s="3"/>
      <c r="F7" s="3"/>
    </row>
    <row r="8" spans="1:6" x14ac:dyDescent="0.3">
      <c r="A8" s="30" t="s">
        <v>581</v>
      </c>
      <c r="B8" s="30" t="s">
        <v>536</v>
      </c>
      <c r="E8" s="3"/>
      <c r="F8" s="3"/>
    </row>
    <row r="9" spans="1:6" x14ac:dyDescent="0.3">
      <c r="A9" s="30" t="s">
        <v>262</v>
      </c>
      <c r="B9" s="30" t="s">
        <v>263</v>
      </c>
      <c r="E9" s="3"/>
      <c r="F9" s="3"/>
    </row>
    <row r="10" spans="1:6" x14ac:dyDescent="0.3">
      <c r="A10" s="30" t="s">
        <v>529</v>
      </c>
      <c r="B10" s="30" t="s">
        <v>537</v>
      </c>
      <c r="E10" s="3"/>
      <c r="F10" s="3"/>
    </row>
    <row r="11" spans="1:6" x14ac:dyDescent="0.3">
      <c r="A11" s="30" t="s">
        <v>644</v>
      </c>
      <c r="B11" s="30" t="s">
        <v>3</v>
      </c>
      <c r="E11" s="3"/>
      <c r="F11" s="3"/>
    </row>
    <row r="12" spans="1:6" x14ac:dyDescent="0.3">
      <c r="A12" s="30" t="s">
        <v>645</v>
      </c>
      <c r="B12" s="30" t="s">
        <v>4</v>
      </c>
      <c r="E12" s="3"/>
      <c r="F12" s="3"/>
    </row>
    <row r="13" spans="1:6" x14ac:dyDescent="0.3">
      <c r="A13" s="30" t="s">
        <v>13</v>
      </c>
      <c r="B13" s="30" t="s">
        <v>14</v>
      </c>
      <c r="E13" s="3"/>
      <c r="F13" s="3"/>
    </row>
    <row r="14" spans="1:6" x14ac:dyDescent="0.3">
      <c r="A14" s="30" t="s">
        <v>307</v>
      </c>
      <c r="B14" s="30" t="s">
        <v>15</v>
      </c>
      <c r="E14" s="3"/>
      <c r="F14" s="3"/>
    </row>
    <row r="15" spans="1:6" x14ac:dyDescent="0.3">
      <c r="A15" s="30" t="s">
        <v>16</v>
      </c>
      <c r="B15" s="30" t="s">
        <v>17</v>
      </c>
      <c r="E15" s="3"/>
      <c r="F15" s="3"/>
    </row>
    <row r="16" spans="1:6" x14ac:dyDescent="0.3">
      <c r="A16" s="30" t="s">
        <v>413</v>
      </c>
      <c r="B16" s="30" t="s">
        <v>19</v>
      </c>
      <c r="E16" s="3"/>
      <c r="F16" s="3"/>
    </row>
    <row r="17" spans="1:6" x14ac:dyDescent="0.3">
      <c r="A17" s="30" t="s">
        <v>20</v>
      </c>
      <c r="B17" s="30" t="s">
        <v>21</v>
      </c>
      <c r="E17" s="3"/>
      <c r="F17" s="3"/>
    </row>
    <row r="18" spans="1:6" x14ac:dyDescent="0.3">
      <c r="A18" s="30" t="s">
        <v>22</v>
      </c>
      <c r="B18" s="30" t="s">
        <v>23</v>
      </c>
      <c r="E18" s="3"/>
      <c r="F18" s="3"/>
    </row>
    <row r="19" spans="1:6" x14ac:dyDescent="0.3">
      <c r="A19" s="30" t="s">
        <v>25</v>
      </c>
      <c r="B19" s="30" t="s">
        <v>26</v>
      </c>
      <c r="E19" s="3"/>
      <c r="F19" s="3"/>
    </row>
    <row r="20" spans="1:6" x14ac:dyDescent="0.3">
      <c r="A20" s="30" t="s">
        <v>200</v>
      </c>
      <c r="B20" s="30" t="s">
        <v>18</v>
      </c>
      <c r="E20" s="3"/>
      <c r="F20" s="3"/>
    </row>
    <row r="21" spans="1:6" x14ac:dyDescent="0.3">
      <c r="A21" s="30" t="s">
        <v>299</v>
      </c>
      <c r="B21" s="30" t="s">
        <v>27</v>
      </c>
      <c r="E21" s="3"/>
      <c r="F21" s="3"/>
    </row>
    <row r="22" spans="1:6" x14ac:dyDescent="0.3">
      <c r="A22" s="30" t="s">
        <v>646</v>
      </c>
      <c r="B22" s="30" t="s">
        <v>28</v>
      </c>
      <c r="E22" s="3"/>
      <c r="F22" s="3"/>
    </row>
    <row r="23" spans="1:6" x14ac:dyDescent="0.3">
      <c r="A23" s="30" t="s">
        <v>126</v>
      </c>
      <c r="B23" s="30" t="s">
        <v>135</v>
      </c>
      <c r="E23" s="3"/>
      <c r="F23" s="3"/>
    </row>
    <row r="24" spans="1:6" x14ac:dyDescent="0.3">
      <c r="A24" s="30" t="s">
        <v>586</v>
      </c>
      <c r="B24" s="30" t="s">
        <v>136</v>
      </c>
      <c r="C24" s="1"/>
      <c r="E24" s="3"/>
      <c r="F24" s="3"/>
    </row>
    <row r="25" spans="1:6" x14ac:dyDescent="0.3">
      <c r="A25" s="30" t="s">
        <v>379</v>
      </c>
      <c r="B25" s="30" t="s">
        <v>137</v>
      </c>
      <c r="E25" s="3"/>
      <c r="F25" s="3"/>
    </row>
    <row r="26" spans="1:6" x14ac:dyDescent="0.3">
      <c r="A26" s="30" t="s">
        <v>127</v>
      </c>
      <c r="B26" s="30" t="s">
        <v>138</v>
      </c>
      <c r="E26" s="3"/>
      <c r="F26" s="3"/>
    </row>
    <row r="27" spans="1:6" x14ac:dyDescent="0.3">
      <c r="A27" s="30" t="s">
        <v>128</v>
      </c>
      <c r="B27" s="30" t="s">
        <v>139</v>
      </c>
      <c r="E27" s="3"/>
      <c r="F27" s="3"/>
    </row>
    <row r="28" spans="1:6" x14ac:dyDescent="0.3">
      <c r="A28" s="30" t="s">
        <v>195</v>
      </c>
      <c r="B28" s="30" t="s">
        <v>196</v>
      </c>
      <c r="E28" s="3"/>
      <c r="F28" s="3"/>
    </row>
    <row r="29" spans="1:6" x14ac:dyDescent="0.3">
      <c r="A29" s="30" t="s">
        <v>587</v>
      </c>
      <c r="B29" s="30" t="s">
        <v>197</v>
      </c>
      <c r="E29" s="3"/>
      <c r="F29" s="3"/>
    </row>
    <row r="30" spans="1:6" x14ac:dyDescent="0.3">
      <c r="A30" s="30" t="s">
        <v>588</v>
      </c>
      <c r="B30" s="30" t="s">
        <v>198</v>
      </c>
      <c r="E30" s="3"/>
      <c r="F30" s="3"/>
    </row>
    <row r="31" spans="1:6" x14ac:dyDescent="0.3">
      <c r="A31" s="30" t="s">
        <v>188</v>
      </c>
      <c r="B31" s="30" t="s">
        <v>140</v>
      </c>
      <c r="E31" s="3"/>
      <c r="F31" s="3"/>
    </row>
    <row r="32" spans="1:6" x14ac:dyDescent="0.3">
      <c r="A32" s="1" t="s">
        <v>189</v>
      </c>
      <c r="B32" s="30" t="s">
        <v>141</v>
      </c>
      <c r="E32" s="3"/>
      <c r="F32" s="3"/>
    </row>
    <row r="33" spans="1:6" x14ac:dyDescent="0.3">
      <c r="A33" s="1" t="s">
        <v>190</v>
      </c>
      <c r="B33" s="30" t="s">
        <v>142</v>
      </c>
      <c r="E33" s="3"/>
      <c r="F33" s="3"/>
    </row>
    <row r="34" spans="1:6" x14ac:dyDescent="0.3">
      <c r="A34" s="30" t="s">
        <v>647</v>
      </c>
      <c r="B34" s="30" t="s">
        <v>251</v>
      </c>
      <c r="C34" s="1"/>
      <c r="E34" s="3"/>
      <c r="F34" s="3"/>
    </row>
    <row r="35" spans="1:6" x14ac:dyDescent="0.3">
      <c r="A35" s="30" t="s">
        <v>648</v>
      </c>
      <c r="B35" s="30" t="s">
        <v>252</v>
      </c>
      <c r="C35" s="1"/>
      <c r="E35" s="3"/>
      <c r="F35" s="3"/>
    </row>
    <row r="36" spans="1:6" x14ac:dyDescent="0.3">
      <c r="A36" s="30" t="s">
        <v>289</v>
      </c>
      <c r="B36" s="30" t="s">
        <v>253</v>
      </c>
      <c r="E36" s="3"/>
      <c r="F36" s="3"/>
    </row>
    <row r="37" spans="1:6" x14ac:dyDescent="0.3">
      <c r="A37" s="30" t="s">
        <v>649</v>
      </c>
      <c r="B37" s="30" t="s">
        <v>254</v>
      </c>
      <c r="E37" s="3"/>
      <c r="F37" s="3"/>
    </row>
    <row r="38" spans="1:6" x14ac:dyDescent="0.3">
      <c r="A38" s="1" t="s">
        <v>650</v>
      </c>
      <c r="B38" s="30" t="s">
        <v>663</v>
      </c>
      <c r="E38" s="3"/>
      <c r="F38" s="3"/>
    </row>
    <row r="39" spans="1:6" x14ac:dyDescent="0.3">
      <c r="A39" s="30" t="s">
        <v>651</v>
      </c>
      <c r="B39" s="30" t="s">
        <v>664</v>
      </c>
      <c r="E39" s="3"/>
      <c r="F39" s="3"/>
    </row>
    <row r="40" spans="1:6" x14ac:dyDescent="0.3">
      <c r="A40" s="30" t="s">
        <v>304</v>
      </c>
      <c r="B40" s="30" t="s">
        <v>206</v>
      </c>
      <c r="E40" s="3"/>
      <c r="F40" s="3"/>
    </row>
    <row r="41" spans="1:6" x14ac:dyDescent="0.3">
      <c r="A41" s="30" t="s">
        <v>592</v>
      </c>
      <c r="B41" s="30" t="s">
        <v>207</v>
      </c>
      <c r="E41" s="3"/>
      <c r="F41" s="3"/>
    </row>
    <row r="42" spans="1:6" x14ac:dyDescent="0.3">
      <c r="A42" s="30" t="s">
        <v>290</v>
      </c>
      <c r="B42" s="30" t="s">
        <v>208</v>
      </c>
      <c r="E42" s="3"/>
      <c r="F42" s="3"/>
    </row>
    <row r="43" spans="1:6" x14ac:dyDescent="0.3">
      <c r="A43" s="30" t="s">
        <v>593</v>
      </c>
      <c r="B43" s="30" t="s">
        <v>209</v>
      </c>
      <c r="E43" s="3"/>
      <c r="F43" s="3"/>
    </row>
    <row r="44" spans="1:6" x14ac:dyDescent="0.3">
      <c r="A44" s="30" t="s">
        <v>652</v>
      </c>
      <c r="B44" s="30" t="s">
        <v>210</v>
      </c>
      <c r="E44" s="3"/>
      <c r="F44" s="3"/>
    </row>
    <row r="45" spans="1:6" x14ac:dyDescent="0.3">
      <c r="A45" s="30" t="s">
        <v>595</v>
      </c>
      <c r="B45" s="30" t="s">
        <v>211</v>
      </c>
      <c r="E45" s="3"/>
      <c r="F45" s="3"/>
    </row>
    <row r="46" spans="1:6" x14ac:dyDescent="0.3">
      <c r="A46" s="30" t="s">
        <v>5</v>
      </c>
      <c r="B46" s="30" t="s">
        <v>255</v>
      </c>
      <c r="E46" s="3"/>
      <c r="F46" s="3"/>
    </row>
    <row r="47" spans="1:6" x14ac:dyDescent="0.3">
      <c r="A47" s="30" t="s">
        <v>596</v>
      </c>
      <c r="B47" s="30" t="s">
        <v>256</v>
      </c>
      <c r="E47" s="3"/>
      <c r="F47" s="3"/>
    </row>
    <row r="48" spans="1:6" x14ac:dyDescent="0.3">
      <c r="A48" s="30" t="s">
        <v>597</v>
      </c>
      <c r="B48" s="30" t="s">
        <v>257</v>
      </c>
      <c r="E48" s="3"/>
      <c r="F48" s="3"/>
    </row>
    <row r="49" spans="1:6" x14ac:dyDescent="0.3">
      <c r="A49" s="30" t="s">
        <v>191</v>
      </c>
      <c r="B49" s="30" t="s">
        <v>258</v>
      </c>
      <c r="E49" s="3"/>
      <c r="F49" s="3"/>
    </row>
    <row r="50" spans="1:6" x14ac:dyDescent="0.3">
      <c r="A50" s="30" t="s">
        <v>598</v>
      </c>
      <c r="B50" s="30" t="s">
        <v>212</v>
      </c>
      <c r="E50" s="3"/>
      <c r="F50" s="3"/>
    </row>
    <row r="51" spans="1:6" x14ac:dyDescent="0.3">
      <c r="A51" s="30" t="s">
        <v>532</v>
      </c>
      <c r="B51" s="30" t="s">
        <v>538</v>
      </c>
      <c r="E51" s="3"/>
      <c r="F51" s="3"/>
    </row>
    <row r="52" spans="1:6" x14ac:dyDescent="0.3">
      <c r="A52" s="30" t="s">
        <v>599</v>
      </c>
      <c r="B52" s="30" t="s">
        <v>213</v>
      </c>
      <c r="E52" s="3"/>
      <c r="F52" s="3"/>
    </row>
    <row r="53" spans="1:6" x14ac:dyDescent="0.3">
      <c r="A53" s="30" t="s">
        <v>264</v>
      </c>
      <c r="B53" s="30" t="s">
        <v>214</v>
      </c>
      <c r="E53" s="3"/>
      <c r="F53" s="3"/>
    </row>
    <row r="54" spans="1:6" x14ac:dyDescent="0.3">
      <c r="A54" s="30" t="s">
        <v>192</v>
      </c>
      <c r="B54" s="30" t="s">
        <v>215</v>
      </c>
      <c r="E54" s="3"/>
      <c r="F54" s="3"/>
    </row>
    <row r="55" spans="1:6" x14ac:dyDescent="0.3">
      <c r="A55" s="30" t="s">
        <v>600</v>
      </c>
      <c r="B55" s="30" t="s">
        <v>217</v>
      </c>
      <c r="E55" s="3"/>
      <c r="F55" s="3"/>
    </row>
    <row r="56" spans="1:6" x14ac:dyDescent="0.3">
      <c r="A56" s="30" t="s">
        <v>601</v>
      </c>
      <c r="B56" s="30" t="s">
        <v>609</v>
      </c>
      <c r="E56" s="3"/>
      <c r="F56" s="3"/>
    </row>
    <row r="57" spans="1:6" x14ac:dyDescent="0.3">
      <c r="A57" s="30" t="s">
        <v>653</v>
      </c>
      <c r="B57" s="30" t="s">
        <v>223</v>
      </c>
      <c r="E57" s="3"/>
      <c r="F57" s="3"/>
    </row>
    <row r="58" spans="1:6" x14ac:dyDescent="0.3">
      <c r="A58" s="30" t="s">
        <v>193</v>
      </c>
      <c r="B58" s="30" t="s">
        <v>224</v>
      </c>
      <c r="E58" s="3"/>
      <c r="F58" s="3"/>
    </row>
    <row r="59" spans="1:6" x14ac:dyDescent="0.3">
      <c r="A59" s="30" t="s">
        <v>602</v>
      </c>
      <c r="B59" s="30" t="s">
        <v>225</v>
      </c>
      <c r="E59" s="3"/>
      <c r="F59" s="3"/>
    </row>
    <row r="60" spans="1:6" x14ac:dyDescent="0.3">
      <c r="A60" s="30" t="s">
        <v>603</v>
      </c>
      <c r="B60" s="30" t="s">
        <v>218</v>
      </c>
      <c r="E60" s="3"/>
      <c r="F60" s="3"/>
    </row>
    <row r="61" spans="1:6" x14ac:dyDescent="0.3">
      <c r="A61" s="30" t="s">
        <v>604</v>
      </c>
      <c r="B61" s="30" t="s">
        <v>219</v>
      </c>
      <c r="E61" s="3"/>
      <c r="F61" s="3"/>
    </row>
    <row r="62" spans="1:6" x14ac:dyDescent="0.3">
      <c r="A62" s="30" t="s">
        <v>605</v>
      </c>
      <c r="B62" s="30" t="s">
        <v>220</v>
      </c>
      <c r="E62" s="3"/>
      <c r="F62" s="3"/>
    </row>
    <row r="63" spans="1:6" x14ac:dyDescent="0.3">
      <c r="A63" s="30" t="s">
        <v>606</v>
      </c>
      <c r="B63" s="30" t="s">
        <v>221</v>
      </c>
      <c r="E63" s="3"/>
      <c r="F63" s="3"/>
    </row>
    <row r="64" spans="1:6" x14ac:dyDescent="0.3">
      <c r="A64" s="30" t="s">
        <v>607</v>
      </c>
      <c r="B64" s="30" t="s">
        <v>222</v>
      </c>
      <c r="E64" s="3"/>
      <c r="F64" s="3"/>
    </row>
    <row r="65" spans="1:6" x14ac:dyDescent="0.3">
      <c r="A65" s="30" t="s">
        <v>12</v>
      </c>
      <c r="B65" s="30" t="s">
        <v>403</v>
      </c>
      <c r="E65" s="3"/>
      <c r="F65" s="3"/>
    </row>
    <row r="66" spans="1:6" x14ac:dyDescent="0.3">
      <c r="A66" s="30" t="s">
        <v>395</v>
      </c>
      <c r="B66" s="30" t="s">
        <v>404</v>
      </c>
      <c r="E66" s="3"/>
      <c r="F66" s="3"/>
    </row>
    <row r="67" spans="1:6" x14ac:dyDescent="0.3">
      <c r="A67" s="30" t="s">
        <v>405</v>
      </c>
      <c r="B67" s="30" t="s">
        <v>406</v>
      </c>
      <c r="C67" s="1"/>
      <c r="E67" s="3"/>
      <c r="F67" s="3"/>
    </row>
    <row r="68" spans="1:6" x14ac:dyDescent="0.3">
      <c r="A68" s="1" t="s">
        <v>533</v>
      </c>
      <c r="B68" s="30" t="s">
        <v>407</v>
      </c>
      <c r="C68" s="1"/>
      <c r="E68" s="3"/>
      <c r="F68" s="3"/>
    </row>
    <row r="69" spans="1:6" x14ac:dyDescent="0.3">
      <c r="A69" s="30" t="s">
        <v>9</v>
      </c>
      <c r="B69" s="30" t="s">
        <v>550</v>
      </c>
      <c r="E69" s="3"/>
      <c r="F69" s="3"/>
    </row>
    <row r="70" spans="1:6" x14ac:dyDescent="0.3">
      <c r="A70" s="30" t="s">
        <v>305</v>
      </c>
      <c r="B70" s="30" t="s">
        <v>551</v>
      </c>
      <c r="E70" s="3"/>
      <c r="F70" s="3"/>
    </row>
    <row r="71" spans="1:6" x14ac:dyDescent="0.3">
      <c r="A71" s="30" t="s">
        <v>654</v>
      </c>
      <c r="B71" s="30" t="s">
        <v>539</v>
      </c>
      <c r="E71" s="3"/>
      <c r="F71" s="3"/>
    </row>
    <row r="72" spans="1:6" x14ac:dyDescent="0.3">
      <c r="A72" s="30" t="s">
        <v>655</v>
      </c>
      <c r="B72" s="30" t="s">
        <v>540</v>
      </c>
      <c r="E72" s="3"/>
      <c r="F72" s="3"/>
    </row>
    <row r="73" spans="1:6" x14ac:dyDescent="0.3">
      <c r="A73" s="30" t="s">
        <v>291</v>
      </c>
      <c r="B73" s="30" t="s">
        <v>541</v>
      </c>
      <c r="E73" s="3"/>
      <c r="F73" s="3"/>
    </row>
    <row r="74" spans="1:6" x14ac:dyDescent="0.3">
      <c r="A74" s="30" t="s">
        <v>656</v>
      </c>
      <c r="B74" s="30" t="s">
        <v>542</v>
      </c>
      <c r="E74" s="3"/>
      <c r="F74" s="3"/>
    </row>
    <row r="75" spans="1:6" x14ac:dyDescent="0.3">
      <c r="A75" s="30" t="s">
        <v>400</v>
      </c>
      <c r="B75" s="30" t="s">
        <v>543</v>
      </c>
      <c r="E75" s="3"/>
      <c r="F75" s="3"/>
    </row>
    <row r="76" spans="1:6" x14ac:dyDescent="0.3">
      <c r="A76" s="30" t="s">
        <v>6</v>
      </c>
      <c r="B76" s="30" t="s">
        <v>544</v>
      </c>
      <c r="E76" s="3"/>
      <c r="F76" s="3"/>
    </row>
    <row r="77" spans="1:6" x14ac:dyDescent="0.3">
      <c r="A77" s="30" t="s">
        <v>401</v>
      </c>
      <c r="B77" s="30" t="s">
        <v>545</v>
      </c>
      <c r="E77" s="3"/>
      <c r="F77" s="3"/>
    </row>
    <row r="78" spans="1:6" x14ac:dyDescent="0.3">
      <c r="A78" s="30" t="s">
        <v>7</v>
      </c>
      <c r="B78" s="30" t="s">
        <v>546</v>
      </c>
      <c r="E78" s="3"/>
      <c r="F78" s="3"/>
    </row>
    <row r="79" spans="1:6" x14ac:dyDescent="0.3">
      <c r="A79" s="30" t="s">
        <v>8</v>
      </c>
      <c r="B79" s="30" t="s">
        <v>547</v>
      </c>
      <c r="E79" s="3"/>
      <c r="F79" s="3"/>
    </row>
    <row r="80" spans="1:6" x14ac:dyDescent="0.3">
      <c r="A80" s="30" t="s">
        <v>402</v>
      </c>
      <c r="B80" s="30" t="s">
        <v>548</v>
      </c>
      <c r="E80" s="3"/>
      <c r="F80" s="3"/>
    </row>
    <row r="81" spans="1:6" x14ac:dyDescent="0.3">
      <c r="A81" s="30" t="s">
        <v>657</v>
      </c>
      <c r="B81" s="30" t="s">
        <v>549</v>
      </c>
      <c r="E81" s="3"/>
      <c r="F81" s="3"/>
    </row>
    <row r="82" spans="1:6" x14ac:dyDescent="0.3">
      <c r="A82" s="30" t="s">
        <v>377</v>
      </c>
      <c r="B82" s="30" t="s">
        <v>553</v>
      </c>
      <c r="E82" s="3"/>
      <c r="F82" s="3"/>
    </row>
    <row r="83" spans="1:6" x14ac:dyDescent="0.3">
      <c r="A83" s="30" t="s">
        <v>10</v>
      </c>
      <c r="B83" s="30" t="s">
        <v>554</v>
      </c>
      <c r="E83" s="3"/>
      <c r="F83" s="3"/>
    </row>
    <row r="84" spans="1:6" x14ac:dyDescent="0.3">
      <c r="A84" s="30" t="s">
        <v>306</v>
      </c>
      <c r="B84" s="30" t="s">
        <v>555</v>
      </c>
      <c r="E84" s="3"/>
      <c r="F84" s="3"/>
    </row>
    <row r="85" spans="1:6" x14ac:dyDescent="0.3">
      <c r="A85" s="30" t="s">
        <v>11</v>
      </c>
      <c r="B85" s="30" t="s">
        <v>556</v>
      </c>
      <c r="E85" s="3"/>
      <c r="F85" s="3"/>
    </row>
    <row r="86" spans="1:6" x14ac:dyDescent="0.3">
      <c r="A86" s="30" t="s">
        <v>658</v>
      </c>
      <c r="B86" s="30" t="s">
        <v>557</v>
      </c>
      <c r="E86" s="3"/>
      <c r="F86" s="3"/>
    </row>
    <row r="87" spans="1:6" x14ac:dyDescent="0.3">
      <c r="A87" s="30" t="s">
        <v>659</v>
      </c>
      <c r="B87" s="30" t="s">
        <v>665</v>
      </c>
      <c r="E87" s="3"/>
      <c r="F87" s="3"/>
    </row>
    <row r="88" spans="1:6" x14ac:dyDescent="0.3">
      <c r="A88" s="30" t="s">
        <v>660</v>
      </c>
      <c r="B88" s="30" t="s">
        <v>666</v>
      </c>
      <c r="E88" s="3"/>
      <c r="F88" s="3"/>
    </row>
    <row r="89" spans="1:6" x14ac:dyDescent="0.3">
      <c r="A89" s="30" t="s">
        <v>661</v>
      </c>
      <c r="B89" s="30" t="s">
        <v>667</v>
      </c>
      <c r="E89" s="3"/>
      <c r="F89" s="3"/>
    </row>
    <row r="90" spans="1:6" x14ac:dyDescent="0.3">
      <c r="A90" s="30" t="s">
        <v>292</v>
      </c>
      <c r="B90" s="30" t="s">
        <v>226</v>
      </c>
      <c r="E90" s="3"/>
      <c r="F90" s="3"/>
    </row>
    <row r="91" spans="1:6" x14ac:dyDescent="0.3">
      <c r="A91" s="30" t="s">
        <v>125</v>
      </c>
      <c r="B91" s="30" t="s">
        <v>231</v>
      </c>
      <c r="E91" s="3"/>
      <c r="F91" s="3"/>
    </row>
    <row r="92" spans="1:6" x14ac:dyDescent="0.3">
      <c r="A92" s="30" t="s">
        <v>385</v>
      </c>
      <c r="B92" s="30" t="s">
        <v>232</v>
      </c>
      <c r="E92" s="3"/>
      <c r="F92" s="3"/>
    </row>
    <row r="93" spans="1:6" x14ac:dyDescent="0.3">
      <c r="A93" s="30" t="s">
        <v>382</v>
      </c>
      <c r="B93" s="30" t="s">
        <v>227</v>
      </c>
      <c r="E93" s="3"/>
      <c r="F93" s="3"/>
    </row>
    <row r="94" spans="1:6" x14ac:dyDescent="0.3">
      <c r="A94" s="30" t="s">
        <v>204</v>
      </c>
      <c r="B94" s="30" t="s">
        <v>228</v>
      </c>
      <c r="E94" s="3"/>
      <c r="F94" s="3"/>
    </row>
    <row r="95" spans="1:6" x14ac:dyDescent="0.3">
      <c r="A95" s="30" t="s">
        <v>187</v>
      </c>
      <c r="B95" s="30" t="s">
        <v>229</v>
      </c>
      <c r="E95" s="3"/>
      <c r="F95" s="3"/>
    </row>
    <row r="96" spans="1:6" x14ac:dyDescent="0.3">
      <c r="A96" s="30" t="s">
        <v>381</v>
      </c>
      <c r="B96" s="30" t="s">
        <v>230</v>
      </c>
      <c r="E96" s="3"/>
      <c r="F96" s="3"/>
    </row>
    <row r="97" spans="1:6" x14ac:dyDescent="0.3">
      <c r="A97" s="30" t="s">
        <v>387</v>
      </c>
      <c r="B97" s="30" t="s">
        <v>233</v>
      </c>
      <c r="E97" s="3"/>
      <c r="F97" s="3"/>
    </row>
    <row r="98" spans="1:6" x14ac:dyDescent="0.3">
      <c r="A98" s="30" t="s">
        <v>386</v>
      </c>
      <c r="B98" s="30" t="s">
        <v>234</v>
      </c>
      <c r="E98" s="3"/>
      <c r="F98" s="3"/>
    </row>
    <row r="99" spans="1:6" x14ac:dyDescent="0.3">
      <c r="A99" s="30" t="s">
        <v>662</v>
      </c>
      <c r="B99" s="30" t="s">
        <v>235</v>
      </c>
      <c r="E99" s="3"/>
      <c r="F99" s="3"/>
    </row>
    <row r="100" spans="1:6" x14ac:dyDescent="0.3">
      <c r="A100" s="30" t="s">
        <v>534</v>
      </c>
      <c r="B100" s="30" t="s">
        <v>236</v>
      </c>
      <c r="E100" s="3"/>
      <c r="F100" s="3"/>
    </row>
    <row r="101" spans="1:6" x14ac:dyDescent="0.3">
      <c r="A101" s="30" t="s">
        <v>410</v>
      </c>
      <c r="B101" s="30" t="s">
        <v>237</v>
      </c>
      <c r="E101" s="3"/>
      <c r="F101" s="3"/>
    </row>
    <row r="102" spans="1:6" x14ac:dyDescent="0.3">
      <c r="A102" s="30" t="s">
        <v>411</v>
      </c>
      <c r="B102" s="30" t="s">
        <v>238</v>
      </c>
      <c r="E102" s="3"/>
      <c r="F102" s="3"/>
    </row>
    <row r="103" spans="1:6" x14ac:dyDescent="0.3">
      <c r="A103" s="30" t="s">
        <v>412</v>
      </c>
      <c r="B103" s="30" t="s">
        <v>239</v>
      </c>
      <c r="E103" s="3"/>
      <c r="F103" s="3"/>
    </row>
    <row r="104" spans="1:6" x14ac:dyDescent="0.3">
      <c r="A104" s="30" t="s">
        <v>378</v>
      </c>
      <c r="B104" s="30" t="s">
        <v>240</v>
      </c>
      <c r="E104" s="3"/>
      <c r="F104" s="3"/>
    </row>
    <row r="105" spans="1:6" x14ac:dyDescent="0.3">
      <c r="A105" s="30" t="s">
        <v>199</v>
      </c>
      <c r="B105" s="30" t="s">
        <v>241</v>
      </c>
      <c r="E105" s="3"/>
      <c r="F105" s="3"/>
    </row>
    <row r="106" spans="1:6" x14ac:dyDescent="0.3">
      <c r="A106" s="30" t="s">
        <v>390</v>
      </c>
      <c r="B106" s="30" t="s">
        <v>242</v>
      </c>
      <c r="E106" s="3"/>
      <c r="F106" s="3"/>
    </row>
    <row r="107" spans="1:6" x14ac:dyDescent="0.3">
      <c r="A107" s="30" t="s">
        <v>431</v>
      </c>
      <c r="B107" s="30" t="s">
        <v>243</v>
      </c>
      <c r="E107" s="3"/>
      <c r="F107" s="3"/>
    </row>
    <row r="108" spans="1:6" x14ac:dyDescent="0.3">
      <c r="A108" s="30" t="s">
        <v>430</v>
      </c>
      <c r="B108" s="30" t="s">
        <v>244</v>
      </c>
      <c r="E108" s="3"/>
      <c r="F108" s="3"/>
    </row>
    <row r="109" spans="1:6" x14ac:dyDescent="0.3">
      <c r="A109" s="30" t="s">
        <v>113</v>
      </c>
      <c r="B109" s="30" t="s">
        <v>143</v>
      </c>
      <c r="E109" s="3"/>
      <c r="F109" s="3"/>
    </row>
    <row r="110" spans="1:6" x14ac:dyDescent="0.3">
      <c r="A110" s="30" t="s">
        <v>129</v>
      </c>
      <c r="B110" s="30" t="s">
        <v>144</v>
      </c>
      <c r="E110" s="3"/>
      <c r="F110" s="3"/>
    </row>
    <row r="111" spans="1:6" x14ac:dyDescent="0.3">
      <c r="A111" s="30" t="s">
        <v>130</v>
      </c>
      <c r="B111" s="30" t="s">
        <v>145</v>
      </c>
      <c r="E111" s="3"/>
      <c r="F111" s="3"/>
    </row>
    <row r="112" spans="1:6" x14ac:dyDescent="0.3">
      <c r="A112" s="30" t="s">
        <v>131</v>
      </c>
      <c r="B112" s="30" t="s">
        <v>146</v>
      </c>
      <c r="D112" s="5"/>
      <c r="E112" s="3"/>
      <c r="F112" s="3"/>
    </row>
    <row r="113" spans="1:6" x14ac:dyDescent="0.3">
      <c r="A113" s="30" t="s">
        <v>300</v>
      </c>
      <c r="B113" s="30" t="s">
        <v>245</v>
      </c>
      <c r="D113" s="5"/>
      <c r="E113" s="3"/>
      <c r="F113" s="3"/>
    </row>
    <row r="114" spans="1:6" x14ac:dyDescent="0.3">
      <c r="A114" s="30" t="s">
        <v>301</v>
      </c>
      <c r="B114" s="30" t="s">
        <v>246</v>
      </c>
      <c r="E114" s="3" t="e">
        <f>VLOOKUP(B114,$D$1:$D$116,1,FALSE)</f>
        <v>#N/A</v>
      </c>
      <c r="F114" s="3"/>
    </row>
    <row r="115" spans="1:6" x14ac:dyDescent="0.3">
      <c r="A115" s="30" t="s">
        <v>250</v>
      </c>
      <c r="B115" s="30" t="s">
        <v>247</v>
      </c>
      <c r="E115" s="3" t="e">
        <f>VLOOKUP(B115,$D$1:$D$116,1,FALSE)</f>
        <v>#N/A</v>
      </c>
      <c r="F115" s="3"/>
    </row>
    <row r="116" spans="1:6" x14ac:dyDescent="0.3">
      <c r="A116" s="30" t="s">
        <v>384</v>
      </c>
      <c r="B116" s="30" t="s">
        <v>248</v>
      </c>
      <c r="E116" s="3" t="e">
        <f>VLOOKUP(B116,$D$1:$D$116,1,FALSE)</f>
        <v>#N/A</v>
      </c>
      <c r="F116" s="3"/>
    </row>
    <row r="117" spans="1:6" x14ac:dyDescent="0.3">
      <c r="A117" s="30" t="s">
        <v>383</v>
      </c>
      <c r="B117" s="30" t="s">
        <v>249</v>
      </c>
      <c r="E117" s="3" t="e">
        <f>VLOOKUP(B117,$D$1:$D$116,1,FALSE)</f>
        <v>#N/A</v>
      </c>
      <c r="F117" s="3"/>
    </row>
    <row r="118" spans="1:6" x14ac:dyDescent="0.3">
      <c r="A118" s="30" t="s">
        <v>133</v>
      </c>
      <c r="B118" s="30" t="s">
        <v>148</v>
      </c>
      <c r="E118" s="3" t="e">
        <f>VLOOKUP(B118,$D$1:$D$116,1,FALSE)</f>
        <v>#N/A</v>
      </c>
      <c r="F118" s="3"/>
    </row>
    <row r="119" spans="1:6" x14ac:dyDescent="0.3">
      <c r="A119" s="30" t="s">
        <v>134</v>
      </c>
      <c r="B119" s="30" t="s">
        <v>149</v>
      </c>
    </row>
    <row r="120" spans="1:6" x14ac:dyDescent="0.3">
      <c r="A120" s="30" t="s">
        <v>132</v>
      </c>
      <c r="B120" s="30" t="s">
        <v>147</v>
      </c>
    </row>
    <row r="121" spans="1:6" x14ac:dyDescent="0.3">
      <c r="A121" s="3" t="s">
        <v>112</v>
      </c>
      <c r="B121" s="3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7"/>
  <sheetViews>
    <sheetView zoomScaleNormal="100" workbookViewId="0">
      <selection activeCell="B10" sqref="B10"/>
    </sheetView>
  </sheetViews>
  <sheetFormatPr defaultColWidth="9.109375" defaultRowHeight="14.4" x14ac:dyDescent="0.3"/>
  <cols>
    <col min="1" max="1" width="43.33203125" style="3" bestFit="1" customWidth="1"/>
    <col min="2" max="2" width="125.6640625" style="3" bestFit="1" customWidth="1"/>
    <col min="3" max="3" width="52" style="3" bestFit="1" customWidth="1"/>
    <col min="4" max="4" width="83.109375" style="3" bestFit="1" customWidth="1"/>
    <col min="5" max="5" width="8.77734375"/>
    <col min="6" max="6" width="38.33203125" style="3" bestFit="1" customWidth="1"/>
    <col min="7" max="7" width="32.44140625" style="3" bestFit="1" customWidth="1"/>
    <col min="8" max="8" width="32.44140625" style="3" customWidth="1"/>
    <col min="9" max="9" width="132.44140625" style="3" bestFit="1" customWidth="1"/>
    <col min="10" max="10" width="51.44140625" style="3" bestFit="1" customWidth="1"/>
    <col min="11" max="11" width="231.44140625" style="3" bestFit="1" customWidth="1"/>
    <col min="12" max="16384" width="9.109375" style="3"/>
  </cols>
  <sheetData>
    <row r="1" spans="1:11" x14ac:dyDescent="0.3">
      <c r="A1" s="3" t="s">
        <v>30</v>
      </c>
      <c r="B1" s="3" t="s">
        <v>111</v>
      </c>
      <c r="C1" s="3" t="s">
        <v>110</v>
      </c>
      <c r="D1" s="3" t="s">
        <v>535</v>
      </c>
      <c r="F1" s="3" t="s">
        <v>535</v>
      </c>
      <c r="G1" s="3" t="s">
        <v>633</v>
      </c>
      <c r="H1" s="3" t="s">
        <v>634</v>
      </c>
      <c r="I1" s="3" t="s">
        <v>635</v>
      </c>
      <c r="J1" s="3" t="s">
        <v>636</v>
      </c>
      <c r="K1" s="3" t="s">
        <v>181</v>
      </c>
    </row>
    <row r="2" spans="1:11" x14ac:dyDescent="0.3">
      <c r="A2" s="3" t="str">
        <f>MID(Summary[[#This Row],[Path]],FIND("*",SUBSTITUTE(Summary[[#This Row],[Path]],"/","*",LEN(Summary[[#This Row],[Path]])-LEN(SUBSTITUTE(Summary[[#This Row],[Path]],"/",""))))+1,LEN(Summary[[#This Row],[Path]]))</f>
        <v>Bet.class</v>
      </c>
      <c r="B2" s="3" t="str">
        <f>Grezzi!B1</f>
        <v>blackjack/domain/target/scala-2.12/classes/com/evolutiongaming/game/blackjack/Bet.class</v>
      </c>
      <c r="C2" s="3" t="str">
        <f>Grezzi!A1</f>
        <v>6403e0bde0228ffc824855fb2287b5d6298c25b5</v>
      </c>
      <c r="D2" s="3" t="str">
        <f>VLOOKUP(Summary[[#This Row],[Path]],Summary6[[Path]:[Description]],2,FALSE)</f>
        <v>Insurance Value</v>
      </c>
      <c r="F2" s="3" t="s">
        <v>119</v>
      </c>
      <c r="G2" s="3" t="s">
        <v>120</v>
      </c>
      <c r="H2" s="5" t="s">
        <v>273</v>
      </c>
      <c r="I2" s="3" t="s">
        <v>542</v>
      </c>
      <c r="J2" s="3" t="str">
        <f>VLOOKUP(Checksums!$I2,Summary[[Path]:[Sha1]],2,FALSE)</f>
        <v>80d182930a2d652eb4650957b51e67f717d5cc27</v>
      </c>
    </row>
    <row r="3" spans="1:11" x14ac:dyDescent="0.3">
      <c r="A3" s="3" t="str">
        <f>MID(Summary[[#This Row],[Path]],FIND("*",SUBSTITUTE(Summary[[#This Row],[Path]],"/","*",LEN(Summary[[#This Row],[Path]])-LEN(SUBSTITUTE(Summary[[#This Row],[Path]],"/",""))))+1,LEN(Summary[[#This Row],[Path]]))</f>
        <v>BJSideBetCombination.class</v>
      </c>
      <c r="B3" s="37" t="str">
        <f>Grezzi!B2</f>
        <v>blackjack/domain/target/scala-2.12/classes/com/evolutiongaming/game/blackjack/BJSideBetCombination.class</v>
      </c>
      <c r="C3" s="37" t="str">
        <f>Grezzi!A2</f>
        <v>69413514035fc52a6241c62bd0264611539de92a</v>
      </c>
      <c r="D3" s="3" t="str">
        <f>VLOOKUP(Summary[[#This Row],[Path]],Summary6[[Path]:[Description]],2,FALSE)</f>
        <v>Combination composition and paytable of side bets</v>
      </c>
      <c r="F3" s="3" t="s">
        <v>119</v>
      </c>
      <c r="G3" s="3" t="s">
        <v>50</v>
      </c>
      <c r="H3" s="5" t="s">
        <v>273</v>
      </c>
      <c r="I3" s="3" t="s">
        <v>543</v>
      </c>
      <c r="J3" s="3" t="str">
        <f>VLOOKUP(Checksums!$I3,Summary[[Path]:[Sha1]],2,FALSE)</f>
        <v>659cbfcbcdc00499870fe17c317cbb097496604d</v>
      </c>
    </row>
    <row r="4" spans="1:11" x14ac:dyDescent="0.3">
      <c r="A4" s="3" t="str">
        <f>MID(Summary[[#This Row],[Path]],FIND("*",SUBSTITUTE(Summary[[#This Row],[Path]],"/","*",LEN(Summary[[#This Row],[Path]])-LEN(SUBSTITUTE(Summary[[#This Row],[Path]],"/",""))))+1,LEN(Summary[[#This Row],[Path]]))</f>
        <v>BlackjackGame.class</v>
      </c>
      <c r="B4" s="37" t="str">
        <f>Grezzi!B3</f>
        <v>blackjack/domain/target/scala-2.12/classes/com/evolutiongaming/game/blackjack/BlackjackGame.class</v>
      </c>
      <c r="C4" s="37" t="str">
        <f>Grezzi!A3</f>
        <v>2d6eed556ad541567094a4b83665ebdd6d43b83a</v>
      </c>
      <c r="D4" s="3" t="str">
        <f>VLOOKUP(Summary[[#This Row],[Path]],Summary6[[Path]:[Description]],2,FALSE)</f>
        <v>Game flow: bets, dealing, insurance, decision</v>
      </c>
      <c r="F4" s="3" t="s">
        <v>119</v>
      </c>
      <c r="G4" s="3" t="s">
        <v>51</v>
      </c>
      <c r="H4" s="5" t="s">
        <v>273</v>
      </c>
      <c r="I4" s="3" t="s">
        <v>544</v>
      </c>
      <c r="J4" s="3" t="str">
        <f>VLOOKUP(Checksums!$I4,Summary[[Path]:[Sha1]],2,FALSE)</f>
        <v>e91d2a66022eef4214c8b243518982ed68cfe7c9</v>
      </c>
    </row>
    <row r="5" spans="1:11" x14ac:dyDescent="0.3">
      <c r="A5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5" s="37" t="str">
        <f>Grezzi!B4</f>
        <v>blackjack/domain/target/scala-2.12/classes/com/evolutiongaming/game/blackjack/Cards.class</v>
      </c>
      <c r="C5" s="37" t="str">
        <f>Grezzi!A4</f>
        <v>39a87597e55bc8d1a58c9a40174b1c5cf131f2db</v>
      </c>
      <c r="D5" s="3" t="str">
        <f>VLOOKUP(Summary[[#This Row],[Path]],Summary6[[Path]:[Description]],2,FALSE)</f>
        <v>Read the cards from the scanner and check hand value</v>
      </c>
      <c r="F5" s="3" t="s">
        <v>119</v>
      </c>
      <c r="G5" s="3" t="s">
        <v>52</v>
      </c>
      <c r="H5" s="5" t="s">
        <v>273</v>
      </c>
      <c r="I5" s="3" t="s">
        <v>545</v>
      </c>
      <c r="J5" s="3" t="str">
        <f>VLOOKUP(Checksums!$I5,Summary[[Path]:[Sha1]],2,FALSE)</f>
        <v>ceb7244659a1d97471cb87e5ef66ddc10ec5bf03</v>
      </c>
    </row>
    <row r="6" spans="1:11" x14ac:dyDescent="0.3">
      <c r="A6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6" s="37" t="str">
        <f>Grezzi!B5</f>
        <v>blackjack/domain/target/scala-2.12/classes/com/evolutiongaming/game/blackjack/Hand.class</v>
      </c>
      <c r="C6" s="37" t="str">
        <f>Grezzi!A5</f>
        <v>f7b8ee8e5d7bad146dd0f4228558eef2483c184b</v>
      </c>
      <c r="D6" s="3" t="str">
        <f>VLOOKUP(Summary[[#This Row],[Path]],Summary6[[Path]:[Description]],2,FALSE)</f>
        <v>Compute hand value for player and dealer: BJ, bust, soft 17, split...</v>
      </c>
      <c r="F6" s="3" t="s">
        <v>119</v>
      </c>
      <c r="G6" s="3" t="s">
        <v>58</v>
      </c>
      <c r="H6" s="5" t="s">
        <v>273</v>
      </c>
      <c r="I6" s="3" t="s">
        <v>550</v>
      </c>
      <c r="J6" s="3" t="str">
        <f>VLOOKUP(Checksums!$I6,Summary[[Path]:[Sha1]],2,FALSE)</f>
        <v>bad12c531385a71779296bb59055b3298064f09e</v>
      </c>
    </row>
    <row r="7" spans="1:11" x14ac:dyDescent="0.3">
      <c r="A7" s="3" t="str">
        <f>MID(Summary[[#This Row],[Path]],FIND("*",SUBSTITUTE(Summary[[#This Row],[Path]],"/","*",LEN(Summary[[#This Row],[Path]])-LEN(SUBSTITUTE(Summary[[#This Row],[Path]],"/",""))))+1,LEN(Summary[[#This Row],[Path]]))</f>
        <v>BlackjackContext.class</v>
      </c>
      <c r="B7" s="37" t="str">
        <f>Grezzi!B6</f>
        <v>blackjack/domain/target/scala-2.12/classes/com/evolutiongaming/game/blackjack/context/BlackjackContext.class</v>
      </c>
      <c r="C7" s="37" t="str">
        <f>Grezzi!A6</f>
        <v>bc33de289548266f91c5f649d07db195fb910591</v>
      </c>
      <c r="D7" s="3" t="str">
        <f>VLOOKUP(Summary[[#This Row],[Path]],Summary6[[Path]:[Description]],2,FALSE)</f>
        <v>Read configuration from json and set critical variables</v>
      </c>
      <c r="F7" s="3" t="s">
        <v>119</v>
      </c>
      <c r="G7" s="3" t="s">
        <v>53</v>
      </c>
      <c r="H7" s="5" t="s">
        <v>273</v>
      </c>
      <c r="I7" s="3" t="s">
        <v>555</v>
      </c>
      <c r="J7" s="3" t="str">
        <f>VLOOKUP(Checksums!$I7,Summary[[Path]:[Sha1]],2,FALSE)</f>
        <v>3e1e7417fca53a42c00eb3fdec0bd60ccebf4cd2</v>
      </c>
    </row>
    <row r="8" spans="1:11" x14ac:dyDescent="0.3">
      <c r="A8" s="3" t="str">
        <f>MID(Summary[[#This Row],[Path]],FIND("*",SUBSTITUTE(Summary[[#This Row],[Path]],"/","*",LEN(Summary[[#This Row],[Path]])-LEN(SUBSTITUTE(Summary[[#This Row],[Path]],"/",""))))+1,LEN(Summary[[#This Row],[Path]]))</f>
        <v>ClassicBlackjackContext.class</v>
      </c>
      <c r="B8" s="37" t="str">
        <f>Grezzi!B7</f>
        <v>blackjack/domain/target/scala-2.12/classes/com/evolutiongaming/game/blackjack/context/ClassicBlackjackContext.class</v>
      </c>
      <c r="C8" s="37" t="str">
        <f>Grezzi!A7</f>
        <v>82792e080b29f8e0932b0d3f51c4233115215cc6</v>
      </c>
      <c r="D8" s="3" t="str">
        <f>VLOOKUP(Summary[[#This Row],[Path]],Summary6[[Path]:[Description]],2,FALSE)</f>
        <v>Read configuration from json and set critical variables</v>
      </c>
      <c r="F8" s="3" t="s">
        <v>119</v>
      </c>
      <c r="G8" s="3" t="s">
        <v>54</v>
      </c>
      <c r="H8" s="5" t="s">
        <v>273</v>
      </c>
      <c r="I8" s="3" t="s">
        <v>546</v>
      </c>
      <c r="J8" s="3" t="str">
        <f>VLOOKUP(Checksums!$I8,Summary[[Path]:[Sha1]],2,FALSE)</f>
        <v>bd3b11cc59128e130ea116c14dcc80b95782b6a2</v>
      </c>
    </row>
    <row r="9" spans="1:11" x14ac:dyDescent="0.3">
      <c r="A9" s="3" t="str">
        <f>MID(Summary[[#This Row],[Path]],FIND("*",SUBSTITUTE(Summary[[#This Row],[Path]],"/","*",LEN(Summary[[#This Row],[Path]])-LEN(SUBSTITUTE(Summary[[#This Row],[Path]],"/",""))))+1,LEN(Summary[[#This Row],[Path]]))</f>
        <v>PennsylvaniaBlackjackContext.class</v>
      </c>
      <c r="B9" s="37" t="str">
        <f>Grezzi!B8</f>
        <v>blackjack/domain/target/scala-2.12/classes/com/evolutiongaming/game/blackjack/context/PennsylvaniaBlackjackContext.class</v>
      </c>
      <c r="C9" s="37" t="str">
        <f>Grezzi!A8</f>
        <v>2cb1c6e6effc56e17d5b02f559f9ed604ad29909</v>
      </c>
      <c r="D9" s="3" t="str">
        <f>VLOOKUP(Summary[[#This Row],[Path]],Summary6[[Path]:[Description]],2,FALSE)</f>
        <v>Out of Scope</v>
      </c>
      <c r="F9" s="3" t="s">
        <v>119</v>
      </c>
      <c r="G9" s="3" t="s">
        <v>59</v>
      </c>
      <c r="H9" s="5" t="s">
        <v>273</v>
      </c>
      <c r="I9" s="3" t="s">
        <v>551</v>
      </c>
      <c r="J9" s="3" t="str">
        <f>VLOOKUP(Checksums!$I9,Summary[[Path]:[Sha1]],2,FALSE)</f>
        <v>06ece962887b12fc33836a68c0c63bf7f1a0f956</v>
      </c>
    </row>
    <row r="10" spans="1:11" x14ac:dyDescent="0.3">
      <c r="A10" s="3" t="str">
        <f>MID(Summary[[#This Row],[Path]],FIND("*",SUBSTITUTE(Summary[[#This Row],[Path]],"/","*",LEN(Summary[[#This Row],[Path]])-LEN(SUBSTITUTE(Summary[[#This Row],[Path]],"/",""))))+1,LEN(Summary[[#This Row],[Path]]))</f>
        <v>ClassicPayoutRate.class</v>
      </c>
      <c r="B10" s="37" t="str">
        <f>Grezzi!B9</f>
        <v>blackjack/domain/target/scala-2.12/classes/com/evolutiongaming/game/blackjack/payout/ClassicPayoutRate.class</v>
      </c>
      <c r="C10" s="37" t="str">
        <f>Grezzi!A9</f>
        <v>5ada6be3956db804e7db14c56b9312568251fe32</v>
      </c>
      <c r="D10" s="3" t="str">
        <f>VLOOKUP(Summary[[#This Row],[Path]],Summary6[[Path]:[Description]],2,FALSE)</f>
        <v>Paytable</v>
      </c>
      <c r="F10" s="3" t="s">
        <v>119</v>
      </c>
      <c r="G10" s="3" t="s">
        <v>60</v>
      </c>
      <c r="H10" s="5" t="s">
        <v>273</v>
      </c>
      <c r="I10" s="3" t="s">
        <v>556</v>
      </c>
      <c r="J10" s="3" t="str">
        <f>VLOOKUP(Checksums!$I10,Summary[[Path]:[Sha1]],2,FALSE)</f>
        <v>3366948960eb6a491334312ac353aa08604aa1ec</v>
      </c>
    </row>
    <row r="11" spans="1:11" x14ac:dyDescent="0.3">
      <c r="A11" s="3" t="str">
        <f>MID(Summary[[#This Row],[Path]],FIND("*",SUBSTITUTE(Summary[[#This Row],[Path]],"/","*",LEN(Summary[[#This Row],[Path]])-LEN(SUBSTITUTE(Summary[[#This Row],[Path]],"/",""))))+1,LEN(Summary[[#This Row],[Path]]))</f>
        <v>PennsylvaniaPayoutRate.class</v>
      </c>
      <c r="B11" s="37" t="str">
        <f>Grezzi!B10</f>
        <v>blackjack/domain/target/scala-2.12/classes/com/evolutiongaming/game/blackjack/payout/PennsylvaniaPayoutRate.class</v>
      </c>
      <c r="C11" s="37" t="str">
        <f>Grezzi!A10</f>
        <v>11d72fc629d39dfc7212f53f6210234f3c27d42b</v>
      </c>
      <c r="D11" s="3" t="str">
        <f>VLOOKUP(Summary[[#This Row],[Path]],Summary6[[Path]:[Description]],2,FALSE)</f>
        <v>Out of Scope</v>
      </c>
      <c r="F11" s="3" t="s">
        <v>119</v>
      </c>
      <c r="G11" s="3" t="s">
        <v>55</v>
      </c>
      <c r="H11" s="5" t="s">
        <v>273</v>
      </c>
      <c r="I11" s="3" t="s">
        <v>548</v>
      </c>
      <c r="J11" s="3" t="str">
        <f>VLOOKUP(Checksums!$I11,Summary[[Path]:[Sha1]],2,FALSE)</f>
        <v>52e69e0151d33335fcd12db1c2bb8562e9d80535</v>
      </c>
    </row>
    <row r="12" spans="1:11" x14ac:dyDescent="0.3">
      <c r="A12" s="3" t="str">
        <f>MID(Summary[[#This Row],[Path]],FIND("*",SUBSTITUTE(Summary[[#This Row],[Path]],"/","*",LEN(Summary[[#This Row],[Path]])-LEN(SUBSTITUTE(Summary[[#This Row],[Path]],"/",""))))+1,LEN(Summary[[#This Row],[Path]]))</f>
        <v>DecisionService.class</v>
      </c>
      <c r="B12" s="37" t="str">
        <f>Grezzi!B11</f>
        <v>blackjack/services/target/scala-2.12/classes/com/evolutiongaming/game/blackjack/DecisionService.class</v>
      </c>
      <c r="C12" s="37" t="str">
        <f>Grezzi!A11</f>
        <v>1c93f3cc4b099e639a2739aeeec59240a96d0b38</v>
      </c>
      <c r="D12" s="3" t="str">
        <f>VLOOKUP(Summary[[#This Row],[Path]],Summary6[[Path]:[Description]],2,FALSE)</f>
        <v>Manage player decision: set bet, auto decision...</v>
      </c>
      <c r="F12" s="3" t="s">
        <v>31</v>
      </c>
      <c r="G12" s="3" t="s">
        <v>32</v>
      </c>
      <c r="H12" s="5" t="s">
        <v>269</v>
      </c>
      <c r="I12" s="3" t="s">
        <v>14</v>
      </c>
      <c r="J12" s="3" t="str">
        <f>VLOOKUP(Checksums!$I12,Summary[[Path]:[Sha1]],2,FALSE)</f>
        <v>2b2b0305f08752ef8c818a739d48a88f9e1a07cd</v>
      </c>
    </row>
    <row r="13" spans="1:11" x14ac:dyDescent="0.3">
      <c r="A13" s="3" t="str">
        <f>MID(Summary[[#This Row],[Path]],FIND("*",SUBSTITUTE(Summary[[#This Row],[Path]],"/","*",LEN(Summary[[#This Row],[Path]])-LEN(SUBSTITUTE(Summary[[#This Row],[Path]],"/",""))))+1,LEN(Summary[[#This Row],[Path]]))</f>
        <v>InsuranceService.class</v>
      </c>
      <c r="B13" s="37" t="str">
        <f>Grezzi!B12</f>
        <v>blackjack/services/target/scala-2.12/classes/com/evolutiongaming/game/blackjack/InsuranceService.class</v>
      </c>
      <c r="C13" s="37" t="str">
        <f>Grezzi!A12</f>
        <v>654c1e801e23ff5788b2e3b7f6830b61b11f7324</v>
      </c>
      <c r="D13" s="3" t="str">
        <f>VLOOKUP(Summary[[#This Row],[Path]],Summary6[[Path]:[Description]],2,FALSE)</f>
        <v>Manage Insurance</v>
      </c>
      <c r="F13" s="3" t="s">
        <v>31</v>
      </c>
      <c r="G13" s="3" t="s">
        <v>33</v>
      </c>
      <c r="H13" s="5" t="s">
        <v>269</v>
      </c>
      <c r="I13" s="3" t="s">
        <v>15</v>
      </c>
      <c r="J13" s="3" t="str">
        <f>VLOOKUP(Checksums!$I13,Summary[[Path]:[Sha1]],2,FALSE)</f>
        <v>46eb027be07fcfedb261414bca4dab7f71645489</v>
      </c>
    </row>
    <row r="14" spans="1:11" x14ac:dyDescent="0.3">
      <c r="A14" s="3" t="str">
        <f>MID(Summary[[#This Row],[Path]],FIND("*",SUBSTITUTE(Summary[[#This Row],[Path]],"/","*",LEN(Summary[[#This Row],[Path]])-LEN(SUBSTITUTE(Summary[[#This Row],[Path]],"/",""))))+1,LEN(Summary[[#This Row],[Path]]))</f>
        <v>AmericanBetCode.class</v>
      </c>
      <c r="B14" s="37" t="str">
        <f>Grezzi!B13</f>
        <v>roulette/domain/target/scala-2.12/classes/com/evolutiongaming/game/roulette/AmericanBetCode.class</v>
      </c>
      <c r="C14" s="37" t="str">
        <f>Grezzi!A13</f>
        <v>2b2b0305f08752ef8c818a739d48a88f9e1a07cd</v>
      </c>
      <c r="D14" s="3" t="str">
        <f>VLOOKUP(Summary[[#This Row],[Path]],Summary6[[Path]:[Description]],2,FALSE)</f>
        <v>Configuration</v>
      </c>
      <c r="F14" s="3" t="s">
        <v>31</v>
      </c>
      <c r="G14" s="3" t="s">
        <v>34</v>
      </c>
      <c r="H14" s="5" t="s">
        <v>269</v>
      </c>
      <c r="I14" s="3" t="s">
        <v>19</v>
      </c>
      <c r="J14" s="3" t="str">
        <f>VLOOKUP(Checksums!$I14,Summary[[Path]:[Sha1]],2,FALSE)</f>
        <v>f6491bc62ab555c0d99a72f4dfcc584271bf51ba</v>
      </c>
    </row>
    <row r="15" spans="1:11" x14ac:dyDescent="0.3">
      <c r="A15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15" s="37" t="str">
        <f>Grezzi!B14</f>
        <v>roulette/domain/target/scala-2.12/classes/com/evolutiongaming/game/roulette/BetCode.class</v>
      </c>
      <c r="C15" s="37" t="str">
        <f>Grezzi!A14</f>
        <v>46eb027be07fcfedb261414bca4dab7f71645489</v>
      </c>
      <c r="D15" s="3" t="str">
        <f>VLOOKUP(Summary[[#This Row],[Path]],Summary6[[Path]:[Description]],2,FALSE)</f>
        <v>Encode the possible bets</v>
      </c>
      <c r="F15" s="3" t="s">
        <v>31</v>
      </c>
      <c r="G15" s="3" t="s">
        <v>35</v>
      </c>
      <c r="H15" s="5" t="s">
        <v>269</v>
      </c>
      <c r="I15" s="3" t="s">
        <v>21</v>
      </c>
      <c r="J15" s="3" t="str">
        <f>VLOOKUP(Checksums!$I15,Summary[[Path]:[Sha1]],2,FALSE)</f>
        <v>cbe1517115549f7075ee9c17bb0a4a95a0888469</v>
      </c>
    </row>
    <row r="16" spans="1:11" x14ac:dyDescent="0.3">
      <c r="A16" s="3" t="str">
        <f>MID(Summary[[#This Row],[Path]],FIND("*",SUBSTITUTE(Summary[[#This Row],[Path]],"/","*",LEN(Summary[[#This Row],[Path]])-LEN(SUBSTITUTE(Summary[[#This Row],[Path]],"/",""))))+1,LEN(Summary[[#This Row],[Path]]))</f>
        <v>DbrBetCode.class</v>
      </c>
      <c r="B16" s="37" t="str">
        <f>Grezzi!B15</f>
        <v>roulette/domain/target/scala-2.12/classes/com/evolutiongaming/game/roulette/DbrBetCode.class</v>
      </c>
      <c r="C16" s="37" t="str">
        <f>Grezzi!A15</f>
        <v>7b7360823d27a531f436c08e7cfd2ba18d151a0b</v>
      </c>
      <c r="D16" s="3" t="str">
        <f>VLOOKUP(Summary[[#This Row],[Path]],Summary6[[Path]:[Description]],2,FALSE)</f>
        <v>Type of bets and paytable for Double Ball roulette</v>
      </c>
      <c r="F16" s="3" t="s">
        <v>31</v>
      </c>
      <c r="G16" s="3" t="s">
        <v>36</v>
      </c>
      <c r="H16" s="5" t="s">
        <v>269</v>
      </c>
      <c r="I16" s="3" t="s">
        <v>26</v>
      </c>
      <c r="J16" s="3" t="str">
        <f>VLOOKUP(Checksums!$I16,Summary[[Path]:[Sha1]],2,FALSE)</f>
        <v>f2d8bc54deddc7fed9dc37a33bfb4d8bc110944a</v>
      </c>
    </row>
    <row r="17" spans="1:11" x14ac:dyDescent="0.3">
      <c r="A17" s="3" t="str">
        <f>MID(Summary[[#This Row],[Path]],FIND("*",SUBSTITUTE(Summary[[#This Row],[Path]],"/","*",LEN(Summary[[#This Row],[Path]])-LEN(SUBSTITUTE(Summary[[#This Row],[Path]],"/",""))))+1,LEN(Summary[[#This Row],[Path]]))</f>
        <v>RouletteGame.class</v>
      </c>
      <c r="B17" s="37" t="str">
        <f>Grezzi!B16</f>
        <v>roulette/domain/target/scala-2.12/classes/com/evolutiongaming/game/roulette/RouletteGame.class</v>
      </c>
      <c r="C17" s="37" t="str">
        <f>Grezzi!A16</f>
        <v>f6491bc62ab555c0d99a72f4dfcc584271bf51ba</v>
      </c>
      <c r="D17" s="3" t="str">
        <f>VLOOKUP(Summary[[#This Row],[Path]],Summary6[[Path]:[Description]],2,FALSE)</f>
        <v>Game flow</v>
      </c>
      <c r="F17" s="3" t="s">
        <v>37</v>
      </c>
      <c r="G17" s="3" t="s">
        <v>38</v>
      </c>
      <c r="H17" s="5" t="s">
        <v>270</v>
      </c>
      <c r="I17" s="3" t="s">
        <v>251</v>
      </c>
      <c r="J17" s="3" t="str">
        <f>VLOOKUP(Checksums!$I17,Summary[[Path]:[Sha1]],2,FALSE)</f>
        <v>8d7b1b26ede03ec8d5b833f377deda518948b558</v>
      </c>
    </row>
    <row r="18" spans="1:11" x14ac:dyDescent="0.3">
      <c r="A18" s="3" t="str">
        <f>MID(Summary[[#This Row],[Path]],FIND("*",SUBSTITUTE(Summary[[#This Row],[Path]],"/","*",LEN(Summary[[#This Row],[Path]])-LEN(SUBSTITUTE(Summary[[#This Row],[Path]],"/",""))))+1,LEN(Summary[[#This Row],[Path]]))</f>
        <v>RouletteWinMultipliers.class</v>
      </c>
      <c r="B18" s="37" t="str">
        <f>Grezzi!B17</f>
        <v>roulette/domain/target/scala-2.12/classes/com/evolutiongaming/game/roulette/RouletteWinMultipliers.class</v>
      </c>
      <c r="C18" s="37" t="str">
        <f>Grezzi!A17</f>
        <v>cbe1517115549f7075ee9c17bb0a4a95a0888469</v>
      </c>
      <c r="D18" s="3" t="str">
        <f>VLOOKUP(Summary[[#This Row],[Path]],Summary6[[Path]:[Description]],2,FALSE)</f>
        <v>Upload multiplier</v>
      </c>
      <c r="F18" s="3" t="s">
        <v>37</v>
      </c>
      <c r="G18" s="12" t="s">
        <v>39</v>
      </c>
      <c r="H18" s="15" t="s">
        <v>270</v>
      </c>
      <c r="I18" s="3" t="s">
        <v>252</v>
      </c>
      <c r="J18" s="3" t="str">
        <f>VLOOKUP(Checksums!$I18,Summary[[Path]:[Sha1]],2,FALSE)</f>
        <v>5f1fa668d320bdcb770131084c5217b8e1db75ab</v>
      </c>
      <c r="K18" s="12"/>
    </row>
    <row r="19" spans="1:11" x14ac:dyDescent="0.3">
      <c r="A19" s="3" t="str">
        <f>MID(Summary[[#This Row],[Path]],FIND("*",SUBSTITUTE(Summary[[#This Row],[Path]],"/","*",LEN(Summary[[#This Row],[Path]])-LEN(SUBSTITUTE(Summary[[#This Row],[Path]],"/",""))))+1,LEN(Summary[[#This Row],[Path]]))</f>
        <v>SbrBetCode.class</v>
      </c>
      <c r="B19" s="37" t="str">
        <f>Grezzi!B18</f>
        <v>roulette/domain/target/scala-2.12/classes/com/evolutiongaming/game/roulette/SbrBetCode.class</v>
      </c>
      <c r="C19" s="37" t="str">
        <f>Grezzi!A18</f>
        <v>c10c7d8ebe6878f19038df8ffa29f88f2e377a03</v>
      </c>
      <c r="D19" s="3" t="str">
        <f>VLOOKUP(Summary[[#This Row],[Path]],Summary6[[Path]:[Description]],2,FALSE)</f>
        <v>Type of bets and paytable for Single Ball roulette</v>
      </c>
      <c r="F19" s="3" t="s">
        <v>37</v>
      </c>
      <c r="G19" s="23" t="s">
        <v>40</v>
      </c>
      <c r="H19" s="24" t="s">
        <v>270</v>
      </c>
      <c r="I19" s="3" t="s">
        <v>253</v>
      </c>
      <c r="J19" s="3" t="str">
        <f>VLOOKUP(Checksums!$I19,Summary[[Path]:[Sha1]],2,FALSE)</f>
        <v>85c0df12a2bba1f97f31c0e6c3afc71fb3aa376b</v>
      </c>
      <c r="K19" s="23"/>
    </row>
    <row r="20" spans="1:11" ht="15" customHeight="1" x14ac:dyDescent="0.3">
      <c r="A20" s="17" t="str">
        <f>MID(Summary[[#This Row],[Path]],FIND("*",SUBSTITUTE(Summary[[#This Row],[Path]],"/","*",LEN(Summary[[#This Row],[Path]])-LEN(SUBSTITUTE(Summary[[#This Row],[Path]],"/",""))))+1,LEN(Summary[[#This Row],[Path]]))</f>
        <v>WinMultiplier.class</v>
      </c>
      <c r="B20" s="37" t="str">
        <f>Grezzi!B19</f>
        <v>roulette/domain/target/scala-2.12/classes/com/evolutiongaming/game/roulette/WinMultiplier.class</v>
      </c>
      <c r="C20" s="37" t="str">
        <f>Grezzi!A19</f>
        <v>f2d8bc54deddc7fed9dc37a33bfb4d8bc110944a</v>
      </c>
      <c r="D20" s="3" t="str">
        <f>VLOOKUP(Summary[[#This Row],[Path]],Summary6[[Path]:[Description]],2,FALSE)</f>
        <v>Winning ammount</v>
      </c>
      <c r="F20" s="3" t="s">
        <v>37</v>
      </c>
      <c r="G20" s="3" t="s">
        <v>41</v>
      </c>
      <c r="H20" s="5" t="s">
        <v>270</v>
      </c>
      <c r="I20" s="3" t="s">
        <v>254</v>
      </c>
      <c r="J20" s="3" t="str">
        <f>VLOOKUP(Checksums!$I20,Summary[[Path]:[Sha1]],2,FALSE)</f>
        <v>e56fcae169fb510cb1a143bb6ef2cfcb462610d6</v>
      </c>
    </row>
    <row r="21" spans="1:11" x14ac:dyDescent="0.3">
      <c r="A21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21" s="37" t="str">
        <f>Grezzi!B20</f>
        <v>roulette/domain/target/scala-2.12/classes/com/evolutiongaming/game/roulette/luckynumbers/LuckyNumbersState.class</v>
      </c>
      <c r="C21" s="37" t="str">
        <f>Grezzi!A20</f>
        <v>3061cbdf0cc9abf0a6beb5f2973e05942c71d035</v>
      </c>
      <c r="D21" s="3" t="str">
        <f>VLOOKUP(Summary[[#This Row],[Path]],Summary6[[Path]:[Description]],2,FALSE)</f>
        <v>Multiplier configuration</v>
      </c>
      <c r="F21" s="3" t="s">
        <v>42</v>
      </c>
      <c r="G21" s="3" t="s">
        <v>43</v>
      </c>
      <c r="H21" s="5" t="s">
        <v>271</v>
      </c>
      <c r="I21" s="3" t="s">
        <v>0</v>
      </c>
      <c r="J21" s="3" t="str">
        <f>VLOOKUP(Checksums!$I21,Summary[[Path]:[Sha1]],2,FALSE)</f>
        <v>2d6eed556ad541567094a4b83665ebdd6d43b83a</v>
      </c>
    </row>
    <row r="22" spans="1:11" x14ac:dyDescent="0.3">
      <c r="A22" s="3" t="str">
        <f>MID(Summary[[#This Row],[Path]],FIND("*",SUBSTITUTE(Summary[[#This Row],[Path]],"/","*",LEN(Summary[[#This Row],[Path]])-LEN(SUBSTITUTE(Summary[[#This Row],[Path]],"/",""))))+1,LEN(Summary[[#This Row],[Path]]))</f>
        <v>LuckyNumbersServiceImpl.class</v>
      </c>
      <c r="B22" s="37" t="str">
        <f>Grezzi!B21</f>
        <v>roulette/services/target/scala-2.12/classes/com/evolutiongaming/game/roulette/luckynumbers/LuckyNumbersServiceImpl.class</v>
      </c>
      <c r="C22" s="37" t="str">
        <f>Grezzi!A21</f>
        <v>09be80453368be812685089fcf22182348b94d0a</v>
      </c>
      <c r="D22" s="3" t="str">
        <f>VLOOKUP(Summary[[#This Row],[Path]],Summary6[[Path]:[Description]],2,FALSE)</f>
        <v>RNG extraction (outcome and multiplier)</v>
      </c>
      <c r="F22" s="3" t="s">
        <v>42</v>
      </c>
      <c r="G22" s="3" t="s">
        <v>44</v>
      </c>
      <c r="H22" s="5" t="s">
        <v>272</v>
      </c>
      <c r="I22" s="3" t="s">
        <v>28</v>
      </c>
      <c r="J22" s="3" t="str">
        <f>VLOOKUP(Checksums!$I22,Summary[[Path]:[Sha1]],2,FALSE)</f>
        <v>85565242702ff50aef082ebf07d9ad7c7fc32324</v>
      </c>
    </row>
    <row r="23" spans="1:11" x14ac:dyDescent="0.3">
      <c r="A23" s="3" t="str">
        <f>MID(Summary[[#This Row],[Path]],FIND("*",SUBSTITUTE(Summary[[#This Row],[Path]],"/","*",LEN(Summary[[#This Row],[Path]])-LEN(SUBSTITUTE(Summary[[#This Row],[Path]],"/",""))))+1,LEN(Summary[[#This Row],[Path]]))</f>
        <v>BlackjackResult.class</v>
      </c>
      <c r="B23" s="37" t="str">
        <f>Grezzi!B22</f>
        <v>services-common/target/scala-2.12/classes/com/evolutiongaming/game/blackjack/gameresult/BlackjackResult.class</v>
      </c>
      <c r="C23" s="37" t="str">
        <f>Grezzi!A22</f>
        <v>85565242702ff50aef082ebf07d9ad7c7fc32324</v>
      </c>
      <c r="D23" s="3" t="str">
        <f>VLOOKUP(Summary[[#This Row],[Path]],Summary6[[Path]:[Description]],2,FALSE)</f>
        <v>Game flow</v>
      </c>
      <c r="F23" s="3" t="s">
        <v>42</v>
      </c>
      <c r="G23" s="3" t="s">
        <v>45</v>
      </c>
      <c r="H23" s="5" t="s">
        <v>271</v>
      </c>
      <c r="I23" s="3" t="s">
        <v>1</v>
      </c>
      <c r="J23" s="3" t="str">
        <f>VLOOKUP(Checksums!$I23,Summary[[Path]:[Sha1]],2,FALSE)</f>
        <v>39a87597e55bc8d1a58c9a40174b1c5cf131f2db</v>
      </c>
    </row>
    <row r="24" spans="1:11" x14ac:dyDescent="0.3">
      <c r="A24" s="3" t="str">
        <f>MID(Summary[[#This Row],[Path]],FIND("*",SUBSTITUTE(Summary[[#This Row],[Path]],"/","*",LEN(Summary[[#This Row],[Path]])-LEN(SUBSTITUTE(Summary[[#This Row],[Path]],"/",""))))+1,LEN(Summary[[#This Row],[Path]]))</f>
        <v>DealNoDealMath.class</v>
      </c>
      <c r="B24" s="37" t="str">
        <f>Grezzi!B23</f>
        <v>dealnodeal/domain/target/scala-2.12/classes/com/evolutiongaming/game/dealnodeal/DealNoDealMath.class</v>
      </c>
      <c r="C24" s="37" t="str">
        <f>Grezzi!A23</f>
        <v>226417f23f07d7cb05605db6da969557b626fd6a</v>
      </c>
      <c r="D24" s="3" t="str">
        <f>VLOOKUP(Summary[[#This Row],[Path]],Summary6[[Path]:[Description]],2,FALSE)</f>
        <v>Configuration of the game: suitecase prizes, TopUp values</v>
      </c>
      <c r="F24" s="3" t="s">
        <v>42</v>
      </c>
      <c r="G24" s="3" t="s">
        <v>414</v>
      </c>
      <c r="H24" s="5" t="s">
        <v>271</v>
      </c>
      <c r="I24" s="3" t="s">
        <v>399</v>
      </c>
      <c r="J24" s="3" t="str">
        <f>VLOOKUP(Checksums!$I24,Summary[[Path]:[Sha1]],2,FALSE)</f>
        <v>69413514035fc52a6241c62bd0264611539de92a</v>
      </c>
    </row>
    <row r="25" spans="1:11" x14ac:dyDescent="0.3">
      <c r="A25" s="3" t="str">
        <f>MID(Summary[[#This Row],[Path]],FIND("*",SUBSTITUTE(Summary[[#This Row],[Path]],"/","*",LEN(Summary[[#This Row],[Path]])-LEN(SUBSTITUTE(Summary[[#This Row],[Path]],"/",""))))+1,LEN(Summary[[#This Row],[Path]]))</f>
        <v>GameBoxes.class</v>
      </c>
      <c r="B25" s="37" t="str">
        <f>Grezzi!B24</f>
        <v>dealnodeal/domain/target/scala-2.12/classes/com/evolutiongaming/game/dealnodeal/GameBoxes.class</v>
      </c>
      <c r="C25" s="37" t="str">
        <f>Grezzi!A24</f>
        <v>e7e301059c6ee280255506b9098bdfe2f82fe82d</v>
      </c>
      <c r="D25" s="3" t="str">
        <f>VLOOKUP(Summary[[#This Row],[Path]],Summary6[[Path]:[Description]],2,FALSE)</f>
        <v>Manage the game flow (suitcase part)</v>
      </c>
      <c r="F25" s="3" t="s">
        <v>42</v>
      </c>
      <c r="G25" s="3" t="s">
        <v>46</v>
      </c>
      <c r="H25" s="5" t="s">
        <v>271</v>
      </c>
      <c r="I25" s="3" t="s">
        <v>3</v>
      </c>
      <c r="J25" s="3" t="str">
        <f>VLOOKUP(Checksums!$I25,Summary[[Path]:[Sha1]],2,FALSE)</f>
        <v>1c93f3cc4b099e639a2739aeeec59240a96d0b38</v>
      </c>
    </row>
    <row r="26" spans="1:11" x14ac:dyDescent="0.3">
      <c r="A26" s="3" t="str">
        <f>MID(Summary[[#This Row],[Path]],FIND("*",SUBSTITUTE(Summary[[#This Row],[Path]],"/","*",LEN(Summary[[#This Row],[Path]])-LEN(SUBSTITUTE(Summary[[#This Row],[Path]],"/",""))))+1,LEN(Summary[[#This Row],[Path]]))</f>
        <v>CalculatePlayersOffers.class</v>
      </c>
      <c r="B26" s="37" t="str">
        <f>Grezzi!B25</f>
        <v>dealnodeal/services/target/scala-2.12/classes/com/evolutiongaming/game/dealnodeal/CalculatePlayersOffers.class</v>
      </c>
      <c r="C26" s="37" t="str">
        <f>Grezzi!A25</f>
        <v>bf6c9b7059441c507428ce7bd45c472d1a5930a7</v>
      </c>
      <c r="D26" s="3" t="str">
        <f>VLOOKUP(Summary[[#This Row],[Path]],Summary6[[Path]:[Description]],2,FALSE)</f>
        <v>Compute the offering to the player</v>
      </c>
      <c r="F26" s="3" t="s">
        <v>42</v>
      </c>
      <c r="G26" s="3" t="s">
        <v>41</v>
      </c>
      <c r="H26" s="5" t="s">
        <v>271</v>
      </c>
      <c r="I26" s="3" t="s">
        <v>2</v>
      </c>
      <c r="J26" s="3" t="str">
        <f>VLOOKUP(Checksums!$I26,Summary[[Path]:[Sha1]],2,FALSE)</f>
        <v>f7b8ee8e5d7bad146dd0f4228558eef2483c184b</v>
      </c>
    </row>
    <row r="27" spans="1:11" x14ac:dyDescent="0.3">
      <c r="A27" s="3" t="str">
        <f>MID(Summary[[#This Row],[Path]],FIND("*",SUBSTITUTE(Summary[[#This Row],[Path]],"/","*",LEN(Summary[[#This Row],[Path]])-LEN(SUBSTITUTE(Summary[[#This Row],[Path]],"/",""))))+1,LEN(Summary[[#This Row],[Path]]))</f>
        <v>CalculateTopUpAmount.class</v>
      </c>
      <c r="B27" s="37" t="str">
        <f>Grezzi!B26</f>
        <v>dealnodeal/services/target/scala-2.12/classes/com/evolutiongaming/game/dealnodeal/CalculateTopUpAmount.class</v>
      </c>
      <c r="C27" s="37" t="str">
        <f>Grezzi!A26</f>
        <v>2081d1b6f4d9395fd833e16dc5d1b010e0505875</v>
      </c>
      <c r="D27" s="3" t="str">
        <f>VLOOKUP(Summary[[#This Row],[Path]],Summary6[[Path]:[Description]],2,FALSE)</f>
        <v>Compute the TopUp winning phase</v>
      </c>
      <c r="F27" s="3" t="s">
        <v>42</v>
      </c>
      <c r="G27" s="3" t="s">
        <v>47</v>
      </c>
      <c r="H27" s="5" t="s">
        <v>271</v>
      </c>
      <c r="I27" s="3" t="s">
        <v>4</v>
      </c>
      <c r="J27" s="3" t="str">
        <f>VLOOKUP(Checksums!$I27,Summary[[Path]:[Sha1]],2,FALSE)</f>
        <v>654c1e801e23ff5788b2e3b7f6830b61b11f7324</v>
      </c>
    </row>
    <row r="28" spans="1:11" x14ac:dyDescent="0.3">
      <c r="A28" s="3" t="str">
        <f>MID(Summary[[#This Row],[Path]],FIND("*",SUBSTITUTE(Summary[[#This Row],[Path]],"/","*",LEN(Summary[[#This Row],[Path]])-LEN(SUBSTITUTE(Summary[[#This Row],[Path]],"/",""))))+1,LEN(Summary[[#This Row],[Path]]))</f>
        <v>GeneratePlayersBoxes.class</v>
      </c>
      <c r="B28" s="37" t="str">
        <f>Grezzi!B27</f>
        <v>dealnodeal/services/target/scala-2.12/classes/com/evolutiongaming/game/dealnodeal/GeneratePlayersBoxes.class</v>
      </c>
      <c r="C28" s="37" t="str">
        <f>Grezzi!A27</f>
        <v>bc7b769144a30ff3ea1ac3906b4a14841e16ba8b</v>
      </c>
      <c r="D28" s="3" t="str">
        <f>VLOOKUP(Summary[[#This Row],[Path]],Summary6[[Path]:[Description]],2,FALSE)</f>
        <v>Creates the value of each suitcase depending on player bet</v>
      </c>
      <c r="F28" s="3" t="s">
        <v>42</v>
      </c>
      <c r="G28" s="3" t="s">
        <v>265</v>
      </c>
      <c r="H28" s="5" t="s">
        <v>271</v>
      </c>
      <c r="I28" s="3" t="s">
        <v>263</v>
      </c>
      <c r="J28" s="3" t="str">
        <f>VLOOKUP(Checksums!$I28,Summary[[Path]:[Sha1]],2,FALSE)</f>
        <v>5ada6be3956db804e7db14c56b9312568251fe32</v>
      </c>
    </row>
    <row r="29" spans="1:11" x14ac:dyDescent="0.3">
      <c r="A29" s="3" t="str">
        <f>MID(Summary[[#This Row],[Path]],FIND("*",SUBSTITUTE(Summary[[#This Row],[Path]],"/","*",LEN(Summary[[#This Row],[Path]])-LEN(SUBSTITUTE(Summary[[#This Row],[Path]],"/",""))))+1,LEN(Summary[[#This Row],[Path]]))</f>
        <v>DealNoDealRandomService.class</v>
      </c>
      <c r="B29" s="37" t="str">
        <f>Grezzi!B28</f>
        <v>dealnodeal/services/target/scala-2.12/classes/com/evolutiongaming/game/dealnodeal/rng/DealNoDealRandomService.class</v>
      </c>
      <c r="C29" s="37" t="str">
        <f>Grezzi!A28</f>
        <v>f66abb9bc5a85ab948e6aa3bc4e6897bd52d23c5</v>
      </c>
      <c r="D29" s="3" t="str">
        <f>VLOOKUP(Summary[[#This Row],[Path]],Summary6[[Path]:[Description]],2,FALSE)</f>
        <v>manage the phase of the game: qualification, TopUp, Boxes (suitcases)</v>
      </c>
      <c r="F29" s="3" t="s">
        <v>42</v>
      </c>
      <c r="G29" s="11" t="s">
        <v>266</v>
      </c>
      <c r="H29" s="16" t="s">
        <v>271</v>
      </c>
      <c r="I29" s="3" t="s">
        <v>260</v>
      </c>
      <c r="J29" s="3" t="str">
        <f>VLOOKUP(Checksums!$I29,Summary[[Path]:[Sha1]],2,FALSE)</f>
        <v>bc33de289548266f91c5f649d07db195fb910591</v>
      </c>
      <c r="K29" s="11"/>
    </row>
    <row r="30" spans="1:11" x14ac:dyDescent="0.3">
      <c r="A30" s="3" t="str">
        <f>MID(Summary[[#This Row],[Path]],FIND("*",SUBSTITUTE(Summary[[#This Row],[Path]],"/","*",LEN(Summary[[#This Row],[Path]])-LEN(SUBSTITUTE(Summary[[#This Row],[Path]],"/",""))))+1,LEN(Summary[[#This Row],[Path]]))</f>
        <v>DealNoDealRandomServiceImpl.class</v>
      </c>
      <c r="B30" s="37" t="str">
        <f>Grezzi!B29</f>
        <v>dealnodeal/services/target/scala-2.12/classes/com/evolutiongaming/game/dealnodeal/rng/DealNoDealRandomServiceImpl.class</v>
      </c>
      <c r="C30" s="37" t="str">
        <f>Grezzi!A29</f>
        <v>c01a3d95180b1d3501e5a17e33070b616945b09d</v>
      </c>
      <c r="D30" s="3" t="str">
        <f>VLOOKUP(Summary[[#This Row],[Path]],Summary6[[Path]:[Description]],2,FALSE)</f>
        <v>Spins the rings, Randomize topup round, randomize suitcase selection</v>
      </c>
      <c r="F30" s="3" t="s">
        <v>42</v>
      </c>
      <c r="G30" s="11" t="s">
        <v>267</v>
      </c>
      <c r="H30" s="16" t="s">
        <v>271</v>
      </c>
      <c r="I30" s="3" t="s">
        <v>261</v>
      </c>
      <c r="J30" s="3" t="str">
        <f>VLOOKUP(Checksums!$I30,Summary[[Path]:[Sha1]],2,FALSE)</f>
        <v>82792e080b29f8e0932b0d3f51c4233115215cc6</v>
      </c>
      <c r="K30" s="11"/>
    </row>
    <row r="31" spans="1:11" x14ac:dyDescent="0.3">
      <c r="A31" s="3" t="str">
        <f>MID(Summary[[#This Row],[Path]],FIND("*",SUBSTITUTE(Summary[[#This Row],[Path]],"/","*",LEN(Summary[[#This Row],[Path]])-LEN(SUBSTITUTE(Summary[[#This Row],[Path]],"/",""))))+1,LEN(Summary[[#This Row],[Path]]))</f>
        <v>PredictableDealNoDealRandomService.class</v>
      </c>
      <c r="B31" s="37" t="str">
        <f>Grezzi!B30</f>
        <v>dealnodeal/services/target/scala-2.12/classes/com/evolutiongaming/game/dealnodeal/rng/PredictableDealNoDealRandomService.class</v>
      </c>
      <c r="C31" s="37" t="str">
        <f>Grezzi!A30</f>
        <v>9758e95ca6651afe10d70072ee2b3f0f5e4a2457</v>
      </c>
      <c r="D31" s="3" t="str">
        <f>VLOOKUP(Summary[[#This Row],[Path]],Summary6[[Path]:[Description]],2,FALSE)</f>
        <v>Configuration for spinned rings, spinned TopUp, number of boxes open at each step</v>
      </c>
      <c r="F31" s="3" t="s">
        <v>42</v>
      </c>
      <c r="G31" s="3" t="s">
        <v>616</v>
      </c>
      <c r="H31" s="5" t="s">
        <v>271</v>
      </c>
      <c r="I31" s="3" t="s">
        <v>613</v>
      </c>
      <c r="J31" s="3" t="str">
        <f>VLOOKUP(Checksums!$I31,Summary[[Path]:[Sha1]],2,FALSE)</f>
        <v>6403e0bde0228ffc824855fb2287b5d6298c25b5</v>
      </c>
    </row>
    <row r="32" spans="1:11" x14ac:dyDescent="0.3">
      <c r="A32" s="3" t="str">
        <f>MID(Summary[[#This Row],[Path]],FIND("*",SUBSTITUTE(Summary[[#This Row],[Path]],"/","*",LEN(Summary[[#This Row],[Path]])-LEN(SUBSTITUTE(Summary[[#This Row],[Path]],"/",""))))+1,LEN(Summary[[#This Row],[Path]]))</f>
        <v>BoxNumber.class</v>
      </c>
      <c r="B32" s="37" t="str">
        <f>Grezzi!B31</f>
        <v>dealnodeal-game-messages/target/scala-2.12/classes/com/evolutiongaming/game/dealnodeal/BoxNumber.class</v>
      </c>
      <c r="C32" s="37" t="str">
        <f>Grezzi!A31</f>
        <v>a56810bfface3bb817132de8c62ceb883584f46b</v>
      </c>
      <c r="D32" s="3" t="str">
        <f>VLOOKUP(Summary[[#This Row],[Path]],Summary6[[Path]:[Description]],2,FALSE)</f>
        <v>Number the suitcases</v>
      </c>
      <c r="F32" s="3" t="s">
        <v>48</v>
      </c>
      <c r="G32" s="3" t="s">
        <v>49</v>
      </c>
      <c r="H32" s="5" t="s">
        <v>273</v>
      </c>
      <c r="I32" s="22" t="s">
        <v>540</v>
      </c>
      <c r="J32" s="3" t="str">
        <f>VLOOKUP(Checksums!$I32,Summary[[Path]:[Sha1]],2,FALSE)</f>
        <v>bca69f12398840fcb7c210c7e27f3909a50e80f0</v>
      </c>
    </row>
    <row r="33" spans="1:10" x14ac:dyDescent="0.3">
      <c r="A33" s="3" t="str">
        <f>MID(Summary[[#This Row],[Path]],FIND("*",SUBSTITUTE(Summary[[#This Row],[Path]],"/","*",LEN(Summary[[#This Row],[Path]])-LEN(SUBSTITUTE(Summary[[#This Row],[Path]],"/",""))))+1,LEN(Summary[[#This Row],[Path]]))</f>
        <v>PlayerBoxes.class</v>
      </c>
      <c r="B33" s="37" t="str">
        <f>Grezzi!B32</f>
        <v>dealnodeal-game-messages/target/scala-2.12/classes/com/evolutiongaming/game/dealnodeal/PlayerBoxes.class</v>
      </c>
      <c r="C33" s="37" t="str">
        <f>Grezzi!A32</f>
        <v>3e9988c0676d95b562468840465196e067e558f4</v>
      </c>
      <c r="D33" s="3" t="str">
        <f>VLOOKUP(Summary[[#This Row],[Path]],Summary6[[Path]:[Description]],2,FALSE)</f>
        <v>Increase the value of a suitcase by the topUp amount and compute the remaining sum</v>
      </c>
      <c r="F33" s="3" t="s">
        <v>48</v>
      </c>
      <c r="G33" s="3" t="s">
        <v>308</v>
      </c>
      <c r="H33" s="5" t="s">
        <v>273</v>
      </c>
      <c r="I33" s="3" t="s">
        <v>541</v>
      </c>
      <c r="J33" s="3" t="str">
        <f>VLOOKUP(Checksums!$I33,Summary[[Path]:[Sha1]],2,FALSE)</f>
        <v>bf1c09f05994d6fb36f77146fb3ac306b4307608</v>
      </c>
    </row>
    <row r="34" spans="1:10" x14ac:dyDescent="0.3">
      <c r="A34" s="3" t="str">
        <f>MID(Summary[[#This Row],[Path]],FIND("*",SUBSTITUTE(Summary[[#This Row],[Path]],"/","*",LEN(Summary[[#This Row],[Path]])-LEN(SUBSTITUTE(Summary[[#This Row],[Path]],"/",""))))+1,LEN(Summary[[#This Row],[Path]]))</f>
        <v>SpinRingsBoughtCount.class</v>
      </c>
      <c r="B34" s="37" t="str">
        <f>Grezzi!B33</f>
        <v>dealnodeal-game-messages/target/scala-2.12/classes/com/evolutiongaming/game/dealnodeal/SpinRingsBoughtCount.class</v>
      </c>
      <c r="C34" s="37" t="str">
        <f>Grezzi!A33</f>
        <v>742e1304f6212c2ec87d14f342c3f51a9a9edb9b</v>
      </c>
      <c r="D34" s="3" t="str">
        <f>VLOOKUP(Summary[[#This Row],[Path]],Summary6[[Path]:[Description]],2,FALSE)</f>
        <v>Associate a value to the number of rings bought</v>
      </c>
      <c r="F34" s="3" t="s">
        <v>48</v>
      </c>
      <c r="G34" s="3" t="s">
        <v>50</v>
      </c>
      <c r="H34" s="5" t="s">
        <v>273</v>
      </c>
      <c r="I34" s="3" t="s">
        <v>543</v>
      </c>
      <c r="J34" s="3" t="str">
        <f>VLOOKUP(Checksums!$I34,Summary[[Path]:[Sha1]],2,FALSE)</f>
        <v>659cbfcbcdc00499870fe17c317cbb097496604d</v>
      </c>
    </row>
    <row r="35" spans="1:10" x14ac:dyDescent="0.3">
      <c r="A35" s="3" t="str">
        <f>MID(Summary[[#This Row],[Path]],FIND("*",SUBSTITUTE(Summary[[#This Row],[Path]],"/","*",LEN(Summary[[#This Row],[Path]])-LEN(SUBSTITUTE(Summary[[#This Row],[Path]],"/",""))))+1,LEN(Summary[[#This Row],[Path]]))</f>
        <v>BaccaratGame.class</v>
      </c>
      <c r="B35" s="37" t="str">
        <f>Grezzi!B34</f>
        <v>live-baccarat/domain/target/scala-2.12/classes/com/evolutiongaming/game/baccarat/BaccaratGame.class</v>
      </c>
      <c r="C35" s="37" t="str">
        <f>Grezzi!A34</f>
        <v>8d7b1b26ede03ec8d5b833f377deda518948b558</v>
      </c>
      <c r="D35" s="3" t="str">
        <f>VLOOKUP(Summary[[#This Row],[Path]],Summary6[[Path]:[Description]],2,FALSE)</f>
        <v>Game flow: bets, dealing, burning, lighting</v>
      </c>
      <c r="F35" s="3" t="s">
        <v>48</v>
      </c>
      <c r="G35" s="3" t="s">
        <v>51</v>
      </c>
      <c r="H35" s="5" t="s">
        <v>273</v>
      </c>
      <c r="I35" s="3" t="s">
        <v>544</v>
      </c>
      <c r="J35" s="3" t="str">
        <f>VLOOKUP(Checksums!$I35,Summary[[Path]:[Sha1]],2,FALSE)</f>
        <v>e91d2a66022eef4214c8b243518982ed68cfe7c9</v>
      </c>
    </row>
    <row r="36" spans="1:10" x14ac:dyDescent="0.3">
      <c r="A36" s="3" t="str">
        <f>MID(Summary[[#This Row],[Path]],FIND("*",SUBSTITUTE(Summary[[#This Row],[Path]],"/","*",LEN(Summary[[#This Row],[Path]])-LEN(SUBSTITUTE(Summary[[#This Row],[Path]],"/",""))))+1,LEN(Summary[[#This Row],[Path]]))</f>
        <v>BaccaratModel.class</v>
      </c>
      <c r="B36" s="37" t="str">
        <f>Grezzi!B35</f>
        <v>live-baccarat/domain/target/scala-2.12/classes/com/evolutiongaming/game/baccarat/BaccaratModel.class</v>
      </c>
      <c r="C36" s="37" t="str">
        <f>Grezzi!A35</f>
        <v>5f1fa668d320bdcb770131084c5217b8e1db75ab</v>
      </c>
      <c r="D36" s="3" t="str">
        <f>VLOOKUP(Summary[[#This Row],[Path]],Summary6[[Path]:[Description]],2,FALSE)</f>
        <v>Hand management, rules: lightning, deal new cards</v>
      </c>
      <c r="F36" s="3" t="s">
        <v>48</v>
      </c>
      <c r="G36" s="3" t="s">
        <v>52</v>
      </c>
      <c r="H36" s="5" t="s">
        <v>273</v>
      </c>
      <c r="I36" s="3" t="s">
        <v>545</v>
      </c>
      <c r="J36" s="3" t="str">
        <f>VLOOKUP(Checksums!$I36,Summary[[Path]:[Sha1]],2,FALSE)</f>
        <v>ceb7244659a1d97471cb87e5ef66ddc10ec5bf03</v>
      </c>
    </row>
    <row r="37" spans="1:10" x14ac:dyDescent="0.3">
      <c r="A37" s="3" t="str">
        <f>MID(Summary[[#This Row],[Path]],FIND("*",SUBSTITUTE(Summary[[#This Row],[Path]],"/","*",LEN(Summary[[#This Row],[Path]])-LEN(SUBSTITUTE(Summary[[#This Row],[Path]],"/",""))))+1,LEN(Summary[[#This Row],[Path]]))</f>
        <v>BaccaratPayouts.class</v>
      </c>
      <c r="B37" s="37" t="str">
        <f>Grezzi!B36</f>
        <v>live-baccarat/domain/target/scala-2.12/classes/com/evolutiongaming/game/baccarat/BaccaratPayouts.class</v>
      </c>
      <c r="C37" s="37" t="str">
        <f>Grezzi!A36</f>
        <v>85c0df12a2bba1f97f31c0e6c3afc71fb3aa376b</v>
      </c>
      <c r="D37" s="3" t="str">
        <f>VLOOKUP(Summary[[#This Row],[Path]],Summary6[[Path]:[Description]],2,FALSE)</f>
        <v>Paytable</v>
      </c>
      <c r="F37" s="3" t="s">
        <v>48</v>
      </c>
      <c r="G37" s="3" t="s">
        <v>53</v>
      </c>
      <c r="H37" s="5" t="s">
        <v>273</v>
      </c>
      <c r="I37" s="3" t="s">
        <v>555</v>
      </c>
      <c r="J37" s="3" t="str">
        <f>VLOOKUP(Checksums!$I37,Summary[[Path]:[Sha1]],2,FALSE)</f>
        <v>3e1e7417fca53a42c00eb3fdec0bd60ccebf4cd2</v>
      </c>
    </row>
    <row r="38" spans="1:10" x14ac:dyDescent="0.3">
      <c r="A38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38" s="37" t="str">
        <f>Grezzi!B37</f>
        <v>live-baccarat/domain/target/scala-2.12/classes/com/evolutiongaming/game/baccarat/Hand.class</v>
      </c>
      <c r="C38" s="37" t="str">
        <f>Grezzi!A37</f>
        <v>e56fcae169fb510cb1a143bb6ef2cfcb462610d6</v>
      </c>
      <c r="D38" s="3" t="str">
        <f>VLOOKUP(Summary[[#This Row],[Path]],Summary6[[Path]:[Description]],2,FALSE)</f>
        <v>Compute hand value for player and dealer: BJ, bust, soft 17, split...</v>
      </c>
      <c r="F38" s="3" t="s">
        <v>48</v>
      </c>
      <c r="G38" s="3" t="s">
        <v>54</v>
      </c>
      <c r="H38" s="5" t="s">
        <v>273</v>
      </c>
      <c r="I38" s="3" t="s">
        <v>546</v>
      </c>
      <c r="J38" s="3" t="str">
        <f>VLOOKUP(Checksums!$I38,Summary[[Path]:[Sha1]],2,FALSE)</f>
        <v>bd3b11cc59128e130ea116c14dcc80b95782b6a2</v>
      </c>
    </row>
    <row r="39" spans="1:10" x14ac:dyDescent="0.3">
      <c r="A39" s="3" t="str">
        <f>MID(Summary[[#This Row],[Path]],FIND("*",SUBSTITUTE(Summary[[#This Row],[Path]],"/","*",LEN(Summary[[#This Row],[Path]])-LEN(SUBSTITUTE(Summary[[#This Row],[Path]],"/",""))))+1,LEN(Summary[[#This Row],[Path]]))</f>
        <v>BaccaratEngine.class</v>
      </c>
      <c r="B39" s="37" t="str">
        <f>Grezzi!B38</f>
        <v>live-baccarat/services/target/scala-2.12/classes/com/evolutiongaming/game/baccarat/BaccaratEngine.class</v>
      </c>
      <c r="C39" s="37" t="str">
        <f>Grezzi!A38</f>
        <v>1e956ead7ecf14d9339b098d60f3497995139671</v>
      </c>
      <c r="D39" s="3" t="str">
        <f>VLOOKUP(Summary[[#This Row],[Path]],Summary6[[Path]:[Description]],2,FALSE)</f>
        <v>Out of scope</v>
      </c>
      <c r="F39" s="3" t="s">
        <v>48</v>
      </c>
      <c r="G39" s="3" t="s">
        <v>55</v>
      </c>
      <c r="H39" s="5" t="s">
        <v>273</v>
      </c>
      <c r="I39" s="3" t="s">
        <v>548</v>
      </c>
      <c r="J39" s="3" t="str">
        <f>VLOOKUP(Checksums!$I39,Summary[[Path]:[Sha1]],2,FALSE)</f>
        <v>52e69e0151d33335fcd12db1c2bb8562e9d80535</v>
      </c>
    </row>
    <row r="40" spans="1:10" x14ac:dyDescent="0.3">
      <c r="A40" s="3" t="str">
        <f>MID(Summary[[#This Row],[Path]],FIND("*",SUBSTITUTE(Summary[[#This Row],[Path]],"/","*",LEN(Summary[[#This Row],[Path]])-LEN(SUBSTITUTE(Summary[[#This Row],[Path]],"/",""))))+1,LEN(Summary[[#This Row],[Path]]))</f>
        <v>LightningHandler.class</v>
      </c>
      <c r="B40" s="37" t="str">
        <f>Grezzi!B39</f>
        <v>live-baccarat/services/target/scala-2.12/classes/com/evolutiongaming/game/baccarat/LightningHandler.class</v>
      </c>
      <c r="C40" s="37" t="str">
        <f>Grezzi!A39</f>
        <v>8718beb11bb8994c02aa8b2af9d383dccdc7f4ee</v>
      </c>
      <c r="D40" s="3" t="str">
        <f>VLOOKUP(Summary[[#This Row],[Path]],Summary6[[Path]:[Description]],2,FALSE)</f>
        <v>Out of Scope</v>
      </c>
      <c r="F40" s="3" t="s">
        <v>56</v>
      </c>
      <c r="G40" s="3" t="s">
        <v>57</v>
      </c>
      <c r="H40" s="5" t="s">
        <v>273</v>
      </c>
      <c r="I40" s="3" t="s">
        <v>539</v>
      </c>
      <c r="J40" s="3" t="str">
        <f>VLOOKUP(Checksums!$I40,Summary[[Path]:[Sha1]],2,FALSE)</f>
        <v>f6ea3f1857237b26f53216d710aa61fa406d38fd</v>
      </c>
    </row>
    <row r="41" spans="1:10" x14ac:dyDescent="0.3">
      <c r="A41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41" s="37" t="str">
        <f>Grezzi!B40</f>
        <v>live-dice/domain/target/scala-2.12/classes/com/evolutiongaming/game/dice/BetCode.class</v>
      </c>
      <c r="C41" s="37" t="str">
        <f>Grezzi!A40</f>
        <v>661e75cd257b6e0c513b38f8c5868bce5dcd873d</v>
      </c>
      <c r="D41" s="3" t="str">
        <f>VLOOKUP(Summary[[#This Row],[Path]],Summary6[[Path]:[Description]],2,FALSE)</f>
        <v>Encode the possible bets</v>
      </c>
      <c r="F41" s="3" t="s">
        <v>56</v>
      </c>
      <c r="G41" s="3" t="s">
        <v>50</v>
      </c>
      <c r="H41" s="5" t="s">
        <v>273</v>
      </c>
      <c r="I41" s="3" t="s">
        <v>543</v>
      </c>
      <c r="J41" s="3" t="str">
        <f>VLOOKUP(Checksums!$I41,Summary[[Path]:[Sha1]],2,FALSE)</f>
        <v>659cbfcbcdc00499870fe17c317cbb097496604d</v>
      </c>
    </row>
    <row r="42" spans="1:10" x14ac:dyDescent="0.3">
      <c r="A42" s="3" t="str">
        <f>MID(Summary[[#This Row],[Path]],FIND("*",SUBSTITUTE(Summary[[#This Row],[Path]],"/","*",LEN(Summary[[#This Row],[Path]])-LEN(SUBSTITUTE(Summary[[#This Row],[Path]],"/",""))))+1,LEN(Summary[[#This Row],[Path]]))</f>
        <v>DiceGame.class</v>
      </c>
      <c r="B42" s="37" t="str">
        <f>Grezzi!B41</f>
        <v>live-dice/domain/target/scala-2.12/classes/com/evolutiongaming/game/dice/DiceGame.class</v>
      </c>
      <c r="C42" s="37" t="str">
        <f>Grezzi!A41</f>
        <v>55d3622e065636e28d4742b892df17e0f2d7d5e5</v>
      </c>
      <c r="D42" s="37" t="str">
        <f>VLOOKUP(Summary[[#This Row],[Path]],Summary6[[Path]:[Description]],2,FALSE)</f>
        <v>Game flow: betting time, cancelled game..</v>
      </c>
      <c r="F42" s="3" t="s">
        <v>56</v>
      </c>
      <c r="G42" s="3" t="s">
        <v>51</v>
      </c>
      <c r="H42" s="5" t="s">
        <v>273</v>
      </c>
      <c r="I42" s="3" t="s">
        <v>544</v>
      </c>
      <c r="J42" s="3" t="str">
        <f>VLOOKUP(Checksums!$I42,Summary[[Path]:[Sha1]],2,FALSE)</f>
        <v>e91d2a66022eef4214c8b243518982ed68cfe7c9</v>
      </c>
    </row>
    <row r="43" spans="1:10" x14ac:dyDescent="0.3">
      <c r="A43" s="3" t="str">
        <f>MID(Summary[[#This Row],[Path]],FIND("*",SUBSTITUTE(Summary[[#This Row],[Path]],"/","*",LEN(Summary[[#This Row],[Path]])-LEN(SUBSTITUTE(Summary[[#This Row],[Path]],"/",""))))+1,LEN(Summary[[#This Row],[Path]]))</f>
        <v>DiceWinMultipliers.class</v>
      </c>
      <c r="B43" s="37" t="str">
        <f>Grezzi!B42</f>
        <v>live-dice/domain/target/scala-2.12/classes/com/evolutiongaming/game/dice/DiceWinMultipliers.class</v>
      </c>
      <c r="C43" s="37" t="str">
        <f>Grezzi!A42</f>
        <v>9f76921777611a66e9c9187e20086e93fafd3391</v>
      </c>
      <c r="D43" s="37" t="str">
        <f>VLOOKUP(Summary[[#This Row],[Path]],Summary6[[Path]:[Description]],2,FALSE)</f>
        <v>Calculate winning bets</v>
      </c>
      <c r="F43" s="3" t="s">
        <v>56</v>
      </c>
      <c r="G43" s="3" t="s">
        <v>52</v>
      </c>
      <c r="H43" s="5" t="s">
        <v>273</v>
      </c>
      <c r="I43" s="3" t="s">
        <v>545</v>
      </c>
      <c r="J43" s="3" t="str">
        <f>VLOOKUP(Checksums!$I43,Summary[[Path]:[Sha1]],2,FALSE)</f>
        <v>ceb7244659a1d97471cb87e5ef66ddc10ec5bf03</v>
      </c>
    </row>
    <row r="44" spans="1:10" x14ac:dyDescent="0.3">
      <c r="A44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44" s="37" t="str">
        <f>Grezzi!B43</f>
        <v>live-dice/domain/target/scala-2.12/classes/com/evolutiongaming/game/dice/LuckyNumbersState.class</v>
      </c>
      <c r="C44" s="37" t="str">
        <f>Grezzi!A43</f>
        <v>fdb580753a276f9280a7358adb34c0780caddc64</v>
      </c>
      <c r="D44" s="37" t="str">
        <f>VLOOKUP(Summary[[#This Row],[Path]],Summary6[[Path]:[Description]],2,FALSE)</f>
        <v>Multiplier configuration</v>
      </c>
      <c r="F44" s="3" t="s">
        <v>56</v>
      </c>
      <c r="G44" s="3" t="s">
        <v>58</v>
      </c>
      <c r="H44" s="5" t="s">
        <v>273</v>
      </c>
      <c r="I44" s="3" t="s">
        <v>550</v>
      </c>
      <c r="J44" s="3" t="str">
        <f>VLOOKUP(Checksums!$I44,Summary[[Path]:[Sha1]],2,FALSE)</f>
        <v>bad12c531385a71779296bb59055b3298064f09e</v>
      </c>
    </row>
    <row r="45" spans="1:10" x14ac:dyDescent="0.3">
      <c r="A45" s="3" t="str">
        <f>MID(Summary[[#This Row],[Path]],FIND("*",SUBSTITUTE(Summary[[#This Row],[Path]],"/","*",LEN(Summary[[#This Row],[Path]])-LEN(SUBSTITUTE(Summary[[#This Row],[Path]],"/",""))))+1,LEN(Summary[[#This Row],[Path]]))</f>
        <v>DiceEngine.class</v>
      </c>
      <c r="B45" s="37" t="str">
        <f>Grezzi!B44</f>
        <v>live-dice/services/target/scala-2.12/classes/com/evolutiongaming/game/dice/DiceEngine.class</v>
      </c>
      <c r="C45" s="37" t="str">
        <f>Grezzi!A44</f>
        <v>172b339c9e300494ac811411e59f1d27511b34f1</v>
      </c>
      <c r="D45" s="37" t="str">
        <f>VLOOKUP(Summary[[#This Row],[Path]],Summary6[[Path]:[Description]],2,FALSE)</f>
        <v>Manage the events: betting, bets closing, errors...</v>
      </c>
      <c r="F45" s="3" t="s">
        <v>56</v>
      </c>
      <c r="G45" s="3" t="s">
        <v>53</v>
      </c>
      <c r="H45" s="5" t="s">
        <v>273</v>
      </c>
      <c r="I45" s="3" t="s">
        <v>555</v>
      </c>
      <c r="J45" s="3" t="str">
        <f>VLOOKUP(Checksums!$I45,Summary[[Path]:[Sha1]],2,FALSE)</f>
        <v>3e1e7417fca53a42c00eb3fdec0bd60ccebf4cd2</v>
      </c>
    </row>
    <row r="46" spans="1:10" x14ac:dyDescent="0.3">
      <c r="A46" s="3" t="str">
        <f>MID(Summary[[#This Row],[Path]],FIND("*",SUBSTITUTE(Summary[[#This Row],[Path]],"/","*",LEN(Summary[[#This Row],[Path]])-LEN(SUBSTITUTE(Summary[[#This Row],[Path]],"/",""))))+1,LEN(Summary[[#This Row],[Path]]))</f>
        <v>LuckyNumbersService.class</v>
      </c>
      <c r="B46" s="37" t="str">
        <f>Grezzi!B45</f>
        <v>live-dice/services/target/scala-2.12/classes/com/evolutiongaming/game/dice/LuckyNumbersService.class</v>
      </c>
      <c r="C46" s="37" t="str">
        <f>Grezzi!A45</f>
        <v>329ff90b4da7b8648c6f41c9cffc5653efd7cd60</v>
      </c>
      <c r="D46" s="37" t="str">
        <f>VLOOKUP(Summary[[#This Row],[Path]],Summary6[[Path]:[Description]],2,FALSE)</f>
        <v>Multiplier extractor</v>
      </c>
      <c r="F46" s="3" t="s">
        <v>56</v>
      </c>
      <c r="G46" s="3" t="s">
        <v>54</v>
      </c>
      <c r="H46" s="5" t="s">
        <v>273</v>
      </c>
      <c r="I46" s="3" t="s">
        <v>546</v>
      </c>
      <c r="J46" s="3" t="str">
        <f>VLOOKUP(Checksums!$I46,Summary[[Path]:[Sha1]],2,FALSE)</f>
        <v>bd3b11cc59128e130ea116c14dcc80b95782b6a2</v>
      </c>
    </row>
    <row r="47" spans="1:10" x14ac:dyDescent="0.3">
      <c r="A47" s="3" t="str">
        <f>MID(Summary[[#This Row],[Path]],FIND("*",SUBSTITUTE(Summary[[#This Row],[Path]],"/","*",LEN(Summary[[#This Row],[Path]])-LEN(SUBSTITUTE(Summary[[#This Row],[Path]],"/",""))))+1,LEN(Summary[[#This Row],[Path]]))</f>
        <v>DragonTigerCard.class</v>
      </c>
      <c r="B47" s="37" t="str">
        <f>Grezzi!B46</f>
        <v>live-dragontiger/domain/target/scala-2.12/classes/com/evolutiongaming/game/dragontiger/DragonTigerCard.class</v>
      </c>
      <c r="C47" s="37" t="str">
        <f>Grezzi!A46</f>
        <v>3c4caf4be59b817dc4f7284312f29b1bd2253338</v>
      </c>
      <c r="D47" s="37" t="str">
        <f>VLOOKUP(Summary[[#This Row],[Path]],Summary6[[Path]:[Description]],2,FALSE)</f>
        <v>Card Value</v>
      </c>
      <c r="F47" s="3" t="s">
        <v>56</v>
      </c>
      <c r="G47" s="3" t="s">
        <v>59</v>
      </c>
      <c r="H47" s="5" t="s">
        <v>273</v>
      </c>
      <c r="I47" s="3" t="s">
        <v>551</v>
      </c>
      <c r="J47" s="3" t="str">
        <f>VLOOKUP(Checksums!$I47,Summary[[Path]:[Sha1]],2,FALSE)</f>
        <v>06ece962887b12fc33836a68c0c63bf7f1a0f956</v>
      </c>
    </row>
    <row r="48" spans="1:10" x14ac:dyDescent="0.3">
      <c r="A48" s="3" t="str">
        <f>MID(Summary[[#This Row],[Path]],FIND("*",SUBSTITUTE(Summary[[#This Row],[Path]],"/","*",LEN(Summary[[#This Row],[Path]])-LEN(SUBSTITUTE(Summary[[#This Row],[Path]],"/",""))))+1,LEN(Summary[[#This Row],[Path]]))</f>
        <v>DragonTigerGame.class</v>
      </c>
      <c r="B48" s="37" t="str">
        <f>Grezzi!B47</f>
        <v>live-dragontiger/domain/target/scala-2.12/classes/com/evolutiongaming/game/dragontiger/DragonTigerGame.class</v>
      </c>
      <c r="C48" s="37" t="str">
        <f>Grezzi!A47</f>
        <v>5c2cbb5d96def6f44f118e11db2042d5d96f784b</v>
      </c>
      <c r="D48" s="37" t="str">
        <f>VLOOKUP(Summary[[#This Row],[Path]],Summary6[[Path]:[Description]],2,FALSE)</f>
        <v>Game flow: betting, bets accepted...</v>
      </c>
      <c r="F48" s="3" t="s">
        <v>56</v>
      </c>
      <c r="G48" s="3" t="s">
        <v>60</v>
      </c>
      <c r="H48" s="5" t="s">
        <v>273</v>
      </c>
      <c r="I48" s="3" t="s">
        <v>556</v>
      </c>
      <c r="J48" s="3" t="str">
        <f>VLOOKUP(Checksums!$I48,Summary[[Path]:[Sha1]],2,FALSE)</f>
        <v>3366948960eb6a491334312ac353aa08604aa1ec</v>
      </c>
    </row>
    <row r="49" spans="1:10" x14ac:dyDescent="0.3">
      <c r="A49" s="3" t="str">
        <f>MID(Summary[[#This Row],[Path]],FIND("*",SUBSTITUTE(Summary[[#This Row],[Path]],"/","*",LEN(Summary[[#This Row],[Path]])-LEN(SUBSTITUTE(Summary[[#This Row],[Path]],"/",""))))+1,LEN(Summary[[#This Row],[Path]]))</f>
        <v>DragonTigerPayout.class</v>
      </c>
      <c r="B49" s="37" t="str">
        <f>Grezzi!B48</f>
        <v>live-dragontiger/domain/target/scala-2.12/classes/com/evolutiongaming/game/dragontiger/DragonTigerPayout.class</v>
      </c>
      <c r="C49" s="37" t="str">
        <f>Grezzi!A48</f>
        <v>fe71cd51866b847f5dab29fc222f2829b20a4812</v>
      </c>
      <c r="D49" s="37" t="str">
        <f>VLOOKUP(Summary[[#This Row],[Path]],Summary6[[Path]:[Description]],2,FALSE)</f>
        <v>Compute winner</v>
      </c>
      <c r="F49" s="3" t="s">
        <v>56</v>
      </c>
      <c r="G49" s="3" t="s">
        <v>55</v>
      </c>
      <c r="H49" s="5" t="s">
        <v>273</v>
      </c>
      <c r="I49" s="3" t="s">
        <v>548</v>
      </c>
      <c r="J49" s="3" t="str">
        <f>VLOOKUP(Checksums!$I49,Summary[[Path]:[Sha1]],2,FALSE)</f>
        <v>52e69e0151d33335fcd12db1c2bb8562e9d80535</v>
      </c>
    </row>
    <row r="50" spans="1:10" x14ac:dyDescent="0.3">
      <c r="A50" s="3" t="str">
        <f>MID(Summary[[#This Row],[Path]],FIND("*",SUBSTITUTE(Summary[[#This Row],[Path]],"/","*",LEN(Summary[[#This Row],[Path]])-LEN(SUBSTITUTE(Summary[[#This Row],[Path]],"/",""))))+1,LEN(Summary[[#This Row],[Path]]))</f>
        <v>DragonTigerWinner.class</v>
      </c>
      <c r="B50" s="37" t="str">
        <f>Grezzi!B49</f>
        <v>live-dragontiger/domain/target/scala-2.12/classes/com/evolutiongaming/game/dragontiger/DragonTigerWinner.class</v>
      </c>
      <c r="C50" s="37" t="str">
        <f>Grezzi!A49</f>
        <v>25478b90fc23e20f794d6ca77d79da7cc69cd886</v>
      </c>
      <c r="D50" s="37" t="str">
        <f>VLOOKUP(Summary[[#This Row],[Path]],Summary6[[Path]:[Description]],2,FALSE)</f>
        <v>Paytable</v>
      </c>
      <c r="F50" s="3" t="s">
        <v>108</v>
      </c>
      <c r="G50" s="3" t="s">
        <v>109</v>
      </c>
      <c r="H50" s="3" t="s">
        <v>109</v>
      </c>
      <c r="I50" s="3" t="s">
        <v>615</v>
      </c>
      <c r="J50" s="3" t="str">
        <f>VLOOKUP(Checksums!$I50,Summary[[Path]:[Sha1]],2,FALSE)</f>
        <v>00d34e70d5cdd0468346917d0a2f34dbb13df273</v>
      </c>
    </row>
    <row r="51" spans="1:10" x14ac:dyDescent="0.3">
      <c r="A51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51" s="37" t="str">
        <f>Grezzi!B50</f>
        <v>live-moneywheel/domain/target/scala-2.12/classes/com/evolutiongaming/game/moneywheel/BetCode.class</v>
      </c>
      <c r="C51" s="37" t="str">
        <f>Grezzi!A50</f>
        <v>53f1c717e996a6690fe74967aa22ea94a25cef51</v>
      </c>
      <c r="D51" s="37" t="str">
        <f>VLOOKUP(Summary[[#This Row],[Path]],Summary6[[Path]:[Description]],2,FALSE)</f>
        <v>Encode the possible bets</v>
      </c>
      <c r="F51" s="3" t="s">
        <v>150</v>
      </c>
      <c r="G51" s="3" t="s">
        <v>151</v>
      </c>
      <c r="H51" s="5" t="s">
        <v>280</v>
      </c>
      <c r="I51" s="3" t="s">
        <v>140</v>
      </c>
      <c r="J51" s="3" t="str">
        <f>VLOOKUP(Checksums!$I51,Summary[[Path]:[Sha1]],2,FALSE)</f>
        <v>a56810bfface3bb817132de8c62ceb883584f46b</v>
      </c>
    </row>
    <row r="52" spans="1:10" x14ac:dyDescent="0.3">
      <c r="A52" s="3" t="str">
        <f>MID(Summary[[#This Row],[Path]],FIND("*",SUBSTITUTE(Summary[[#This Row],[Path]],"/","*",LEN(Summary[[#This Row],[Path]])-LEN(SUBSTITUTE(Summary[[#This Row],[Path]],"/",""))))+1,LEN(Summary[[#This Row],[Path]]))</f>
        <v>MaxPayoutLimit.class</v>
      </c>
      <c r="B52" s="37" t="str">
        <f>Grezzi!B51</f>
        <v>live-moneywheel/domain/target/scala-2.12/classes/com/evolutiongaming/game/moneywheel/MaxPayoutLimit.class</v>
      </c>
      <c r="C52" s="37" t="str">
        <f>Grezzi!A51</f>
        <v>3c5666f1355c8ec1d8f8812365e38198b8b63f88</v>
      </c>
      <c r="D52" s="37" t="str">
        <f>VLOOKUP(Summary[[#This Row],[Path]],Summary6[[Path]:[Description]],2,FALSE)</f>
        <v>Cap of the winnings</v>
      </c>
      <c r="F52" s="3" t="s">
        <v>150</v>
      </c>
      <c r="G52" s="3" t="s">
        <v>152</v>
      </c>
      <c r="H52" s="5" t="s">
        <v>280</v>
      </c>
      <c r="I52" s="3" t="s">
        <v>141</v>
      </c>
      <c r="J52" s="3" t="str">
        <f>VLOOKUP(Checksums!$I52,Summary[[Path]:[Sha1]],2,FALSE)</f>
        <v>3e9988c0676d95b562468840465196e067e558f4</v>
      </c>
    </row>
    <row r="53" spans="1:10" x14ac:dyDescent="0.3">
      <c r="A53" s="3" t="str">
        <f>MID(Summary[[#This Row],[Path]],FIND("*",SUBSTITUTE(Summary[[#This Row],[Path]],"/","*",LEN(Summary[[#This Row],[Path]])-LEN(SUBSTITUTE(Summary[[#This Row],[Path]],"/",""))))+1,LEN(Summary[[#This Row],[Path]]))</f>
        <v>MoneyWheelGame.class</v>
      </c>
      <c r="B53" s="37" t="str">
        <f>Grezzi!B52</f>
        <v>live-moneywheel/domain/target/scala-2.12/classes/com/evolutiongaming/game/moneywheel/MoneyWheelGame.class</v>
      </c>
      <c r="C53" s="37" t="str">
        <f>Grezzi!A52</f>
        <v>0c7cf2ed3ea7b4b78957f12ec55413987b1bdaad</v>
      </c>
      <c r="D53" s="37" t="str">
        <f>VLOOKUP(Summary[[#This Row],[Path]],Summary6[[Path]:[Description]],2,FALSE)</f>
        <v xml:space="preserve">Autoplay, Game flow, multiplier, </v>
      </c>
      <c r="F53" s="3" t="s">
        <v>150</v>
      </c>
      <c r="G53" s="3" t="s">
        <v>153</v>
      </c>
      <c r="H53" s="5" t="s">
        <v>280</v>
      </c>
      <c r="I53" s="3" t="s">
        <v>142</v>
      </c>
      <c r="J53" s="3" t="str">
        <f>VLOOKUP(Checksums!$I53,Summary[[Path]:[Sha1]],2,FALSE)</f>
        <v>742e1304f6212c2ec87d14f342c3f51a9a9edb9b</v>
      </c>
    </row>
    <row r="54" spans="1:10" x14ac:dyDescent="0.3">
      <c r="A54" s="3" t="str">
        <f>MID(Summary[[#This Row],[Path]],FIND("*",SUBSTITUTE(Summary[[#This Row],[Path]],"/","*",LEN(Summary[[#This Row],[Path]])-LEN(SUBSTITUTE(Summary[[#This Row],[Path]],"/",""))))+1,LEN(Summary[[#This Row],[Path]]))</f>
        <v>MoneyWheelLayout.class</v>
      </c>
      <c r="B54" s="37" t="str">
        <f>Grezzi!B53</f>
        <v>live-moneywheel/domain/target/scala-2.12/classes/com/evolutiongaming/game/moneywheel/MoneyWheelLayout.class</v>
      </c>
      <c r="C54" s="37" t="str">
        <f>Grezzi!A53</f>
        <v>d02559d13599f4deaf72a0e2fe66ad48aa901252</v>
      </c>
      <c r="D54" s="37" t="str">
        <f>VLOOKUP(Summary[[#This Row],[Path]],Summary6[[Path]:[Description]],2,FALSE)</f>
        <v>Wheel composition</v>
      </c>
      <c r="F54" s="3" t="s">
        <v>150</v>
      </c>
      <c r="G54" s="3" t="s">
        <v>154</v>
      </c>
      <c r="H54" s="5" t="s">
        <v>281</v>
      </c>
      <c r="I54" s="3" t="s">
        <v>135</v>
      </c>
      <c r="J54" s="3" t="str">
        <f>VLOOKUP(Checksums!$I54,Summary[[Path]:[Sha1]],2,FALSE)</f>
        <v>226417f23f07d7cb05605db6da969557b626fd6a</v>
      </c>
    </row>
    <row r="55" spans="1:10" x14ac:dyDescent="0.3">
      <c r="A55" s="3" t="str">
        <f>MID(Summary[[#This Row],[Path]],FIND("*",SUBSTITUTE(Summary[[#This Row],[Path]],"/","*",LEN(Summary[[#This Row],[Path]])-LEN(SUBSTITUTE(Summary[[#This Row],[Path]],"/",""))))+1,LEN(Summary[[#This Row],[Path]]))</f>
        <v>MoneyWheelResult.class</v>
      </c>
      <c r="B55" s="37" t="str">
        <f>Grezzi!B54</f>
        <v>live-moneywheel/domain/target/scala-2.12/classes/com/evolutiongaming/game/moneywheel/MoneyWheelResult.class</v>
      </c>
      <c r="C55" s="37" t="str">
        <f>Grezzi!A54</f>
        <v>4f2b73985c3674e49c165ca19f3a949af7571aad</v>
      </c>
      <c r="D55" s="37" t="str">
        <f>VLOOKUP(Summary[[#This Row],[Path]],Summary6[[Path]:[Description]],2,FALSE)</f>
        <v>Compute the result of the spin</v>
      </c>
      <c r="F55" s="3" t="s">
        <v>150</v>
      </c>
      <c r="G55" s="3" t="s">
        <v>155</v>
      </c>
      <c r="H55" s="5" t="s">
        <v>281</v>
      </c>
      <c r="I55" s="3" t="s">
        <v>136</v>
      </c>
      <c r="J55" s="3" t="str">
        <f>VLOOKUP(Checksums!$I55,Summary[[Path]:[Sha1]],2,FALSE)</f>
        <v>e7e301059c6ee280255506b9098bdfe2f82fe82d</v>
      </c>
    </row>
    <row r="56" spans="1:10" x14ac:dyDescent="0.3">
      <c r="A56" s="3" t="str">
        <f>MID(Summary[[#This Row],[Path]],FIND("*",SUBSTITUTE(Summary[[#This Row],[Path]],"/","*",LEN(Summary[[#This Row],[Path]])-LEN(SUBSTITUTE(Summary[[#This Row],[Path]],"/",""))))+1,LEN(Summary[[#This Row],[Path]]))</f>
        <v>ResultCode.class</v>
      </c>
      <c r="B56" s="37" t="str">
        <f>Grezzi!B55</f>
        <v>live-moneywheel/domain/target/scala-2.12/classes/com/evolutiongaming/game/moneywheel/ResultCode.class</v>
      </c>
      <c r="C56" s="37" t="str">
        <f>Grezzi!A55</f>
        <v>6f3423668beab4b3f844daa9ebfa16fb4c32c976</v>
      </c>
      <c r="D56" s="37" t="str">
        <f>VLOOKUP(Summary[[#This Row],[Path]],Summary6[[Path]:[Description]],2,FALSE)</f>
        <v>Encode winning outcome</v>
      </c>
      <c r="F56" s="3" t="s">
        <v>150</v>
      </c>
      <c r="G56" s="3" t="s">
        <v>156</v>
      </c>
      <c r="H56" s="5" t="s">
        <v>281</v>
      </c>
      <c r="I56" s="3" t="s">
        <v>137</v>
      </c>
      <c r="J56" s="3" t="str">
        <f>VLOOKUP(Checksums!$I56,Summary[[Path]:[Sha1]],2,FALSE)</f>
        <v>bf6c9b7059441c507428ce7bd45c472d1a5930a7</v>
      </c>
    </row>
    <row r="57" spans="1:10" x14ac:dyDescent="0.3">
      <c r="A57" s="3" t="str">
        <f>MID(Summary[[#This Row],[Path]],FIND("*",SUBSTITUTE(Summary[[#This Row],[Path]],"/","*",LEN(Summary[[#This Row],[Path]])-LEN(SUBSTITUTE(Summary[[#This Row],[Path]],"/",""))))+1,LEN(Summary[[#This Row],[Path]]))</f>
        <v>ChanceResults.class</v>
      </c>
      <c r="B57" s="37" t="str">
        <f>Grezzi!B56</f>
        <v>live-monopoly/domain/target/scala-2.12/classes/com/evolutiongaming/game/monopoly/ChanceResults.class</v>
      </c>
      <c r="C57" s="37" t="str">
        <f>Grezzi!A56</f>
        <v>7802c543f107918c179111b60069c12ca97239df</v>
      </c>
      <c r="D57" s="37" t="str">
        <f>VLOOKUP(Summary[[#This Row],[Path]],Summary6[[Path]:[Description]],2,FALSE)</f>
        <v>To substitute MonopolyTable</v>
      </c>
      <c r="F57" s="3" t="s">
        <v>150</v>
      </c>
      <c r="G57" s="3" t="s">
        <v>157</v>
      </c>
      <c r="H57" s="5" t="s">
        <v>281</v>
      </c>
      <c r="I57" s="3" t="s">
        <v>138</v>
      </c>
      <c r="J57" s="3" t="str">
        <f>VLOOKUP(Checksums!$I57,Summary[[Path]:[Sha1]],2,FALSE)</f>
        <v>2081d1b6f4d9395fd833e16dc5d1b010e0505875</v>
      </c>
    </row>
    <row r="58" spans="1:10" x14ac:dyDescent="0.3">
      <c r="A58" s="3" t="str">
        <f>MID(Summary[[#This Row],[Path]],FIND("*",SUBSTITUTE(Summary[[#This Row],[Path]],"/","*",LEN(Summary[[#This Row],[Path]])-LEN(SUBSTITUTE(Summary[[#This Row],[Path]],"/",""))))+1,LEN(Summary[[#This Row],[Path]]))</f>
        <v>MonopolyTable.class</v>
      </c>
      <c r="B58" s="37" t="str">
        <f>Grezzi!B57</f>
        <v>live-monopoly/domain/target/scala-2.12/classes/com/evolutiongaming/game/monopoly/MonopolyTable.class</v>
      </c>
      <c r="C58" s="37" t="str">
        <f>Grezzi!A57</f>
        <v>36fe04d09834a562d58d92de215d5fe86c3fc936</v>
      </c>
      <c r="D58" s="37" t="str">
        <f>VLOOKUP(Summary[[#This Row],[Path]],Summary6[[Path]:[Description]],2,FALSE)</f>
        <v>Manage wheel outcome: type of prize</v>
      </c>
      <c r="F58" s="3" t="s">
        <v>150</v>
      </c>
      <c r="G58" s="3" t="s">
        <v>158</v>
      </c>
      <c r="H58" s="5" t="s">
        <v>281</v>
      </c>
      <c r="I58" s="3" t="s">
        <v>139</v>
      </c>
      <c r="J58" s="3" t="str">
        <f>VLOOKUP(Checksums!$I58,Summary[[Path]:[Sha1]],2,FALSE)</f>
        <v>bc7b769144a30ff3ea1ac3906b4a14841e16ba8b</v>
      </c>
    </row>
    <row r="59" spans="1:10" x14ac:dyDescent="0.3">
      <c r="A59" s="3" t="str">
        <f>MID(Summary[[#This Row],[Path]],FIND("*",SUBSTITUTE(Summary[[#This Row],[Path]],"/","*",LEN(Summary[[#This Row],[Path]])-LEN(SUBSTITUTE(Summary[[#This Row],[Path]],"/",""))))+1,LEN(Summary[[#This Row],[Path]]))</f>
        <v>MonopolyWheelResult.class</v>
      </c>
      <c r="B59" s="37" t="str">
        <f>Grezzi!B58</f>
        <v>live-monopoly/domain/target/scala-2.12/classes/com/evolutiongaming/game/monopoly/MonopolyWheelResult.class</v>
      </c>
      <c r="C59" s="37" t="str">
        <f>Grezzi!A58</f>
        <v>9ddc3e4609510151c7210d099f4f96a6517aa6b3</v>
      </c>
      <c r="D59" s="37" t="str">
        <f>VLOOKUP(Summary[[#This Row],[Path]],Summary6[[Path]:[Description]],2,FALSE)</f>
        <v>Paytable: prizes, multipliers, bonus game</v>
      </c>
      <c r="F59" s="3" t="s">
        <v>150</v>
      </c>
      <c r="G59" s="3" t="s">
        <v>159</v>
      </c>
      <c r="H59" s="5" t="s">
        <v>282</v>
      </c>
      <c r="I59" s="3" t="s">
        <v>144</v>
      </c>
      <c r="J59" s="3" t="str">
        <f>VLOOKUP(Checksums!$I59,Summary[[Path]:[Sha1]],2,FALSE)</f>
        <v>23e154ec05757b7d685316b6a1c6addec984b28e</v>
      </c>
    </row>
    <row r="60" spans="1:10" x14ac:dyDescent="0.3">
      <c r="A60" s="3" t="str">
        <f>MID(Summary[[#This Row],[Path]],FIND("*",SUBSTITUTE(Summary[[#This Row],[Path]],"/","*",LEN(Summary[[#This Row],[Path]])-LEN(SUBSTITUTE(Summary[[#This Row],[Path]],"/",""))))+1,LEN(Summary[[#This Row],[Path]]))</f>
        <v>WheelChance.class</v>
      </c>
      <c r="B60" s="37" t="str">
        <f>Grezzi!B59</f>
        <v>live-monopoly/domain/target/scala-2.12/classes/com/evolutiongaming/game/monopoly/WheelChance.class</v>
      </c>
      <c r="C60" s="37" t="str">
        <f>Grezzi!A59</f>
        <v>9698a32565246dc01452adc9fc9bebead7f7fffb</v>
      </c>
      <c r="D60" s="37" t="str">
        <f>VLOOKUP(Summary[[#This Row],[Path]],Summary6[[Path]:[Description]],2,FALSE)</f>
        <v>Distribution and value of chance cards</v>
      </c>
      <c r="F60" s="3" t="s">
        <v>150</v>
      </c>
      <c r="G60" s="3" t="s">
        <v>160</v>
      </c>
      <c r="H60" s="5" t="s">
        <v>282</v>
      </c>
      <c r="I60" s="3" t="s">
        <v>146</v>
      </c>
      <c r="J60" s="3" t="str">
        <f>VLOOKUP(Checksums!$I60,Summary[[Path]:[Sha1]],2,FALSE)</f>
        <v>cd2c6230cbce6a891d29d27bcc4f771c793dd610</v>
      </c>
    </row>
    <row r="61" spans="1:10" x14ac:dyDescent="0.3">
      <c r="A61" s="3" t="str">
        <f>MID(Summary[[#This Row],[Path]],FIND("*",SUBSTITUTE(Summary[[#This Row],[Path]],"/","*",LEN(Summary[[#This Row],[Path]])-LEN(SUBSTITUTE(Summary[[#This Row],[Path]],"/",""))))+1,LEN(Summary[[#This Row],[Path]]))</f>
        <v>ChanceCard.class</v>
      </c>
      <c r="B61" s="37" t="str">
        <f>Grezzi!B60</f>
        <v>live-monopoly/domain/target/scala-2.12/classes/com/evolutiongaming/game/monopoly/board/ChanceCard.class</v>
      </c>
      <c r="C61" s="37" t="str">
        <f>Grezzi!A60</f>
        <v>2c71e22e264bc5200f086a5e64c682d6602c8018</v>
      </c>
      <c r="D61" s="37" t="str">
        <f>VLOOKUP(Summary[[#This Row],[Path]],Summary6[[Path]:[Description]],2,FALSE)</f>
        <v>Configuration of Chance cards in the bonus game (monopoly)</v>
      </c>
      <c r="F61" s="3" t="s">
        <v>150</v>
      </c>
      <c r="G61" s="3" t="s">
        <v>80</v>
      </c>
      <c r="H61" s="5" t="s">
        <v>276</v>
      </c>
      <c r="I61" s="3" t="s">
        <v>143</v>
      </c>
      <c r="J61" s="3" t="str">
        <f>VLOOKUP(Checksums!$I61,Summary[[Path]:[Sha1]],2,FALSE)</f>
        <v>8cd46b2f07bf928007872b833351f4ae4524fa14</v>
      </c>
    </row>
    <row r="62" spans="1:10" x14ac:dyDescent="0.3">
      <c r="A62" s="3" t="str">
        <f>MID(Summary[[#This Row],[Path]],FIND("*",SUBSTITUTE(Summary[[#This Row],[Path]],"/","*",LEN(Summary[[#This Row],[Path]])-LEN(SUBSTITUTE(Summary[[#This Row],[Path]],"/",""))))+1,LEN(Summary[[#This Row],[Path]]))</f>
        <v>MonopolyBoard.class</v>
      </c>
      <c r="B62" s="37" t="str">
        <f>Grezzi!B61</f>
        <v>live-monopoly/domain/target/scala-2.12/classes/com/evolutiongaming/game/monopoly/board/MonopolyBoard.class</v>
      </c>
      <c r="C62" s="37" t="str">
        <f>Grezzi!A61</f>
        <v>54a68b06f4ed269d33f1bd80810f2115e8ab81e3</v>
      </c>
      <c r="D62" s="37" t="str">
        <f>VLOOKUP(Summary[[#This Row],[Path]],Summary6[[Path]:[Description]],2,FALSE)</f>
        <v>Monopoly board confguration and bonus game management</v>
      </c>
      <c r="F62" s="3" t="s">
        <v>150</v>
      </c>
      <c r="G62" s="3" t="s">
        <v>201</v>
      </c>
      <c r="H62" s="5" t="s">
        <v>281</v>
      </c>
      <c r="I62" s="3" t="s">
        <v>196</v>
      </c>
      <c r="J62" s="3" t="str">
        <f>VLOOKUP(Checksums!$I62,Summary[[Path]:[Sha1]],2,FALSE)</f>
        <v>f66abb9bc5a85ab948e6aa3bc4e6897bd52d23c5</v>
      </c>
    </row>
    <row r="63" spans="1:10" x14ac:dyDescent="0.3">
      <c r="A63" s="3" t="str">
        <f>MID(Summary[[#This Row],[Path]],FIND("*",SUBSTITUTE(Summary[[#This Row],[Path]],"/","*",LEN(Summary[[#This Row],[Path]])-LEN(SUBSTITUTE(Summary[[#This Row],[Path]],"/",""))))+1,LEN(Summary[[#This Row],[Path]]))</f>
        <v>PropertyInfo.class</v>
      </c>
      <c r="B63" s="37" t="str">
        <f>Grezzi!B62</f>
        <v>live-monopoly/domain/target/scala-2.12/classes/com/evolutiongaming/game/monopoly/board/PropertyInfo.class</v>
      </c>
      <c r="C63" s="37" t="str">
        <f>Grezzi!A62</f>
        <v>f5a7abd54a836db885470ad607e990b68df3abaa</v>
      </c>
      <c r="D63" s="37" t="str">
        <f>VLOOKUP(Summary[[#This Row],[Path]],Summary6[[Path]:[Description]],2,FALSE)</f>
        <v>Board multiplier setup</v>
      </c>
      <c r="F63" s="3" t="s">
        <v>150</v>
      </c>
      <c r="G63" s="3" t="s">
        <v>202</v>
      </c>
      <c r="H63" s="5" t="s">
        <v>281</v>
      </c>
      <c r="I63" s="3" t="s">
        <v>197</v>
      </c>
      <c r="J63" s="3" t="str">
        <f>VLOOKUP(Checksums!$I63,Summary[[Path]:[Sha1]],2,FALSE)</f>
        <v>c01a3d95180b1d3501e5a17e33070b616945b09d</v>
      </c>
    </row>
    <row r="64" spans="1:10" x14ac:dyDescent="0.3">
      <c r="A64" s="3" t="str">
        <f>MID(Summary[[#This Row],[Path]],FIND("*",SUBSTITUTE(Summary[[#This Row],[Path]],"/","*",LEN(Summary[[#This Row],[Path]])-LEN(SUBSTITUTE(Summary[[#This Row],[Path]],"/",""))))+1,LEN(Summary[[#This Row],[Path]]))</f>
        <v>Square.class</v>
      </c>
      <c r="B64" s="37" t="str">
        <f>Grezzi!B63</f>
        <v>live-monopoly/domain/target/scala-2.12/classes/com/evolutiongaming/game/monopoly/board/Square.class</v>
      </c>
      <c r="C64" s="37" t="str">
        <f>Grezzi!A63</f>
        <v>dfe4b696900ac7fd9559f7c5464454729749e9b6</v>
      </c>
      <c r="D64" s="37" t="str">
        <f>VLOOKUP(Summary[[#This Row],[Path]],Summary6[[Path]:[Description]],2,FALSE)</f>
        <v>Special squares values</v>
      </c>
      <c r="F64" s="3" t="s">
        <v>150</v>
      </c>
      <c r="G64" s="3" t="s">
        <v>203</v>
      </c>
      <c r="H64" s="5" t="s">
        <v>281</v>
      </c>
      <c r="I64" s="3" t="s">
        <v>198</v>
      </c>
      <c r="J64" s="3" t="str">
        <f>VLOOKUP(Checksums!$I64,Summary[[Path]:[Sha1]],2,FALSE)</f>
        <v>9758e95ca6651afe10d70072ee2b3f0f5e4a2457</v>
      </c>
    </row>
    <row r="65" spans="1:10" x14ac:dyDescent="0.3">
      <c r="A65" s="3" t="str">
        <f>MID(Summary[[#This Row],[Path]],FIND("*",SUBSTITUTE(Summary[[#This Row],[Path]],"/","*",LEN(Summary[[#This Row],[Path]])-LEN(SUBSTITUTE(Summary[[#This Row],[Path]],"/",""))))+1,LEN(Summary[[#This Row],[Path]]))</f>
        <v>UpgradeInfo.class</v>
      </c>
      <c r="B65" s="37" t="str">
        <f>Grezzi!B64</f>
        <v>live-monopoly/domain/target/scala-2.12/classes/com/evolutiongaming/game/monopoly/board/UpgradeInfo.class</v>
      </c>
      <c r="C65" s="37" t="str">
        <f>Grezzi!A64</f>
        <v>f1b62299018a3fc06a149a226983775b9606143b</v>
      </c>
      <c r="D65" s="37" t="str">
        <f>VLOOKUP(Summary[[#This Row],[Path]],Summary6[[Path]:[Description]],2,FALSE)</f>
        <v>Upgrade squares management</v>
      </c>
      <c r="F65" s="3" t="s">
        <v>61</v>
      </c>
      <c r="G65" s="3" t="s">
        <v>33</v>
      </c>
      <c r="H65" s="5" t="s">
        <v>269</v>
      </c>
      <c r="I65" s="3" t="s">
        <v>15</v>
      </c>
      <c r="J65" s="3" t="str">
        <f>VLOOKUP(Checksums!$I65,Summary[[Path]:[Sha1]],2,FALSE)</f>
        <v>46eb027be07fcfedb261414bca4dab7f71645489</v>
      </c>
    </row>
    <row r="66" spans="1:10" x14ac:dyDescent="0.3">
      <c r="A66" s="3" t="str">
        <f>MID(Summary[[#This Row],[Path]],FIND("*",SUBSTITUTE(Summary[[#This Row],[Path]],"/","*",LEN(Summary[[#This Row],[Path]])-LEN(SUBSTITUTE(Summary[[#This Row],[Path]],"/",""))))+1,LEN(Summary[[#This Row],[Path]]))</f>
        <v>ThreeCardEvaluation.class</v>
      </c>
      <c r="B66" s="37" t="str">
        <f>Grezzi!B65</f>
        <v>live-poker/domain/target/scala-2.12/classes/com/evolutiongaming/game/poker/threecard/ThreeCardEvaluation.class</v>
      </c>
      <c r="C66" s="37" t="str">
        <f>Grezzi!A65</f>
        <v>9df2d103c866f67f5e0a7cfb6fb0063b63291964</v>
      </c>
      <c r="D66" s="37" t="str">
        <f>VLOOKUP(Summary[[#This Row],[Path]],Summary6[[Path]:[Description]],2,FALSE)</f>
        <v>Evaluate the hand of 3 cards for side bets</v>
      </c>
      <c r="F66" s="3" t="s">
        <v>61</v>
      </c>
      <c r="G66" s="3" t="s">
        <v>62</v>
      </c>
      <c r="H66" s="5" t="s">
        <v>269</v>
      </c>
      <c r="I66" s="3" t="s">
        <v>17</v>
      </c>
      <c r="J66" s="3" t="str">
        <f>VLOOKUP(Checksums!$I66,Summary[[Path]:[Sha1]],2,FALSE)</f>
        <v>7b7360823d27a531f436c08e7cfd2ba18d151a0b</v>
      </c>
    </row>
    <row r="67" spans="1:10" x14ac:dyDescent="0.3">
      <c r="A67" s="3" t="str">
        <f>MID(Summary[[#This Row],[Path]],FIND("*",SUBSTITUTE(Summary[[#This Row],[Path]],"/","*",LEN(Summary[[#This Row],[Path]])-LEN(SUBSTITUTE(Summary[[#This Row],[Path]],"/",""))))+1,LEN(Summary[[#This Row],[Path]]))</f>
        <v>Jackpot.class</v>
      </c>
      <c r="B67" s="37" t="str">
        <f>Grezzi!B66</f>
        <v>live-poker/jackpot/domain/target/scala-2.12/classes/com/evolutiongaming/jackpot/Jackpot.class</v>
      </c>
      <c r="C67" s="37" t="str">
        <f>Grezzi!A66</f>
        <v>c5ef7c87f674dcb48aad48ed49110ab507cdf4a9</v>
      </c>
      <c r="D67" s="37">
        <f>VLOOKUP(Summary[[#This Row],[Path]],Summary6[[Path]:[Description]],2,FALSE)</f>
        <v>0</v>
      </c>
      <c r="F67" s="3" t="s">
        <v>61</v>
      </c>
      <c r="G67" s="3" t="s">
        <v>34</v>
      </c>
      <c r="H67" s="5" t="s">
        <v>269</v>
      </c>
      <c r="I67" s="3" t="s">
        <v>19</v>
      </c>
      <c r="J67" s="3" t="str">
        <f>VLOOKUP(Checksums!$I67,Summary[[Path]:[Sha1]],2,FALSE)</f>
        <v>f6491bc62ab555c0d99a72f4dfcc584271bf51ba</v>
      </c>
    </row>
    <row r="68" spans="1:10" x14ac:dyDescent="0.3">
      <c r="A68" s="3" t="str">
        <f>MID(Summary[[#This Row],[Path]],FIND("*",SUBSTITUTE(Summary[[#This Row],[Path]],"/","*",LEN(Summary[[#This Row],[Path]])-LEN(SUBSTITUTE(Summary[[#This Row],[Path]],"/",""))))+1,LEN(Summary[[#This Row],[Path]]))</f>
        <v>JackpotActor.class</v>
      </c>
      <c r="B68" s="37" t="str">
        <f>Grezzi!B67</f>
        <v>live-poker/jackpot/services/target/scala-2.12/classes/com/evolutiongaming/jackpot/JackpotActor.class</v>
      </c>
      <c r="C68" s="37" t="str">
        <f>Grezzi!A67</f>
        <v>e291e7106409fd789ca81169d30230452a144973</v>
      </c>
      <c r="D68" s="37">
        <f>VLOOKUP(Summary[[#This Row],[Path]],Summary6[[Path]:[Description]],2,FALSE)</f>
        <v>0</v>
      </c>
      <c r="F68" s="3" t="s">
        <v>61</v>
      </c>
      <c r="G68" s="3" t="s">
        <v>35</v>
      </c>
      <c r="H68" s="5" t="s">
        <v>269</v>
      </c>
      <c r="I68" s="3" t="s">
        <v>21</v>
      </c>
      <c r="J68" s="3" t="str">
        <f>VLOOKUP(Checksums!$I68,Summary[[Path]:[Sha1]],2,FALSE)</f>
        <v>cbe1517115549f7075ee9c17bb0a4a95a0888469</v>
      </c>
    </row>
    <row r="69" spans="1:10" x14ac:dyDescent="0.3">
      <c r="A69" s="3" t="str">
        <f>MID(Summary[[#This Row],[Path]],FIND("*",SUBSTITUTE(Summary[[#This Row],[Path]],"/","*",LEN(Summary[[#This Row],[Path]])-LEN(SUBSTITUTE(Summary[[#This Row],[Path]],"/",""))))+1,LEN(Summary[[#This Row],[Path]]))</f>
        <v>JackpotService.class</v>
      </c>
      <c r="B69" s="37" t="str">
        <f>Grezzi!B68</f>
        <v>live-poker/jackpot/services/target/scala-2.12/classes/com/evolutiongaming/jackpot/JackpotService.class</v>
      </c>
      <c r="C69" s="37" t="str">
        <f>Grezzi!A68</f>
        <v>645e2825b27b25377e24d2b817b1a1bce5fa8a02</v>
      </c>
      <c r="D69" s="37">
        <f>VLOOKUP(Summary[[#This Row],[Path]],Summary6[[Path]:[Description]],2,FALSE)</f>
        <v>0</v>
      </c>
      <c r="F69" s="3" t="s">
        <v>61</v>
      </c>
      <c r="G69" s="3" t="s">
        <v>36</v>
      </c>
      <c r="H69" s="5" t="s">
        <v>269</v>
      </c>
      <c r="I69" s="3" t="s">
        <v>26</v>
      </c>
      <c r="J69" s="3" t="str">
        <f>VLOOKUP(Checksums!$I69,Summary[[Path]:[Sha1]],2,FALSE)</f>
        <v>f2d8bc54deddc7fed9dc37a33bfb4d8bc110944a</v>
      </c>
    </row>
    <row r="70" spans="1:10" x14ac:dyDescent="0.3">
      <c r="A70" s="3" t="str">
        <f>MID(Summary[[#This Row],[Path]],FIND("*",SUBSTITUTE(Summary[[#This Row],[Path]],"/","*",LEN(Summary[[#This Row],[Path]])-LEN(SUBSTITUTE(Summary[[#This Row],[Path]],"/",""))))+1,LEN(Summary[[#This Row],[Path]]))</f>
        <v>HoldemEvaluation.class</v>
      </c>
      <c r="B70" s="37" t="str">
        <f>Grezzi!B69</f>
        <v>live-poker-messages/target/scala-2.12/classes/com/evolutiongaming/game/poker/HoldemEvaluation.class</v>
      </c>
      <c r="C70" s="37" t="str">
        <f>Grezzi!A69</f>
        <v>bad12c531385a71779296bb59055b3298064f09e</v>
      </c>
      <c r="D70" s="37" t="str">
        <f>VLOOKUP(Summary[[#This Row],[Path]],Summary6[[Path]:[Description]],2,FALSE)</f>
        <v>Hand evaluation</v>
      </c>
      <c r="F70" s="3" t="s">
        <v>63</v>
      </c>
      <c r="G70" s="3" t="s">
        <v>64</v>
      </c>
      <c r="H70" s="5" t="s">
        <v>274</v>
      </c>
      <c r="I70" s="3" t="s">
        <v>256</v>
      </c>
      <c r="J70" s="3" t="str">
        <f>VLOOKUP(Checksums!$I70,Summary[[Path]:[Sha1]],2,FALSE)</f>
        <v>5c2cbb5d96def6f44f118e11db2042d5d96f784b</v>
      </c>
    </row>
    <row r="71" spans="1:10" x14ac:dyDescent="0.3">
      <c r="A71" s="3" t="str">
        <f>MID(Summary[[#This Row],[Path]],FIND("*",SUBSTITUTE(Summary[[#This Row],[Path]],"/","*",LEN(Summary[[#This Row],[Path]])-LEN(SUBSTITUTE(Summary[[#This Row],[Path]],"/",""))))+1,LEN(Summary[[#This Row],[Path]]))</f>
        <v>PokerOutcomeEvaluated.class</v>
      </c>
      <c r="B71" s="37" t="str">
        <f>Grezzi!B70</f>
        <v>live-poker-messages/target/scala-2.12/classes/com/evolutiongaming/game/poker/PokerOutcomeEvaluated.class</v>
      </c>
      <c r="C71" s="37" t="str">
        <f>Grezzi!A70</f>
        <v>06ece962887b12fc33836a68c0c63bf7f1a0f956</v>
      </c>
      <c r="D71" s="37" t="str">
        <f>VLOOKUP(Summary[[#This Row],[Path]],Summary6[[Path]:[Description]],2,FALSE)</f>
        <v>Winner management</v>
      </c>
      <c r="F71" s="3" t="s">
        <v>63</v>
      </c>
      <c r="G71" s="3" t="s">
        <v>65</v>
      </c>
      <c r="H71" s="5" t="s">
        <v>274</v>
      </c>
      <c r="I71" s="3" t="s">
        <v>257</v>
      </c>
      <c r="J71" s="3" t="str">
        <f>VLOOKUP(Checksums!$I71,Summary[[Path]:[Sha1]],2,FALSE)</f>
        <v>fe71cd51866b847f5dab29fc222f2829b20a4812</v>
      </c>
    </row>
    <row r="72" spans="1:10" x14ac:dyDescent="0.3">
      <c r="A72" s="3" t="str">
        <f>MID(Summary[[#This Row],[Path]],FIND("*",SUBSTITUTE(Summary[[#This Row],[Path]],"/","*",LEN(Summary[[#This Row],[Path]])-LEN(SUBSTITUTE(Summary[[#This Row],[Path]],"/",""))))+1,LEN(Summary[[#This Row],[Path]]))</f>
        <v>CasinoHoldemGame.class</v>
      </c>
      <c r="B72" s="37" t="str">
        <f>Grezzi!B71</f>
        <v>live-poker-messages/target/scala-2.12/classes/com/evolutiongaming/game/poker/chp/CasinoHoldemGame.class</v>
      </c>
      <c r="C72" s="37" t="str">
        <f>Grezzi!A71</f>
        <v>f6ea3f1857237b26f53216d710aa61fa406d38fd</v>
      </c>
      <c r="D72" s="37" t="str">
        <f>VLOOKUP(Summary[[#This Row],[Path]],Summary6[[Path]:[Description]],2,FALSE)</f>
        <v>Game flow: bets, fold, dealing cards. Dealer qualification</v>
      </c>
      <c r="F72" s="3" t="s">
        <v>63</v>
      </c>
      <c r="G72" s="3" t="s">
        <v>66</v>
      </c>
      <c r="H72" s="5" t="s">
        <v>274</v>
      </c>
      <c r="I72" s="3" t="s">
        <v>258</v>
      </c>
      <c r="J72" s="3" t="str">
        <f>VLOOKUP(Checksums!$I72,Summary[[Path]:[Sha1]],2,FALSE)</f>
        <v>25478b90fc23e20f794d6ca77d79da7cc69cd886</v>
      </c>
    </row>
    <row r="73" spans="1:10" x14ac:dyDescent="0.3">
      <c r="A73" s="3" t="str">
        <f>MID(Summary[[#This Row],[Path]],FIND("*",SUBSTITUTE(Summary[[#This Row],[Path]],"/","*",LEN(Summary[[#This Row],[Path]])-LEN(SUBSTITUTE(Summary[[#This Row],[Path]],"/",""))))+1,LEN(Summary[[#This Row],[Path]]))</f>
        <v>CaribbeanStudGame.class</v>
      </c>
      <c r="B73" s="37" t="str">
        <f>Grezzi!B72</f>
        <v>live-poker-messages/target/scala-2.12/classes/com/evolutiongaming/game/poker/csp/CaribbeanStudGame.class</v>
      </c>
      <c r="C73" s="37" t="str">
        <f>Grezzi!A72</f>
        <v>bca69f12398840fcb7c210c7e27f3909a50e80f0</v>
      </c>
      <c r="D73" s="37" t="str">
        <f>VLOOKUP(Summary[[#This Row],[Path]],Summary6[[Path]:[Description]],2,FALSE)</f>
        <v>Game flow: bets, fold, dealing cards</v>
      </c>
      <c r="F73" s="3" t="s">
        <v>302</v>
      </c>
      <c r="G73" s="3" t="s">
        <v>161</v>
      </c>
      <c r="H73" s="5" t="s">
        <v>283</v>
      </c>
      <c r="I73" s="3" t="s">
        <v>235</v>
      </c>
      <c r="J73" s="3" t="str">
        <f>VLOOKUP(Checksums!$I73,Summary[[Path]:[Sha1]],2,FALSE)</f>
        <v>f9994d35f3256bdfb849504aaed2a2973b4c254e</v>
      </c>
    </row>
    <row r="74" spans="1:10" x14ac:dyDescent="0.3">
      <c r="A74" s="3" t="str">
        <f>MID(Summary[[#This Row],[Path]],FIND("*",SUBSTITUTE(Summary[[#This Row],[Path]],"/","*",LEN(Summary[[#This Row],[Path]])-LEN(SUBSTITUTE(Summary[[#This Row],[Path]],"/",""))))+1,LEN(Summary[[#This Row],[Path]]))</f>
        <v>CspPayTable.class</v>
      </c>
      <c r="B74" s="37" t="str">
        <f>Grezzi!B73</f>
        <v>live-poker-messages/target/scala-2.12/classes/com/evolutiongaming/game/poker/csp/CspPayTable.class</v>
      </c>
      <c r="C74" s="37" t="str">
        <f>Grezzi!A73</f>
        <v>bf1c09f05994d6fb36f77146fb3ac306b4307608</v>
      </c>
      <c r="D74" s="37" t="str">
        <f>VLOOKUP(Summary[[#This Row],[Path]],Summary6[[Path]:[Description]],2,FALSE)</f>
        <v>Paytable</v>
      </c>
      <c r="F74" s="3" t="s">
        <v>302</v>
      </c>
      <c r="G74" s="3" t="s">
        <v>162</v>
      </c>
      <c r="H74" s="5" t="s">
        <v>283</v>
      </c>
      <c r="I74" s="3" t="s">
        <v>233</v>
      </c>
      <c r="J74" s="3" t="str">
        <f>VLOOKUP(Checksums!$I74,Summary[[Path]:[Sha1]],2,FALSE)</f>
        <v>63f564792f7a4a482acc47ef3c5f87b9df307319</v>
      </c>
    </row>
    <row r="75" spans="1:10" x14ac:dyDescent="0.3">
      <c r="A75" s="3" t="str">
        <f>MID(Summary[[#This Row],[Path]],FIND("*",SUBSTITUTE(Summary[[#This Row],[Path]],"/","*",LEN(Summary[[#This Row],[Path]])-LEN(SUBSTITUTE(Summary[[#This Row],[Path]],"/",""))))+1,LEN(Summary[[#This Row],[Path]]))</f>
        <v>DoubleHandHoldemGame.class</v>
      </c>
      <c r="B75" s="37" t="str">
        <f>Grezzi!B74</f>
        <v>live-poker-messages/target/scala-2.12/classes/com/evolutiongaming/game/poker/dhp/DoubleHandHoldemGame.class</v>
      </c>
      <c r="C75" s="37" t="str">
        <f>Grezzi!A74</f>
        <v>80d182930a2d652eb4650957b51e67f717d5cc27</v>
      </c>
      <c r="D75" s="37" t="str">
        <f>VLOOKUP(Summary[[#This Row],[Path]],Summary6[[Path]:[Description]],2,FALSE)</f>
        <v>Game flow: bets, fold, dealing cards</v>
      </c>
      <c r="F75" s="3" t="s">
        <v>302</v>
      </c>
      <c r="G75" s="3" t="s">
        <v>163</v>
      </c>
      <c r="H75" s="5" t="s">
        <v>283</v>
      </c>
      <c r="I75" s="3" t="s">
        <v>237</v>
      </c>
      <c r="J75" s="3" t="str">
        <f>VLOOKUP(Checksums!$I75,Summary[[Path]:[Sha1]],2,FALSE)</f>
        <v>c3ad2fddfb1c5517c8d633f59158252fc02aa7e8</v>
      </c>
    </row>
    <row r="76" spans="1:10" x14ac:dyDescent="0.3">
      <c r="A76" s="3" t="str">
        <f>MID(Summary[[#This Row],[Path]],FIND("*",SUBSTITUTE(Summary[[#This Row],[Path]],"/","*",LEN(Summary[[#This Row],[Path]])-LEN(SUBSTITUTE(Summary[[#This Row],[Path]],"/",""))))+1,LEN(Summary[[#This Row],[Path]]))</f>
        <v>FlushLookup.class</v>
      </c>
      <c r="B76" s="37" t="str">
        <f>Grezzi!B75</f>
        <v>live-poker-messages/target/scala-2.12/classes/com/evolutiongaming/game/poker/evaluation/FlushLookup.class</v>
      </c>
      <c r="C76" s="37" t="str">
        <f>Grezzi!A75</f>
        <v>659cbfcbcdc00499870fe17c317cbb097496604d</v>
      </c>
      <c r="D76" s="37" t="str">
        <f>VLOOKUP(Summary[[#This Row],[Path]],Summary6[[Path]:[Description]],2,FALSE)</f>
        <v>Table for hand evaluation</v>
      </c>
      <c r="F76" s="3" t="s">
        <v>302</v>
      </c>
      <c r="G76" s="3" t="s">
        <v>164</v>
      </c>
      <c r="H76" s="5" t="s">
        <v>283</v>
      </c>
      <c r="I76" s="3" t="s">
        <v>226</v>
      </c>
      <c r="J76" s="3" t="str">
        <f>VLOOKUP(Checksums!$I76,Summary[[Path]:[Sha1]],2,FALSE)</f>
        <v>2340a2f80c0a7954ff65c60ab73b873ec642ee30</v>
      </c>
    </row>
    <row r="77" spans="1:10" x14ac:dyDescent="0.3">
      <c r="A77" s="3" t="str">
        <f>MID(Summary[[#This Row],[Path]],FIND("*",SUBSTITUTE(Summary[[#This Row],[Path]],"/","*",LEN(Summary[[#This Row],[Path]])-LEN(SUBSTITUTE(Summary[[#This Row],[Path]],"/",""))))+1,LEN(Summary[[#This Row],[Path]]))</f>
        <v>HashAdjust.class</v>
      </c>
      <c r="B77" s="37" t="str">
        <f>Grezzi!B76</f>
        <v>live-poker-messages/target/scala-2.12/classes/com/evolutiongaming/game/poker/evaluation/HashAdjust.class</v>
      </c>
      <c r="C77" s="37" t="str">
        <f>Grezzi!A76</f>
        <v>e91d2a66022eef4214c8b243518982ed68cfe7c9</v>
      </c>
      <c r="D77" s="37" t="str">
        <f>VLOOKUP(Summary[[#This Row],[Path]],Summary6[[Path]:[Description]],2,FALSE)</f>
        <v>Table for hand evaluation</v>
      </c>
      <c r="F77" s="3" t="s">
        <v>302</v>
      </c>
      <c r="G77" s="3" t="s">
        <v>165</v>
      </c>
      <c r="H77" s="5" t="s">
        <v>283</v>
      </c>
      <c r="I77" s="3" t="s">
        <v>227</v>
      </c>
      <c r="J77" s="3" t="str">
        <f>VLOOKUP(Checksums!$I77,Summary[[Path]:[Sha1]],2,FALSE)</f>
        <v>540d52ebebbf328faa16e57ca80106824ab6c9ad</v>
      </c>
    </row>
    <row r="78" spans="1:10" x14ac:dyDescent="0.3">
      <c r="A78" s="3" t="str">
        <f>MID(Summary[[#This Row],[Path]],FIND("*",SUBSTITUTE(Summary[[#This Row],[Path]],"/","*",LEN(Summary[[#This Row],[Path]])-LEN(SUBSTITUTE(Summary[[#This Row],[Path]],"/",""))))+1,LEN(Summary[[#This Row],[Path]]))</f>
        <v>HashLookup.class</v>
      </c>
      <c r="B78" s="37" t="str">
        <f>Grezzi!B77</f>
        <v>live-poker-messages/target/scala-2.12/classes/com/evolutiongaming/game/poker/evaluation/HashLookup.class</v>
      </c>
      <c r="C78" s="37" t="str">
        <f>Grezzi!A77</f>
        <v>ceb7244659a1d97471cb87e5ef66ddc10ec5bf03</v>
      </c>
      <c r="D78" s="37" t="str">
        <f>VLOOKUP(Summary[[#This Row],[Path]],Summary6[[Path]:[Description]],2,FALSE)</f>
        <v>Table for hand evaluation</v>
      </c>
      <c r="F78" s="3" t="s">
        <v>302</v>
      </c>
      <c r="G78" s="3" t="s">
        <v>166</v>
      </c>
      <c r="H78" s="5" t="s">
        <v>283</v>
      </c>
      <c r="I78" s="3" t="s">
        <v>228</v>
      </c>
      <c r="J78" s="3" t="str">
        <f>VLOOKUP(Checksums!$I78,Summary[[Path]:[Sha1]],2,FALSE)</f>
        <v>342691d99dcbe72d11b071fe720ededfc48710fd</v>
      </c>
    </row>
    <row r="79" spans="1:10" x14ac:dyDescent="0.3">
      <c r="A79" s="3" t="str">
        <f>MID(Summary[[#This Row],[Path]],FIND("*",SUBSTITUTE(Summary[[#This Row],[Path]],"/","*",LEN(Summary[[#This Row],[Path]])-LEN(SUBSTITUTE(Summary[[#This Row],[Path]],"/",""))))+1,LEN(Summary[[#This Row],[Path]]))</f>
        <v>PokerHandEvaluation.class</v>
      </c>
      <c r="B79" s="37" t="str">
        <f>Grezzi!B78</f>
        <v>live-poker-messages/target/scala-2.12/classes/com/evolutiongaming/game/poker/evaluation/PokerHandEvaluation.class</v>
      </c>
      <c r="C79" s="37" t="str">
        <f>Grezzi!A78</f>
        <v>bd3b11cc59128e130ea116c14dcc80b95782b6a2</v>
      </c>
      <c r="D79" s="37" t="str">
        <f>VLOOKUP(Summary[[#This Row],[Path]],Summary6[[Path]:[Description]],2,FALSE)</f>
        <v>Encode card values with prime numbers</v>
      </c>
      <c r="F79" s="3" t="s">
        <v>302</v>
      </c>
      <c r="G79" s="3" t="s">
        <v>167</v>
      </c>
      <c r="H79" s="5" t="s">
        <v>283</v>
      </c>
      <c r="I79" s="3" t="s">
        <v>229</v>
      </c>
      <c r="J79" s="3" t="str">
        <f>VLOOKUP(Checksums!$I79,Summary[[Path]:[Sha1]],2,FALSE)</f>
        <v>5f720903331ca5e47d48e388c75dcbbc1397479d</v>
      </c>
    </row>
    <row r="80" spans="1:10" x14ac:dyDescent="0.3">
      <c r="A80" s="3" t="str">
        <f>MID(Summary[[#This Row],[Path]],FIND("*",SUBSTITUTE(Summary[[#This Row],[Path]],"/","*",LEN(Summary[[#This Row],[Path]])-LEN(SUBSTITUTE(Summary[[#This Row],[Path]],"/",""))))+1,LEN(Summary[[#This Row],[Path]]))</f>
        <v>ThreeCardHandEvaluation.class</v>
      </c>
      <c r="B80" s="37" t="str">
        <f>Grezzi!B79</f>
        <v>live-poker-messages/target/scala-2.12/classes/com/evolutiongaming/game/poker/evaluation/ThreeCardHandEvaluation.class</v>
      </c>
      <c r="C80" s="37" t="str">
        <f>Grezzi!A79</f>
        <v>45420ee1cab9d108d3c2c3e6a4a0cc243da75af8</v>
      </c>
      <c r="D80" s="37" t="str">
        <f>VLOOKUP(Summary[[#This Row],[Path]],Summary6[[Path]:[Description]],2,FALSE)</f>
        <v>Hand evaluation</v>
      </c>
      <c r="F80" s="3" t="s">
        <v>302</v>
      </c>
      <c r="G80" s="3" t="s">
        <v>168</v>
      </c>
      <c r="H80" s="5" t="s">
        <v>283</v>
      </c>
      <c r="I80" s="3" t="s">
        <v>231</v>
      </c>
      <c r="J80" s="3" t="str">
        <f>VLOOKUP(Checksums!$I80,Summary[[Path]:[Sha1]],2,FALSE)</f>
        <v>01042593b05f60141ee5e35d81b354e75162cb7c</v>
      </c>
    </row>
    <row r="81" spans="1:10" x14ac:dyDescent="0.3">
      <c r="A81" s="3" t="str">
        <f>MID(Summary[[#This Row],[Path]],FIND("*",SUBSTITUTE(Summary[[#This Row],[Path]],"/","*",LEN(Summary[[#This Row],[Path]])-LEN(SUBSTITUTE(Summary[[#This Row],[Path]],"/",""))))+1,LEN(Summary[[#This Row],[Path]]))</f>
        <v>Unique5Lookup.class</v>
      </c>
      <c r="B81" s="37" t="str">
        <f>Grezzi!B80</f>
        <v>live-poker-messages/target/scala-2.12/classes/com/evolutiongaming/game/poker/evaluation/Unique5Lookup.class</v>
      </c>
      <c r="C81" s="37" t="str">
        <f>Grezzi!A80</f>
        <v>52e69e0151d33335fcd12db1c2bb8562e9d80535</v>
      </c>
      <c r="D81" s="37" t="str">
        <f>VLOOKUP(Summary[[#This Row],[Path]],Summary6[[Path]:[Description]],2,FALSE)</f>
        <v>Table for hand evaluation</v>
      </c>
      <c r="F81" s="3" t="s">
        <v>302</v>
      </c>
      <c r="G81" s="3" t="s">
        <v>169</v>
      </c>
      <c r="H81" s="5" t="s">
        <v>283</v>
      </c>
      <c r="I81" s="3" t="s">
        <v>234</v>
      </c>
      <c r="J81" s="3" t="str">
        <f>VLOOKUP(Checksums!$I81,Summary[[Path]:[Sha1]],2,FALSE)</f>
        <v>d69c5e24c1b0fca310746a477238489b3019fe74</v>
      </c>
    </row>
    <row r="82" spans="1:10" x14ac:dyDescent="0.3">
      <c r="A82" s="3" t="str">
        <f>MID(Summary[[#This Row],[Path]],FIND("*",SUBSTITUTE(Summary[[#This Row],[Path]],"/","*",LEN(Summary[[#This Row],[Path]])-LEN(SUBSTITUTE(Summary[[#This Row],[Path]],"/",""))))+1,LEN(Summary[[#This Row],[Path]]))</f>
        <v>TcpGame.class</v>
      </c>
      <c r="B82" s="37" t="str">
        <f>Grezzi!B81</f>
        <v>live-poker-messages/target/scala-2.12/classes/com/evolutiongaming/game/poker/gta/tcp/TcpGame.class</v>
      </c>
      <c r="C82" s="37" t="str">
        <f>Grezzi!A81</f>
        <v>04beb8876da31fe78a9a58f17be97347f7aca6a5</v>
      </c>
      <c r="D82" s="37" t="str">
        <f>VLOOKUP(Summary[[#This Row],[Path]],Summary6[[Path]:[Description]],2,FALSE)</f>
        <v>Game flow: bets, fold, dealing cards</v>
      </c>
      <c r="F82" s="3" t="s">
        <v>302</v>
      </c>
      <c r="G82" s="3" t="s">
        <v>73</v>
      </c>
      <c r="H82" s="5" t="s">
        <v>283</v>
      </c>
      <c r="I82" s="3" t="s">
        <v>230</v>
      </c>
      <c r="J82" s="3" t="str">
        <f>VLOOKUP(Checksums!$I82,Summary[[Path]:[Sha1]],2,FALSE)</f>
        <v>9ef2c1dc69562654c205539e803185d7082542ba</v>
      </c>
    </row>
    <row r="83" spans="1:10" x14ac:dyDescent="0.3">
      <c r="A83" s="3" t="str">
        <f>MID(Summary[[#This Row],[Path]],FIND("*",SUBSTITUTE(Summary[[#This Row],[Path]],"/","*",LEN(Summary[[#This Row],[Path]])-LEN(SUBSTITUTE(Summary[[#This Row],[Path]],"/",""))))+1,LEN(Summary[[#This Row],[Path]]))</f>
        <v>TcpGameResult.class</v>
      </c>
      <c r="B83" s="37" t="str">
        <f>Grezzi!B82</f>
        <v>live-poker-messages/target/scala-2.12/classes/com/evolutiongaming/game/poker/tcp/TcpGameResult.class</v>
      </c>
      <c r="C83" s="37" t="str">
        <f>Grezzi!A82</f>
        <v>ddac405640c8b903ecc158f8d79cab35834087b0</v>
      </c>
      <c r="D83" s="37" t="str">
        <f>VLOOKUP(Summary[[#This Row],[Path]],Summary6[[Path]:[Description]],2,FALSE)</f>
        <v>Paytable</v>
      </c>
      <c r="F83" s="3" t="s">
        <v>302</v>
      </c>
      <c r="G83" s="3" t="s">
        <v>170</v>
      </c>
      <c r="H83" s="5" t="s">
        <v>283</v>
      </c>
      <c r="I83" s="3" t="s">
        <v>232</v>
      </c>
      <c r="J83" s="3" t="str">
        <f>VLOOKUP(Checksums!$I83,Summary[[Path]:[Sha1]],2,FALSE)</f>
        <v>abc62638e842cc222f2db1d3ab9ed0292e3704b1</v>
      </c>
    </row>
    <row r="84" spans="1:10" x14ac:dyDescent="0.3">
      <c r="A84" s="3" t="str">
        <f>MID(Summary[[#This Row],[Path]],FIND("*",SUBSTITUTE(Summary[[#This Row],[Path]],"/","*",LEN(Summary[[#This Row],[Path]])-LEN(SUBSTITUTE(Summary[[#This Row],[Path]],"/",""))))+1,LEN(Summary[[#This Row],[Path]]))</f>
        <v>ThreeCardPokerPayouts.class</v>
      </c>
      <c r="B84" s="37" t="str">
        <f>Grezzi!B83</f>
        <v>live-poker-messages/target/scala-2.12/classes/com/evolutiongaming/game/poker/tcp/ThreeCardPokerPayouts.class</v>
      </c>
      <c r="C84" s="37" t="str">
        <f>Grezzi!A83</f>
        <v>65620a5648c44edd3c9f96a18db48e147a1104de</v>
      </c>
      <c r="D84" s="37" t="str">
        <f>VLOOKUP(Summary[[#This Row],[Path]],Summary6[[Path]:[Description]],2,FALSE)</f>
        <v>Winning ammount of side bet</v>
      </c>
      <c r="F84" s="3" t="s">
        <v>302</v>
      </c>
      <c r="G84" s="3" t="s">
        <v>171</v>
      </c>
      <c r="H84" s="5" t="s">
        <v>283</v>
      </c>
      <c r="I84" s="3" t="s">
        <v>236</v>
      </c>
      <c r="J84" s="3" t="str">
        <f>VLOOKUP(Checksums!$I84,Summary[[Path]:[Sha1]],2,FALSE)</f>
        <v>9afbb71956e9c7e1152cbca809031d44941d097b</v>
      </c>
    </row>
    <row r="85" spans="1:10" x14ac:dyDescent="0.3">
      <c r="A85" s="3" t="str">
        <f>MID(Summary[[#This Row],[Path]],FIND("*",SUBSTITUTE(Summary[[#This Row],[Path]],"/","*",LEN(Summary[[#This Row],[Path]])-LEN(SUBSTITUTE(Summary[[#This Row],[Path]],"/",""))))+1,LEN(Summary[[#This Row],[Path]]))</f>
        <v>Payouts.class</v>
      </c>
      <c r="B85" s="37" t="str">
        <f>Grezzi!B84</f>
        <v>live-poker-messages/target/scala-2.12/classes/com/evolutiongaming/game/poker/texasholdem/Payouts.class</v>
      </c>
      <c r="C85" s="37" t="str">
        <f>Grezzi!A84</f>
        <v>3e1e7417fca53a42c00eb3fdec0bd60ccebf4cd2</v>
      </c>
      <c r="D85" s="37" t="str">
        <f>VLOOKUP(Summary[[#This Row],[Path]],Summary6[[Path]:[Description]],2,FALSE)</f>
        <v>Paytable</v>
      </c>
      <c r="F85" s="3" t="s">
        <v>302</v>
      </c>
      <c r="G85" s="3" t="s">
        <v>80</v>
      </c>
      <c r="H85" s="5" t="s">
        <v>276</v>
      </c>
      <c r="I85" s="3" t="s">
        <v>143</v>
      </c>
      <c r="J85" s="3" t="str">
        <f>VLOOKUP(Checksums!$I85,Summary[[Path]:[Sha1]],2,FALSE)</f>
        <v>8cd46b2f07bf928007872b833351f4ae4524fa14</v>
      </c>
    </row>
    <row r="86" spans="1:10" x14ac:dyDescent="0.3">
      <c r="A86" s="3" t="str">
        <f>MID(Summary[[#This Row],[Path]],FIND("*",SUBSTITUTE(Summary[[#This Row],[Path]],"/","*",LEN(Summary[[#This Row],[Path]])-LEN(SUBSTITUTE(Summary[[#This Row],[Path]],"/",""))))+1,LEN(Summary[[#This Row],[Path]]))</f>
        <v>TexasPayTable.class</v>
      </c>
      <c r="B86" s="37" t="str">
        <f>Grezzi!B85</f>
        <v>live-poker-messages/target/scala-2.12/classes/com/evolutiongaming/game/poker/texasholdem/TexasPayTable.class</v>
      </c>
      <c r="C86" s="37" t="str">
        <f>Grezzi!A85</f>
        <v>3366948960eb6a491334312ac353aa08604aa1ec</v>
      </c>
      <c r="D86" s="37" t="str">
        <f>VLOOKUP(Summary[[#This Row],[Path]],Summary6[[Path]:[Description]],2,FALSE)</f>
        <v>Winning ammount of side bet</v>
      </c>
      <c r="F86" s="4" t="s">
        <v>287</v>
      </c>
      <c r="G86" s="3" t="s">
        <v>33</v>
      </c>
      <c r="H86" s="5" t="s">
        <v>277</v>
      </c>
      <c r="I86" s="3" t="s">
        <v>212</v>
      </c>
      <c r="J86" s="3" t="str">
        <f>VLOOKUP(Checksums!$I86,Summary[[Path]:[Sha1]],2,FALSE)</f>
        <v>53f1c717e996a6690fe74967aa22ea94a25cef51</v>
      </c>
    </row>
    <row r="87" spans="1:10" x14ac:dyDescent="0.3">
      <c r="A87" s="3" t="str">
        <f>MID(Summary[[#This Row],[Path]],FIND("*",SUBSTITUTE(Summary[[#This Row],[Path]],"/","*",LEN(Summary[[#This Row],[Path]])-LEN(SUBSTITUTE(Summary[[#This Row],[Path]],"/",""))))+1,LEN(Summary[[#This Row],[Path]]))</f>
        <v>TexasBonusGame.class</v>
      </c>
      <c r="B87" s="37" t="str">
        <f>Grezzi!B86</f>
        <v>live-poker-messages/target/scala-2.12/classes/com/evolutiongaming/game/poker/thb/TexasBonusGame.class</v>
      </c>
      <c r="C87" s="37" t="str">
        <f>Grezzi!A86</f>
        <v>9c3696c8ec239111f7171a5958fd9b1cb07521ee</v>
      </c>
      <c r="D87" s="37" t="str">
        <f>VLOOKUP(Summary[[#This Row],[Path]],Summary6[[Path]:[Description]],2,FALSE)</f>
        <v>Game flow: bets, fold, dealing cards</v>
      </c>
      <c r="F87" s="4" t="s">
        <v>287</v>
      </c>
      <c r="G87" s="3" t="s">
        <v>182</v>
      </c>
      <c r="H87" s="5" t="s">
        <v>277</v>
      </c>
      <c r="I87" s="3" t="s">
        <v>214</v>
      </c>
      <c r="J87" s="3" t="str">
        <f>VLOOKUP(Checksums!$I87,Summary[[Path]:[Sha1]],2,FALSE)</f>
        <v>d02559d13599f4deaf72a0e2fe66ad48aa901252</v>
      </c>
    </row>
    <row r="88" spans="1:10" x14ac:dyDescent="0.3">
      <c r="A88" s="3" t="str">
        <f>MID(Summary[[#This Row],[Path]],FIND("*",SUBSTITUTE(Summary[[#This Row],[Path]],"/","*",LEN(Summary[[#This Row],[Path]])-LEN(SUBSTITUTE(Summary[[#This Row],[Path]],"/",""))))+1,LEN(Summary[[#This Row],[Path]]))</f>
        <v>Rules.class</v>
      </c>
      <c r="B88" s="37" t="str">
        <f>Grezzi!B87</f>
        <v>live-sbj/domain/target/scala-2.12/classes/com/evolutiongaming/game/sbj/Rules.class</v>
      </c>
      <c r="C88" s="37" t="str">
        <f>Grezzi!A87</f>
        <v>0c6cbfa0c0fcc6a46351dba7f067b7d804ba78cf</v>
      </c>
      <c r="D88" s="37" t="str">
        <f>VLOOKUP(Summary[[#This Row],[Path]],Summary6[[Path]:[Description]],2,FALSE)</f>
        <v>Read configuration and set critical variables. Rules for busting, 6 card charlie...</v>
      </c>
      <c r="F88" s="4" t="s">
        <v>287</v>
      </c>
      <c r="G88" s="3" t="s">
        <v>83</v>
      </c>
      <c r="H88" s="5" t="s">
        <v>277</v>
      </c>
      <c r="I88" s="3" t="s">
        <v>215</v>
      </c>
      <c r="J88" s="3" t="str">
        <f>VLOOKUP(Checksums!$I88,Summary[[Path]:[Sha1]],2,FALSE)</f>
        <v>4f2b73985c3674e49c165ca19f3a949af7571aad</v>
      </c>
    </row>
    <row r="89" spans="1:10" x14ac:dyDescent="0.3">
      <c r="A89" s="3" t="str">
        <f>MID(Summary[[#This Row],[Path]],FIND("*",SUBSTITUTE(Summary[[#This Row],[Path]],"/","*",LEN(Summary[[#This Row],[Path]])-LEN(SUBSTITUTE(Summary[[#This Row],[Path]],"/",""))))+1,LEN(Summary[[#This Row],[Path]]))</f>
        <v>ScalableBlackjackGame.class</v>
      </c>
      <c r="B89" s="37" t="str">
        <f>Grezzi!B88</f>
        <v>live-sbj/domain/target/scala-2.12/classes/com/evolutiongaming/game/sbj/ScalableBlackjackGame.class</v>
      </c>
      <c r="C89" s="37" t="str">
        <f>Grezzi!A88</f>
        <v>baa27cd4220efbd59225de1d6692b091459f549e</v>
      </c>
      <c r="D89" s="37" t="str">
        <f>VLOOKUP(Summary[[#This Row],[Path]],Summary6[[Path]:[Description]],2,FALSE)</f>
        <v>Game flow: bets, dealing, insurance, decision</v>
      </c>
      <c r="F89" s="4" t="s">
        <v>287</v>
      </c>
      <c r="G89" s="3" t="s">
        <v>79</v>
      </c>
      <c r="H89" s="5" t="s">
        <v>277</v>
      </c>
      <c r="I89" s="3" t="s">
        <v>217</v>
      </c>
      <c r="J89" s="3" t="str">
        <f>VLOOKUP(Checksums!$I89,Summary[[Path]:[Sha1]],2,FALSE)</f>
        <v>6f3423668beab4b3f844daa9ebfa16fb4c32c976</v>
      </c>
    </row>
    <row r="90" spans="1:10" x14ac:dyDescent="0.3">
      <c r="A90" s="3" t="str">
        <f>MID(Summary[[#This Row],[Path]],FIND("*",SUBSTITUTE(Summary[[#This Row],[Path]],"/","*",LEN(Summary[[#This Row],[Path]])-LEN(SUBSTITUTE(Summary[[#This Row],[Path]],"/",""))))+1,LEN(Summary[[#This Row],[Path]]))</f>
        <v>BettingProcessor.class</v>
      </c>
      <c r="B90" s="37" t="str">
        <f>Grezzi!B89</f>
        <v>live-sbj/services/target/scala-2.12/classes/com/evolutiongaming/game/sbj/listener/BettingProcessor.class</v>
      </c>
      <c r="C90" s="37" t="str">
        <f>Grezzi!A89</f>
        <v>670de46bf24b101a31a783d598991ff5e9b30a9b</v>
      </c>
      <c r="D90" s="37" t="str">
        <f>VLOOKUP(Summary[[#This Row],[Path]],Summary6[[Path]:[Description]],2,FALSE)</f>
        <v>Manage for player decision: Insurance, place bet...</v>
      </c>
      <c r="F90" s="4" t="s">
        <v>287</v>
      </c>
      <c r="G90" s="3" t="s">
        <v>174</v>
      </c>
      <c r="H90" s="5" t="s">
        <v>286</v>
      </c>
      <c r="I90" s="3" t="s">
        <v>238</v>
      </c>
      <c r="J90" s="3" t="str">
        <f>VLOOKUP(Checksums!$I90,Summary[[Path]:[Sha1]],2,FALSE)</f>
        <v>ca894d447beab52cdbb4e1e9ec435d8ad42641fa</v>
      </c>
    </row>
    <row r="91" spans="1:10" x14ac:dyDescent="0.3">
      <c r="A91" s="3" t="str">
        <f>MID(Summary[[#This Row],[Path]],FIND("*",SUBSTITUTE(Summary[[#This Row],[Path]],"/","*",LEN(Summary[[#This Row],[Path]])-LEN(SUBSTITUTE(Summary[[#This Row],[Path]],"/",""))))+1,LEN(Summary[[#This Row],[Path]]))</f>
        <v>Card.class</v>
      </c>
      <c r="B91" s="37" t="str">
        <f>Grezzi!B90</f>
        <v>rng-blackjack/blackjack/target/scala-2.12/classes/com/evolutiongaming/rng/blackjack/domaincommon/Card.class</v>
      </c>
      <c r="C91" s="37" t="str">
        <f>Grezzi!A90</f>
        <v>2340a2f80c0a7954ff65c60ab73b873ec642ee30</v>
      </c>
      <c r="D91" s="37" t="str">
        <f>VLOOKUP(Summary[[#This Row],[Path]],Summary6[[Path]:[Description]],2,FALSE)</f>
        <v>Card encoded</v>
      </c>
      <c r="F91" s="4" t="s">
        <v>287</v>
      </c>
      <c r="G91" s="3" t="s">
        <v>172</v>
      </c>
      <c r="H91" s="5" t="s">
        <v>286</v>
      </c>
      <c r="I91" s="3" t="s">
        <v>239</v>
      </c>
      <c r="J91" s="3" t="str">
        <f>VLOOKUP(Checksums!$I91,Summary[[Path]:[Sha1]],2,FALSE)</f>
        <v>2318c4b3ec2e44f900bdab94b5910b9cc89d099b</v>
      </c>
    </row>
    <row r="92" spans="1:10" x14ac:dyDescent="0.3">
      <c r="A92" s="3" t="str">
        <f>MID(Summary[[#This Row],[Path]],FIND("*",SUBSTITUTE(Summary[[#This Row],[Path]],"/","*",LEN(Summary[[#This Row],[Path]])-LEN(SUBSTITUTE(Summary[[#This Row],[Path]],"/",""))))+1,LEN(Summary[[#This Row],[Path]]))</f>
        <v>NumberOfDeck.class</v>
      </c>
      <c r="B92" s="37" t="str">
        <f>Grezzi!B91</f>
        <v>rng-blackjack/blackjack/target/scala-2.12/classes/com/evolutiongaming/rng/blackjack/domaincommon/NumberOfDeck.class</v>
      </c>
      <c r="C92" s="37" t="str">
        <f>Grezzi!A91</f>
        <v>01042593b05f60141ee5e35d81b354e75162cb7c</v>
      </c>
      <c r="D92" s="37" t="str">
        <f>VLOOKUP(Summary[[#This Row],[Path]],Summary6[[Path]:[Description]],2,FALSE)</f>
        <v>Number of decks</v>
      </c>
      <c r="F92" s="4" t="s">
        <v>287</v>
      </c>
      <c r="G92" s="3" t="s">
        <v>173</v>
      </c>
      <c r="H92" s="5" t="s">
        <v>286</v>
      </c>
      <c r="I92" s="3" t="s">
        <v>240</v>
      </c>
      <c r="J92" s="3" t="str">
        <f>VLOOKUP(Checksums!$I92,Summary[[Path]:[Sha1]],2,FALSE)</f>
        <v>d382ce280b9b575698e464c26d2392eb21ffa3ef</v>
      </c>
    </row>
    <row r="93" spans="1:10" x14ac:dyDescent="0.3">
      <c r="A93" s="3" t="str">
        <f>MID(Summary[[#This Row],[Path]],FIND("*",SUBSTITUTE(Summary[[#This Row],[Path]],"/","*",LEN(Summary[[#This Row],[Path]])-LEN(SUBSTITUTE(Summary[[#This Row],[Path]],"/",""))))+1,LEN(Summary[[#This Row],[Path]]))</f>
        <v>Shoe.class</v>
      </c>
      <c r="B93" s="37" t="str">
        <f>Grezzi!B92</f>
        <v>rng-blackjack/blackjack/target/scala-2.12/classes/com/evolutiongaming/rng/blackjack/domaincommon/Shoe.class</v>
      </c>
      <c r="C93" s="37" t="str">
        <f>Grezzi!A92</f>
        <v>abc62638e842cc222f2db1d3ab9ed0292e3704b1</v>
      </c>
      <c r="D93" s="37" t="str">
        <f>VLOOKUP(Summary[[#This Row],[Path]],Summary6[[Path]:[Description]],2,FALSE)</f>
        <v>Shoe ending management</v>
      </c>
      <c r="F93" s="4" t="s">
        <v>287</v>
      </c>
      <c r="G93" s="3" t="s">
        <v>205</v>
      </c>
      <c r="H93" s="5" t="s">
        <v>286</v>
      </c>
      <c r="I93" s="3" t="s">
        <v>241</v>
      </c>
      <c r="J93" s="3" t="str">
        <f>VLOOKUP(Checksums!$I93,Summary[[Path]:[Sha1]],2,FALSE)</f>
        <v>19e08e7ee636ff594f39e5314cd94ed66eef1655</v>
      </c>
    </row>
    <row r="94" spans="1:10" x14ac:dyDescent="0.3">
      <c r="A94" s="3" t="str">
        <f>MID(Summary[[#This Row],[Path]],FIND("*",SUBSTITUTE(Summary[[#This Row],[Path]],"/","*",LEN(Summary[[#This Row],[Path]])-LEN(SUBSTITUTE(Summary[[#This Row],[Path]],"/",""))))+1,LEN(Summary[[#This Row],[Path]]))</f>
        <v>DealerHand.class</v>
      </c>
      <c r="B94" s="37" t="str">
        <f>Grezzi!B93</f>
        <v>rng-blackjack/blackjack/target/scala-2.12/classes/com/evolutiongaming/rng/blackjack/domaincommon/hand/DealerHand.class</v>
      </c>
      <c r="C94" s="37" t="str">
        <f>Grezzi!A93</f>
        <v>540d52ebebbf328faa16e57ca80106824ab6c9ad</v>
      </c>
      <c r="D94" s="37" t="str">
        <f>VLOOKUP(Summary[[#This Row],[Path]],Summary6[[Path]:[Description]],2,FALSE)</f>
        <v>Evaluate dealer hand</v>
      </c>
      <c r="F94" s="4" t="s">
        <v>287</v>
      </c>
      <c r="G94" s="3" t="s">
        <v>80</v>
      </c>
      <c r="H94" s="5" t="s">
        <v>276</v>
      </c>
      <c r="I94" s="3" t="s">
        <v>143</v>
      </c>
      <c r="J94" s="3" t="str">
        <f>VLOOKUP(Checksums!$I94,Summary[[Path]:[Sha1]],2,FALSE)</f>
        <v>8cd46b2f07bf928007872b833351f4ae4524fa14</v>
      </c>
    </row>
    <row r="95" spans="1:10" x14ac:dyDescent="0.3">
      <c r="A95" s="3" t="str">
        <f>MID(Summary[[#This Row],[Path]],FIND("*",SUBSTITUTE(Summary[[#This Row],[Path]],"/","*",LEN(Summary[[#This Row],[Path]])-LEN(SUBSTITUTE(Summary[[#This Row],[Path]],"/",""))))+1,LEN(Summary[[#This Row],[Path]]))</f>
        <v>HandResult.class</v>
      </c>
      <c r="B95" s="37" t="str">
        <f>Grezzi!B94</f>
        <v>rng-blackjack/blackjack/target/scala-2.12/classes/com/evolutiongaming/rng/blackjack/domaincommon/hand/HandResult.class</v>
      </c>
      <c r="C95" s="37" t="str">
        <f>Grezzi!A94</f>
        <v>342691d99dcbe72d11b071fe720ededfc48710fd</v>
      </c>
      <c r="D95" s="37" t="str">
        <f>VLOOKUP(Summary[[#This Row],[Path]],Summary6[[Path]:[Description]],2,FALSE)</f>
        <v>result evaluation</v>
      </c>
      <c r="F95" s="4" t="s">
        <v>288</v>
      </c>
      <c r="G95" s="3" t="s">
        <v>33</v>
      </c>
      <c r="H95" s="5" t="s">
        <v>269</v>
      </c>
      <c r="I95" s="3" t="s">
        <v>15</v>
      </c>
      <c r="J95" s="3" t="str">
        <f>VLOOKUP(Checksums!$I95,Summary[[Path]:[Sha1]],2,FALSE)</f>
        <v>46eb027be07fcfedb261414bca4dab7f71645489</v>
      </c>
    </row>
    <row r="96" spans="1:10" x14ac:dyDescent="0.3">
      <c r="A96" s="3" t="str">
        <f>MID(Summary[[#This Row],[Path]],FIND("*",SUBSTITUTE(Summary[[#This Row],[Path]],"/","*",LEN(Summary[[#This Row],[Path]])-LEN(SUBSTITUTE(Summary[[#This Row],[Path]],"/",""))))+1,LEN(Summary[[#This Row],[Path]]))</f>
        <v>HandScore.class</v>
      </c>
      <c r="B96" s="37" t="str">
        <f>Grezzi!B95</f>
        <v>rng-blackjack/blackjack/target/scala-2.12/classes/com/evolutiongaming/rng/blackjack/domaincommon/hand/HandScore.class</v>
      </c>
      <c r="C96" s="37" t="str">
        <f>Grezzi!A95</f>
        <v>5f720903331ca5e47d48e388c75dcbbc1397479d</v>
      </c>
      <c r="D96" s="37" t="str">
        <f>VLOOKUP(Summary[[#This Row],[Path]],Summary6[[Path]:[Description]],2,FALSE)</f>
        <v>Check for blackjacks or busted</v>
      </c>
      <c r="F96" s="4" t="s">
        <v>288</v>
      </c>
      <c r="G96" s="3" t="s">
        <v>172</v>
      </c>
      <c r="H96" s="5" t="s">
        <v>284</v>
      </c>
      <c r="I96" s="3" t="s">
        <v>243</v>
      </c>
      <c r="J96" s="3" t="str">
        <f>VLOOKUP(Checksums!$I96,Summary[[Path]:[Sha1]],2,FALSE)</f>
        <v>837f2d230fd8eb58ec1bbd81f32a0f1b1afef266</v>
      </c>
    </row>
    <row r="97" spans="1:10" x14ac:dyDescent="0.3">
      <c r="A97" s="3" t="str">
        <f>MID(Summary[[#This Row],[Path]],FIND("*",SUBSTITUTE(Summary[[#This Row],[Path]],"/","*",LEN(Summary[[#This Row],[Path]])-LEN(SUBSTITUTE(Summary[[#This Row],[Path]],"/",""))))+1,LEN(Summary[[#This Row],[Path]]))</f>
        <v>PlayerHand.class</v>
      </c>
      <c r="B97" s="37" t="str">
        <f>Grezzi!B96</f>
        <v>rng-blackjack/blackjack/target/scala-2.12/classes/com/evolutiongaming/rng/blackjack/domaincommon/hand/PlayerHand.class</v>
      </c>
      <c r="C97" s="37" t="str">
        <f>Grezzi!A96</f>
        <v>9ef2c1dc69562654c205539e803185d7082542ba</v>
      </c>
      <c r="D97" s="37" t="str">
        <f>VLOOKUP(Summary[[#This Row],[Path]],Summary6[[Path]:[Description]],2,FALSE)</f>
        <v>Game flow: insurance, bet, split...</v>
      </c>
      <c r="F97" s="4" t="s">
        <v>288</v>
      </c>
      <c r="G97" s="3" t="s">
        <v>173</v>
      </c>
      <c r="H97" s="5" t="s">
        <v>284</v>
      </c>
      <c r="I97" s="3" t="s">
        <v>244</v>
      </c>
      <c r="J97" s="3" t="str">
        <f>VLOOKUP(Checksums!$I97,Summary[[Path]:[Sha1]],2,FALSE)</f>
        <v>acb43b9919e854eae26951f39008358ff9d7cd43</v>
      </c>
    </row>
    <row r="98" spans="1:10" x14ac:dyDescent="0.3">
      <c r="A98" s="3" t="str">
        <f>MID(Summary[[#This Row],[Path]],FIND("*",SUBSTITUTE(Summary[[#This Row],[Path]],"/","*",LEN(Summary[[#This Row],[Path]])-LEN(SUBSTITUTE(Summary[[#This Row],[Path]],"/",""))))+1,LEN(Summary[[#This Row],[Path]]))</f>
        <v>BlackjackRules.class</v>
      </c>
      <c r="B98" s="37" t="str">
        <f>Grezzi!B97</f>
        <v>rng-blackjack/blackjack/target/scala-2.12/classes/com/evolutiongaming/rng/blackjack/gamelogic/BlackjackRules.class</v>
      </c>
      <c r="C98" s="37" t="str">
        <f>Grezzi!A97</f>
        <v>63f564792f7a4a482acc47ef3c5f87b9df307319</v>
      </c>
      <c r="D98" s="37" t="str">
        <f>VLOOKUP(Summary[[#This Row],[Path]],Summary6[[Path]:[Description]],2,FALSE)</f>
        <v>Configuration</v>
      </c>
      <c r="F98" s="4" t="s">
        <v>288</v>
      </c>
      <c r="G98" s="3" t="s">
        <v>78</v>
      </c>
      <c r="H98" s="5" t="s">
        <v>269</v>
      </c>
      <c r="I98" s="3" t="s">
        <v>18</v>
      </c>
      <c r="J98" s="3" t="str">
        <f>VLOOKUP(Checksums!$I98,Summary[[Path]:[Sha1]],2,FALSE)</f>
        <v>3061cbdf0cc9abf0a6beb5f2973e05942c71d035</v>
      </c>
    </row>
    <row r="99" spans="1:10" x14ac:dyDescent="0.3">
      <c r="A99" s="3" t="str">
        <f>MID(Summary[[#This Row],[Path]],FIND("*",SUBSTITUTE(Summary[[#This Row],[Path]],"/","*",LEN(Summary[[#This Row],[Path]])-LEN(SUBSTITUTE(Summary[[#This Row],[Path]],"/",""))))+1,LEN(Summary[[#This Row],[Path]]))</f>
        <v>PayoutRateCalculator.class</v>
      </c>
      <c r="B99" s="37" t="str">
        <f>Grezzi!B98</f>
        <v>rng-blackjack/blackjack/target/scala-2.12/classes/com/evolutiongaming/rng/blackjack/gamelogic/PayoutRateCalculator.class</v>
      </c>
      <c r="C99" s="37" t="str">
        <f>Grezzi!A98</f>
        <v>d69c5e24c1b0fca310746a477238489b3019fe74</v>
      </c>
      <c r="D99" s="37" t="str">
        <f>VLOOKUP(Summary[[#This Row],[Path]],Summary6[[Path]:[Description]],2,FALSE)</f>
        <v>Outcomes for base game and side bets</v>
      </c>
      <c r="F99" s="4" t="s">
        <v>288</v>
      </c>
      <c r="G99" s="3" t="s">
        <v>174</v>
      </c>
      <c r="H99" s="5" t="s">
        <v>284</v>
      </c>
      <c r="I99" s="3" t="s">
        <v>242</v>
      </c>
      <c r="J99" s="3" t="str">
        <f>VLOOKUP(Checksums!$I99,Summary[[Path]:[Sha1]],2,FALSE)</f>
        <v>7d37e5bac097c4d7a9cd532d02bb2e64f3486288</v>
      </c>
    </row>
    <row r="100" spans="1:10" x14ac:dyDescent="0.3">
      <c r="A100" s="3" t="str">
        <f>MID(Summary[[#This Row],[Path]],FIND("*",SUBSTITUTE(Summary[[#This Row],[Path]],"/","*",LEN(Summary[[#This Row],[Path]])-LEN(SUBSTITUTE(Summary[[#This Row],[Path]],"/",""))))+1,LEN(Summary[[#This Row],[Path]]))</f>
        <v>Blackjack.class</v>
      </c>
      <c r="B100" s="37" t="str">
        <f>Grezzi!B99</f>
        <v>rng-blackjack/blackjack/target/scala-2.12/classes/com/evolutiongaming/rng/blackjack/runtime/Blackjack.class</v>
      </c>
      <c r="C100" s="37" t="str">
        <f>Grezzi!A99</f>
        <v>f9994d35f3256bdfb849504aaed2a2973b4c254e</v>
      </c>
      <c r="D100" s="37" t="str">
        <f>VLOOKUP(Summary[[#This Row],[Path]],Summary6[[Path]:[Description]],2,FALSE)</f>
        <v>Real time manager: pending bets, new games, decisions...</v>
      </c>
      <c r="F100" s="4" t="s">
        <v>288</v>
      </c>
      <c r="G100" s="3" t="s">
        <v>80</v>
      </c>
      <c r="H100" s="5" t="s">
        <v>276</v>
      </c>
      <c r="I100" s="3" t="s">
        <v>143</v>
      </c>
      <c r="J100" s="3" t="str">
        <f>VLOOKUP(Checksums!$I100,Summary[[Path]:[Sha1]],2,FALSE)</f>
        <v>8cd46b2f07bf928007872b833351f4ae4524fa14</v>
      </c>
    </row>
    <row r="101" spans="1:10" x14ac:dyDescent="0.3">
      <c r="A101" s="3" t="str">
        <f>MID(Summary[[#This Row],[Path]],FIND("*",SUBSTITUTE(Summary[[#This Row],[Path]],"/","*",LEN(Summary[[#This Row],[Path]])-LEN(SUBSTITUTE(Summary[[#This Row],[Path]],"/",""))))+1,LEN(Summary[[#This Row],[Path]]))</f>
        <v>ShoeFactoryImpl.class</v>
      </c>
      <c r="B101" s="37" t="str">
        <f>Grezzi!B100</f>
        <v>rng-blackjack/blackjack/target/scala-2.12/classes/com/evolutiongaming/rng/blackjack/runtime/common/ShoeFactoryImpl.class</v>
      </c>
      <c r="C101" s="37" t="str">
        <f>Grezzi!A100</f>
        <v>9afbb71956e9c7e1152cbca809031d44941d097b</v>
      </c>
      <c r="D101" s="37" t="str">
        <f>VLOOKUP(Summary[[#This Row],[Path]],Summary6[[Path]:[Description]],2,FALSE)</f>
        <v>Shuffle decks</v>
      </c>
      <c r="F101" s="4" t="s">
        <v>288</v>
      </c>
      <c r="G101" s="3" t="s">
        <v>34</v>
      </c>
      <c r="H101" s="5" t="s">
        <v>269</v>
      </c>
      <c r="I101" s="3" t="s">
        <v>19</v>
      </c>
      <c r="J101" s="3" t="str">
        <f>VLOOKUP(Checksums!$I101,Summary[[Path]:[Sha1]],2,FALSE)</f>
        <v>f6491bc62ab555c0d99a72f4dfcc584271bf51ba</v>
      </c>
    </row>
    <row r="102" spans="1:10" x14ac:dyDescent="0.3">
      <c r="A102" s="3" t="str">
        <f>MID(Summary[[#This Row],[Path]],FIND("*",SUBSTITUTE(Summary[[#This Row],[Path]],"/","*",LEN(Summary[[#This Row],[Path]])-LEN(SUBSTITUTE(Summary[[#This Row],[Path]],"/",""))))+1,LEN(Summary[[#This Row],[Path]]))</f>
        <v>BlackjackTableConfig.class</v>
      </c>
      <c r="B102" s="37" t="str">
        <f>Grezzi!B101</f>
        <v>rng-blackjack/blackjack/target/scala-2.12/classes/com/evolutiongaming/rng/blackjack/tableconfig/BlackjackTableConfig.class</v>
      </c>
      <c r="C102" s="37" t="str">
        <f>Grezzi!A101</f>
        <v>c3ad2fddfb1c5517c8d633f59158252fc02aa7e8</v>
      </c>
      <c r="D102" s="37" t="str">
        <f>VLOOKUP(Summary[[#This Row],[Path]],Summary6[[Path]:[Description]],2,FALSE)</f>
        <v>Configuration: min/max bets, waiting time, seat limit...</v>
      </c>
      <c r="F102" s="4" t="s">
        <v>288</v>
      </c>
      <c r="G102" s="3" t="s">
        <v>35</v>
      </c>
      <c r="H102" s="5" t="s">
        <v>269</v>
      </c>
      <c r="I102" s="3" t="s">
        <v>21</v>
      </c>
      <c r="J102" s="3" t="str">
        <f>VLOOKUP(Checksums!$I102,Summary[[Path]:[Sha1]],2,FALSE)</f>
        <v>cbe1517115549f7075ee9c17bb0a4a95a0888469</v>
      </c>
    </row>
    <row r="103" spans="1:10" x14ac:dyDescent="0.3">
      <c r="A103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3" s="37" t="str">
        <f>Grezzi!B102</f>
        <v>rng-moneywheel/domain/target/scala-2.12/classes/moneywheel/domain/Outcome.class</v>
      </c>
      <c r="C103" s="37" t="str">
        <f>Grezzi!A102</f>
        <v>ca894d447beab52cdbb4e1e9ec435d8ad42641fa</v>
      </c>
      <c r="D103" s="37" t="str">
        <f>VLOOKUP(Summary[[#This Row],[Path]],Summary6[[Path]:[Description]],2,FALSE)</f>
        <v>Outcome generation and result</v>
      </c>
      <c r="F103" s="4" t="s">
        <v>288</v>
      </c>
      <c r="G103" s="3" t="s">
        <v>68</v>
      </c>
      <c r="H103" s="5" t="s">
        <v>269</v>
      </c>
      <c r="I103" s="3" t="s">
        <v>23</v>
      </c>
      <c r="J103" s="3" t="str">
        <f>VLOOKUP(Checksums!$I103,Summary[[Path]:[Sha1]],2,FALSE)</f>
        <v>c10c7d8ebe6878f19038df8ffa29f88f2e377a03</v>
      </c>
    </row>
    <row r="104" spans="1:10" x14ac:dyDescent="0.3">
      <c r="A104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4" s="37" t="str">
        <f>Grezzi!B103</f>
        <v>rng-moneywheel/moneywheel/target/scala-2.12/classes/com/evolutiongaming/rng/moneywheel/Engine.class</v>
      </c>
      <c r="C104" s="37" t="str">
        <f>Grezzi!A103</f>
        <v>2318c4b3ec2e44f900bdab94b5910b9cc89d099b</v>
      </c>
      <c r="D104" s="37" t="str">
        <f>VLOOKUP(Summary[[#This Row],[Path]],Summary6[[Path]:[Description]],2,FALSE)</f>
        <v>Bet management: type of bet, winning/losing</v>
      </c>
      <c r="F104" s="4" t="s">
        <v>288</v>
      </c>
      <c r="G104" s="3" t="s">
        <v>36</v>
      </c>
      <c r="H104" s="5" t="s">
        <v>269</v>
      </c>
      <c r="I104" s="3" t="s">
        <v>26</v>
      </c>
      <c r="J104" s="3" t="str">
        <f>VLOOKUP(Checksums!$I104,Summary[[Path]:[Sha1]],2,FALSE)</f>
        <v>f2d8bc54deddc7fed9dc37a33bfb4d8bc110944a</v>
      </c>
    </row>
    <row r="105" spans="1:10" x14ac:dyDescent="0.3">
      <c r="A105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5" s="37" t="str">
        <f>Grezzi!B104</f>
        <v>rng-moneywheel/moneywheel/target/scala-2.12/classes/com/evolutiongaming/rng/moneywheel/game/Game.class</v>
      </c>
      <c r="C105" s="37" t="str">
        <f>Grezzi!A104</f>
        <v>d382ce280b9b575698e464c26d2392eb21ffa3ef</v>
      </c>
      <c r="D105" s="37" t="str">
        <f>VLOOKUP(Summary[[#This Row],[Path]],Summary6[[Path]:[Description]],2,FALSE)</f>
        <v>Game flow</v>
      </c>
      <c r="F105" s="3" t="s">
        <v>303</v>
      </c>
      <c r="G105" s="3" t="s">
        <v>33</v>
      </c>
      <c r="H105" s="5" t="s">
        <v>269</v>
      </c>
      <c r="I105" s="3" t="s">
        <v>15</v>
      </c>
      <c r="J105" s="3" t="str">
        <f>VLOOKUP(Checksums!$I105,Summary[[Path]:[Sha1]],2,FALSE)</f>
        <v>46eb027be07fcfedb261414bca4dab7f71645489</v>
      </c>
    </row>
    <row r="106" spans="1:10" x14ac:dyDescent="0.3">
      <c r="A106" s="3" t="str">
        <f>MID(Summary[[#This Row],[Path]],FIND("*",SUBSTITUTE(Summary[[#This Row],[Path]],"/","*",LEN(Summary[[#This Row],[Path]])-LEN(SUBSTITUTE(Summary[[#This Row],[Path]],"/",""))))+1,LEN(Summary[[#This Row],[Path]]))</f>
        <v>BetLimits.class</v>
      </c>
      <c r="B106" s="37" t="str">
        <f>Grezzi!B105</f>
        <v>rng-moneywheel/moneywheel/target/scala-2.12/classes/com/evolutiongaming/rng/moneywheel/tableconfig/bets/BetLimits.class</v>
      </c>
      <c r="C106" s="37" t="str">
        <f>Grezzi!A105</f>
        <v>19e08e7ee636ff594f39e5314cd94ed66eef1655</v>
      </c>
      <c r="D106" s="37" t="str">
        <f>VLOOKUP(Summary[[#This Row],[Path]],Summary6[[Path]:[Description]],2,FALSE)</f>
        <v>Bet limits</v>
      </c>
      <c r="F106" s="3" t="s">
        <v>303</v>
      </c>
      <c r="G106" s="3" t="s">
        <v>172</v>
      </c>
      <c r="H106" s="5" t="s">
        <v>284</v>
      </c>
      <c r="I106" s="3" t="s">
        <v>243</v>
      </c>
      <c r="J106" s="3" t="str">
        <f>VLOOKUP(Checksums!$I106,Summary[[Path]:[Sha1]],2,FALSE)</f>
        <v>837f2d230fd8eb58ec1bbd81f32a0f1b1afef266</v>
      </c>
    </row>
    <row r="107" spans="1:10" x14ac:dyDescent="0.3">
      <c r="A107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7" s="37" t="str">
        <f>Grezzi!B106</f>
        <v>rng-roulette/domain/target/scala-2.12/classes/roulette/domain/Outcome.class</v>
      </c>
      <c r="C107" s="37" t="str">
        <f>Grezzi!A106</f>
        <v>7d37e5bac097c4d7a9cd532d02bb2e64f3486288</v>
      </c>
      <c r="D107" s="37" t="str">
        <f>VLOOKUP(Summary[[#This Row],[Path]],Summary6[[Path]:[Description]],2,FALSE)</f>
        <v>Outcome generation and result</v>
      </c>
      <c r="F107" s="3" t="s">
        <v>303</v>
      </c>
      <c r="G107" s="3" t="s">
        <v>173</v>
      </c>
      <c r="H107" s="5" t="s">
        <v>284</v>
      </c>
      <c r="I107" s="3" t="s">
        <v>244</v>
      </c>
      <c r="J107" s="3" t="str">
        <f>VLOOKUP(Checksums!$I107,Summary[[Path]:[Sha1]],2,FALSE)</f>
        <v>acb43b9919e854eae26951f39008358ff9d7cd43</v>
      </c>
    </row>
    <row r="108" spans="1:10" x14ac:dyDescent="0.3">
      <c r="A108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8" s="37" t="str">
        <f>Grezzi!B107</f>
        <v>rng-roulette/roulette/target/scala-2.12/classes/com/evolutiongaming/rng/roulette/Engine.class</v>
      </c>
      <c r="C108" s="37" t="str">
        <f>Grezzi!A107</f>
        <v>837f2d230fd8eb58ec1bbd81f32a0f1b1afef266</v>
      </c>
      <c r="D108" s="37" t="str">
        <f>VLOOKUP(Summary[[#This Row],[Path]],Summary6[[Path]:[Description]],2,FALSE)</f>
        <v>Bet management: type of bet, winning/losing</v>
      </c>
      <c r="F108" s="3" t="s">
        <v>303</v>
      </c>
      <c r="G108" s="3" t="s">
        <v>174</v>
      </c>
      <c r="H108" s="5" t="s">
        <v>284</v>
      </c>
      <c r="I108" s="3" t="s">
        <v>242</v>
      </c>
      <c r="J108" s="3" t="str">
        <f>VLOOKUP(Checksums!$I108,Summary[[Path]:[Sha1]],2,FALSE)</f>
        <v>7d37e5bac097c4d7a9cd532d02bb2e64f3486288</v>
      </c>
    </row>
    <row r="109" spans="1:10" x14ac:dyDescent="0.3">
      <c r="A109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9" s="37" t="str">
        <f>Grezzi!B108</f>
        <v>rng-roulette/roulette/target/scala-2.12/classes/com/evolutiongaming/rng/roulette/game/Game.class</v>
      </c>
      <c r="C109" s="37" t="str">
        <f>Grezzi!A108</f>
        <v>acb43b9919e854eae26951f39008358ff9d7cd43</v>
      </c>
      <c r="D109" s="37" t="str">
        <f>VLOOKUP(Summary[[#This Row],[Path]],Summary6[[Path]:[Description]],2,FALSE)</f>
        <v>Game flow</v>
      </c>
      <c r="F109" s="3" t="s">
        <v>303</v>
      </c>
      <c r="G109" s="3" t="s">
        <v>34</v>
      </c>
      <c r="H109" s="5" t="s">
        <v>269</v>
      </c>
      <c r="I109" s="3" t="s">
        <v>19</v>
      </c>
      <c r="J109" s="3" t="str">
        <f>VLOOKUP(Checksums!$I109,Summary[[Path]:[Sha1]],2,FALSE)</f>
        <v>f6491bc62ab555c0d99a72f4dfcc584271bf51ba</v>
      </c>
    </row>
    <row r="110" spans="1:10" x14ac:dyDescent="0.3">
      <c r="A110" s="3" t="str">
        <f>MID(Summary[[#This Row],[Path]],FIND("*",SUBSTITUTE(Summary[[#This Row],[Path]],"/","*",LEN(Summary[[#This Row],[Path]])-LEN(SUBSTITUTE(Summary[[#This Row],[Path]],"/",""))))+1,LEN(Summary[[#This Row],[Path]]))</f>
        <v>RngService.class</v>
      </c>
      <c r="B110" s="37" t="str">
        <f>Grezzi!B109</f>
        <v>rng-service/target/scala-2.12/classes/com/evolutiongaming/rng/service/RngService.class</v>
      </c>
      <c r="C110" s="37" t="str">
        <f>Grezzi!A109</f>
        <v>8cd46b2f07bf928007872b833351f4ae4524fa14</v>
      </c>
      <c r="D110" s="37" t="str">
        <f>VLOOKUP(Summary[[#This Row],[Path]],Summary6[[Path]:[Description]],2,FALSE)</f>
        <v>Basic RNG functionality: shuffling, nextint, reseed, background cycle</v>
      </c>
      <c r="F110" s="3" t="s">
        <v>303</v>
      </c>
      <c r="G110" s="3" t="s">
        <v>35</v>
      </c>
      <c r="H110" s="5" t="s">
        <v>269</v>
      </c>
      <c r="I110" s="3" t="s">
        <v>21</v>
      </c>
      <c r="J110" s="3" t="str">
        <f>VLOOKUP(Checksums!$I110,Summary[[Path]:[Sha1]],2,FALSE)</f>
        <v>cbe1517115549f7075ee9c17bb0a4a95a0888469</v>
      </c>
    </row>
    <row r="111" spans="1:10" x14ac:dyDescent="0.3">
      <c r="A111" s="3" t="str">
        <f>MID(Summary[[#This Row],[Path]],FIND("*",SUBSTITUTE(Summary[[#This Row],[Path]],"/","*",LEN(Summary[[#This Row],[Path]])-LEN(SUBSTITUTE(Summary[[#This Row],[Path]],"/",""))))+1,LEN(Summary[[#This Row],[Path]]))</f>
        <v>RngServiceExtras.class</v>
      </c>
      <c r="B111" s="37" t="str">
        <f>Grezzi!B110</f>
        <v>rng-service-extras/target/scala-2.12/classes/com/evolutiongaming/rng/RngServiceExtras.class</v>
      </c>
      <c r="C111" s="37" t="str">
        <f>Grezzi!A110</f>
        <v>23e154ec05757b7d685316b6a1c6addec984b28e</v>
      </c>
      <c r="D111" s="37" t="str">
        <f>VLOOKUP(Summary[[#This Row],[Path]],Summary6[[Path]:[Description]],2,FALSE)</f>
        <v>Scaled RNG for extraction from weighted arrays</v>
      </c>
      <c r="F111" s="3" t="s">
        <v>303</v>
      </c>
      <c r="G111" s="3" t="s">
        <v>68</v>
      </c>
      <c r="H111" s="5" t="s">
        <v>269</v>
      </c>
      <c r="I111" s="3" t="s">
        <v>23</v>
      </c>
      <c r="J111" s="3" t="str">
        <f>VLOOKUP(Checksums!$I111,Summary[[Path]:[Sha1]],2,FALSE)</f>
        <v>c10c7d8ebe6878f19038df8ffa29f88f2e377a03</v>
      </c>
    </row>
    <row r="112" spans="1:10" x14ac:dyDescent="0.3">
      <c r="A112" s="3" t="str">
        <f>MID(Summary[[#This Row],[Path]],FIND("*",SUBSTITUTE(Summary[[#This Row],[Path]],"/","*",LEN(Summary[[#This Row],[Path]])-LEN(SUBSTITUTE(Summary[[#This Row],[Path]],"/",""))))+1,LEN(Summary[[#This Row],[Path]]))</f>
        <v>Weighted.class</v>
      </c>
      <c r="B112" s="37" t="str">
        <f>Grezzi!B111</f>
        <v>rng-service-extras/target/scala-2.12/classes/com/evolutiongaming/rng/Weighted.class</v>
      </c>
      <c r="C112" s="37" t="str">
        <f>Grezzi!A111</f>
        <v>9d89ac1821ac0ec07f7f9f70e2166328d5924eb2</v>
      </c>
      <c r="D112" s="37" t="str">
        <f>VLOOKUP(Summary[[#This Row],[Path]],Summary6[[Path]:[Description]],2,FALSE)</f>
        <v>Check the conformity of an array of weights</v>
      </c>
      <c r="F112" s="3" t="s">
        <v>303</v>
      </c>
      <c r="G112" s="3" t="s">
        <v>36</v>
      </c>
      <c r="H112" s="5" t="s">
        <v>269</v>
      </c>
      <c r="I112" s="3" t="s">
        <v>26</v>
      </c>
      <c r="J112" s="3" t="str">
        <f>VLOOKUP(Checksums!$I112,Summary[[Path]:[Sha1]],2,FALSE)</f>
        <v>f2d8bc54deddc7fed9dc37a33bfb4d8bc110944a</v>
      </c>
    </row>
    <row r="113" spans="1:11" x14ac:dyDescent="0.3">
      <c r="A113" s="3" t="str">
        <f>MID(Summary[[#This Row],[Path]],FIND("*",SUBSTITUTE(Summary[[#This Row],[Path]],"/","*",LEN(Summary[[#This Row],[Path]])-LEN(SUBSTITUTE(Summary[[#This Row],[Path]],"/",""))))+1,LEN(Summary[[#This Row],[Path]]))</f>
        <v>WeightedChoice.class</v>
      </c>
      <c r="B113" s="37" t="str">
        <f>Grezzi!B112</f>
        <v>rng-service-extras/target/scala-2.12/classes/com/evolutiongaming/rng/WeightedChoice.class</v>
      </c>
      <c r="C113" s="37" t="str">
        <f>Grezzi!A112</f>
        <v>cd2c6230cbce6a891d29d27bcc4f771c793dd610</v>
      </c>
      <c r="D113" s="37" t="str">
        <f>VLOOKUP(Summary[[#This Row],[Path]],Summary6[[Path]:[Description]],2,FALSE)</f>
        <v>Accumulate weights</v>
      </c>
      <c r="F113" s="3" t="s">
        <v>303</v>
      </c>
      <c r="G113" s="3" t="s">
        <v>80</v>
      </c>
      <c r="H113" s="5" t="s">
        <v>276</v>
      </c>
      <c r="I113" s="3" t="s">
        <v>143</v>
      </c>
      <c r="J113" s="3" t="str">
        <f>VLOOKUP(Checksums!$I113,Summary[[Path]:[Sha1]],2,FALSE)</f>
        <v>8cd46b2f07bf928007872b833351f4ae4524fa14</v>
      </c>
    </row>
    <row r="114" spans="1:11" x14ac:dyDescent="0.3">
      <c r="A114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114" s="37" t="str">
        <f>Grezzi!B113</f>
        <v>sbj-shared-domain/target/scala-2.12/classes/com/evolutiongaming/game/sbj/cards/Cards.class</v>
      </c>
      <c r="C114" s="37" t="str">
        <f>Grezzi!A113</f>
        <v>cdb6cd07054b6e78d9505669e723f69c1b4de29d</v>
      </c>
      <c r="D114" s="37" t="str">
        <f>VLOOKUP(Summary[[#This Row],[Path]],Summary6[[Path]:[Description]],2,FALSE)</f>
        <v>Read the cards from the scanner and check hand value</v>
      </c>
      <c r="F114" s="3" t="s">
        <v>121</v>
      </c>
      <c r="G114" s="3" t="s">
        <v>70</v>
      </c>
      <c r="H114" s="5" t="s">
        <v>691</v>
      </c>
      <c r="I114" s="3" t="s">
        <v>667</v>
      </c>
      <c r="J114" s="3" t="str">
        <f>VLOOKUP(Checksums!$I114,Summary[[Path]:[Sha1]],2,FALSE)</f>
        <v>670de46bf24b101a31a783d598991ff5e9b30a9b</v>
      </c>
    </row>
    <row r="115" spans="1:11" x14ac:dyDescent="0.3">
      <c r="A115" s="3" t="str">
        <f>MID(Summary[[#This Row],[Path]],FIND("*",SUBSTITUTE(Summary[[#This Row],[Path]],"/","*",LEN(Summary[[#This Row],[Path]])-LEN(SUBSTITUTE(Summary[[#This Row],[Path]],"/",""))))+1,LEN(Summary[[#This Row],[Path]]))</f>
        <v>PlayerHands.class</v>
      </c>
      <c r="B115" s="37" t="str">
        <f>Grezzi!B114</f>
        <v>sbj-shared-domain/target/scala-2.12/classes/com/evolutiongaming/game/sbj/hands/PlayerHands.class</v>
      </c>
      <c r="C115" s="37" t="str">
        <f>Grezzi!A114</f>
        <v>2473fd7d281c0ff416ab7eda29da005b37ba490e</v>
      </c>
      <c r="D115" s="37" t="str">
        <f>VLOOKUP(Summary[[#This Row],[Path]],Summary6[[Path]:[Description]],2,FALSE)</f>
        <v>Compute player hand status</v>
      </c>
      <c r="F115" s="3" t="s">
        <v>121</v>
      </c>
      <c r="G115" s="3" t="s">
        <v>45</v>
      </c>
      <c r="H115" s="5" t="s">
        <v>275</v>
      </c>
      <c r="I115" s="3" t="s">
        <v>245</v>
      </c>
      <c r="J115" s="3" t="str">
        <f>VLOOKUP(Checksums!$I115,Summary[[Path]:[Sha1]],2,FALSE)</f>
        <v>cdb6cd07054b6e78d9505669e723f69c1b4de29d</v>
      </c>
    </row>
    <row r="116" spans="1:11" x14ac:dyDescent="0.3">
      <c r="A116" s="3" t="str">
        <f>MID(Summary[[#This Row],[Path]],FIND("*",SUBSTITUTE(Summary[[#This Row],[Path]],"/","*",LEN(Summary[[#This Row],[Path]])-LEN(SUBSTITUTE(Summary[[#This Row],[Path]],"/",""))))+1,LEN(Summary[[#This Row],[Path]]))</f>
        <v>GameResultEvaluation.class</v>
      </c>
      <c r="B116" s="37" t="str">
        <f>Grezzi!B115</f>
        <v>sbj-shared-domain/target/scala-2.12/classes/com/evolutiongaming/game/sbj/outcome/GameResultEvaluation.class</v>
      </c>
      <c r="C116" s="37" t="str">
        <f>Grezzi!A115</f>
        <v>11acfe723f02069c116defa3da339435d05df49f</v>
      </c>
      <c r="D116" s="37" t="str">
        <f>VLOOKUP(Summary[[#This Row],[Path]],Summary6[[Path]:[Description]],2,FALSE)</f>
        <v>Outcome management</v>
      </c>
      <c r="F116" s="3" t="s">
        <v>121</v>
      </c>
      <c r="G116" s="3" t="s">
        <v>71</v>
      </c>
      <c r="H116" s="5" t="s">
        <v>275</v>
      </c>
      <c r="I116" s="3" t="s">
        <v>247</v>
      </c>
      <c r="J116" s="3" t="str">
        <f>VLOOKUP(Checksums!$I116,Summary[[Path]:[Sha1]],2,FALSE)</f>
        <v>11acfe723f02069c116defa3da339435d05df49f</v>
      </c>
    </row>
    <row r="117" spans="1:11" x14ac:dyDescent="0.3">
      <c r="A117" s="3" t="str">
        <f>MID(Summary[[#This Row],[Path]],FIND("*",SUBSTITUTE(Summary[[#This Row],[Path]],"/","*",LEN(Summary[[#This Row],[Path]])-LEN(SUBSTITUTE(Summary[[#This Row],[Path]],"/",""))))+1,LEN(Summary[[#This Row],[Path]]))</f>
        <v>PayoutEvaluation.class</v>
      </c>
      <c r="B117" s="37" t="str">
        <f>Grezzi!B116</f>
        <v>sbj-shared-domain/target/scala-2.12/classes/com/evolutiongaming/game/sbj/payout/PayoutEvaluation.class</v>
      </c>
      <c r="C117" s="37" t="str">
        <f>Grezzi!A116</f>
        <v>d818929a881d186367305143990aaecefff54ae7</v>
      </c>
      <c r="D117" s="37" t="str">
        <f>VLOOKUP(Summary[[#This Row],[Path]],Summary6[[Path]:[Description]],2,FALSE)</f>
        <v>Side bets activation and evaluation, payouts</v>
      </c>
      <c r="F117" s="3" t="s">
        <v>121</v>
      </c>
      <c r="G117" s="3" t="s">
        <v>72</v>
      </c>
      <c r="H117" s="5" t="s">
        <v>275</v>
      </c>
      <c r="I117" s="3" t="s">
        <v>248</v>
      </c>
      <c r="J117" s="3" t="str">
        <f>VLOOKUP(Checksums!$I117,Summary[[Path]:[Sha1]],2,FALSE)</f>
        <v>d818929a881d186367305143990aaecefff54ae7</v>
      </c>
    </row>
    <row r="118" spans="1:11" x14ac:dyDescent="0.3">
      <c r="A118" s="3" t="str">
        <f>MID(Summary[[#This Row],[Path]],FIND("*",SUBSTITUTE(Summary[[#This Row],[Path]],"/","*",LEN(Summary[[#This Row],[Path]])-LEN(SUBSTITUTE(Summary[[#This Row],[Path]],"/",""))))+1,LEN(Summary[[#This Row],[Path]]))</f>
        <v>SideBetCombination.class</v>
      </c>
      <c r="B118" s="37" t="str">
        <f>Grezzi!B117</f>
        <v>sbj-shared-domain/target/scala-2.12/classes/com/evolutiongaming/game/sbj/sidebets/SideBetCombination.class</v>
      </c>
      <c r="C118" s="37" t="str">
        <f>Grezzi!A117</f>
        <v>d264291edb5534f243e9b05334658866531618ee</v>
      </c>
      <c r="D118" s="37" t="str">
        <f>VLOOKUP(Summary[[#This Row],[Path]],Summary6[[Path]:[Description]],2,FALSE)</f>
        <v>Side bets paytable</v>
      </c>
      <c r="F118" s="3" t="s">
        <v>121</v>
      </c>
      <c r="G118" s="23" t="s">
        <v>186</v>
      </c>
      <c r="H118" s="5" t="s">
        <v>275</v>
      </c>
      <c r="I118" s="23" t="s">
        <v>246</v>
      </c>
      <c r="J118" s="3" t="str">
        <f>VLOOKUP(Checksums!$I118,Summary[[Path]:[Sha1]],2,FALSE)</f>
        <v>2473fd7d281c0ff416ab7eda29da005b37ba490e</v>
      </c>
      <c r="K118" s="23"/>
    </row>
    <row r="119" spans="1:11" x14ac:dyDescent="0.3">
      <c r="A119" s="3" t="str">
        <f>MID(Summary[[#This Row],[Path]],FIND("*",SUBSTITUTE(Summary[[#This Row],[Path]],"/","*",LEN(Summary[[#This Row],[Path]])-LEN(SUBSTITUTE(Summary[[#This Row],[Path]],"/",""))))+1,LEN(Summary[[#This Row],[Path]]))</f>
        <v>PayTable.class</v>
      </c>
      <c r="B119" s="37" t="str">
        <f>Grezzi!B118</f>
        <v>sidebetcity/domain/target/scala-2.12/classes/com/evolutiongaming/game/sidebetcity/PayTable.class</v>
      </c>
      <c r="C119" s="37" t="str">
        <f>Grezzi!A118</f>
        <v>608dcf6c97351fe0ea5fb458cab896d6b67c1607</v>
      </c>
      <c r="D119" s="37" t="str">
        <f>VLOOKUP(Summary[[#This Row],[Path]],Summary6[[Path]:[Description]],2,FALSE)</f>
        <v>Paytable</v>
      </c>
      <c r="F119" s="3" t="s">
        <v>121</v>
      </c>
      <c r="G119" s="3" t="s">
        <v>74</v>
      </c>
      <c r="H119" s="5" t="s">
        <v>691</v>
      </c>
      <c r="I119" s="3" t="s">
        <v>666</v>
      </c>
      <c r="J119" s="3" t="str">
        <f>VLOOKUP(Checksums!$I119,Summary[[Path]:[Sha1]],2,FALSE)</f>
        <v>baa27cd4220efbd59225de1d6692b091459f549e</v>
      </c>
    </row>
    <row r="120" spans="1:11" x14ac:dyDescent="0.3">
      <c r="A120" s="14" t="str">
        <f>MID(Summary[[#This Row],[Path]],FIND("*",SUBSTITUTE(Summary[[#This Row],[Path]],"/","*",LEN(Summary[[#This Row],[Path]])-LEN(SUBSTITUTE(Summary[[#This Row],[Path]],"/",""))))+1,LEN(Summary[[#This Row],[Path]]))</f>
        <v>SidebetCityPayouts.class</v>
      </c>
      <c r="B120" s="37" t="str">
        <f>Grezzi!B119</f>
        <v>sidebetcity/domain/target/scala-2.12/classes/com/evolutiongaming/game/sidebetcity/SidebetCityPayouts.class</v>
      </c>
      <c r="C120" s="37" t="str">
        <f>Grezzi!A119</f>
        <v>94cbf92288546ee4dc312b9d35ae394105ac50b4</v>
      </c>
      <c r="D120" s="37" t="str">
        <f>VLOOKUP(Summary[[#This Row],[Path]],Summary6[[Path]:[Description]],2,FALSE)</f>
        <v>Outcome management</v>
      </c>
      <c r="F120" s="3" t="s">
        <v>121</v>
      </c>
      <c r="G120" s="3" t="s">
        <v>75</v>
      </c>
      <c r="H120" s="5" t="s">
        <v>275</v>
      </c>
      <c r="I120" s="3" t="s">
        <v>249</v>
      </c>
      <c r="J120" s="3" t="str">
        <f>VLOOKUP(Checksums!$I120,Summary[[Path]:[Sha1]],2,FALSE)</f>
        <v>d264291edb5534f243e9b05334658866531618ee</v>
      </c>
    </row>
    <row r="121" spans="1:11" x14ac:dyDescent="0.3">
      <c r="A121" s="14" t="str">
        <f>MID(Summary[[#This Row],[Path]],FIND("*",SUBSTITUTE(Summary[[#This Row],[Path]],"/","*",LEN(Summary[[#This Row],[Path]])-LEN(SUBSTITUTE(Summary[[#This Row],[Path]],"/",""))))+1,LEN(Summary[[#This Row],[Path]]))</f>
        <v>HandEval.class</v>
      </c>
      <c r="B121" s="37" t="str">
        <f>Grezzi!B120</f>
        <v>sidebetcity/domain/target/scala-2.12/classes/com/evolutiongaming/game/sidebetcity/hand/HandEval.class</v>
      </c>
      <c r="C121" s="37" t="str">
        <f>Grezzi!A120</f>
        <v>cc154cbfcabceec4f6a71a3f07ac186ef32b8180</v>
      </c>
      <c r="D121" s="37" t="str">
        <f>VLOOKUP(Summary[[#This Row],[Path]],Summary6[[Path]:[Description]],2,FALSE)</f>
        <v>Encode cards and evaluation of hands</v>
      </c>
      <c r="F121" s="3" t="s">
        <v>121</v>
      </c>
      <c r="G121" s="3" t="s">
        <v>122</v>
      </c>
      <c r="H121" s="5" t="s">
        <v>691</v>
      </c>
      <c r="I121" s="3" t="s">
        <v>665</v>
      </c>
      <c r="J121" s="3" t="str">
        <f>VLOOKUP(Checksums!$I121,Summary[[Path]:[Sha1]],2,FALSE)</f>
        <v>0c6cbfa0c0fcc6a46351dba7f067b7d804ba78cf</v>
      </c>
    </row>
    <row r="122" spans="1:11" x14ac:dyDescent="0.3">
      <c r="A122" s="14" t="str">
        <f>MID(Summary[[#This Row],[Path]],FIND("*",SUBSTITUTE(Summary[[#This Row],[Path]],"/","*",LEN(Summary[[#This Row],[Path]])-LEN(SUBSTITUTE(Summary[[#This Row],[Path]],"/",""))))+1,LEN(Summary[[#This Row],[Path]]))</f>
        <v>prepare_checksums.py</v>
      </c>
      <c r="B122" s="37" t="str">
        <f>Grezzi!B121</f>
        <v>/prepare_checksums.py</v>
      </c>
      <c r="C122" s="37" t="str">
        <f>Grezzi!A121</f>
        <v>00d34e70d5cdd0468346917d0a2f34dbb13df273</v>
      </c>
      <c r="D122" s="37" t="str">
        <f>VLOOKUP(Summary[[#This Row],[Path]],Summary6[[Path]:[Description]],2,FALSE)</f>
        <v>Checksummer</v>
      </c>
      <c r="F122" s="3" t="s">
        <v>67</v>
      </c>
      <c r="G122" s="3" t="s">
        <v>33</v>
      </c>
      <c r="H122" s="5" t="s">
        <v>269</v>
      </c>
      <c r="I122" s="3" t="s">
        <v>15</v>
      </c>
      <c r="J122" s="3" t="str">
        <f>VLOOKUP(Checksums!$I122,Summary[[Path]:[Sha1]],2,FALSE)</f>
        <v>46eb027be07fcfedb261414bca4dab7f71645489</v>
      </c>
    </row>
    <row r="123" spans="1:11" x14ac:dyDescent="0.3">
      <c r="A123" s="14"/>
      <c r="B123" s="37"/>
      <c r="C123" s="37"/>
      <c r="F123" s="3" t="s">
        <v>67</v>
      </c>
      <c r="G123" s="3" t="s">
        <v>34</v>
      </c>
      <c r="H123" s="5" t="s">
        <v>269</v>
      </c>
      <c r="I123" s="3" t="s">
        <v>19</v>
      </c>
      <c r="J123" s="3" t="str">
        <f>VLOOKUP(Checksums!$I123,Summary[[Path]:[Sha1]],2,FALSE)</f>
        <v>f6491bc62ab555c0d99a72f4dfcc584271bf51ba</v>
      </c>
    </row>
    <row r="124" spans="1:11" x14ac:dyDescent="0.3">
      <c r="A124" s="14"/>
      <c r="B124" s="21"/>
      <c r="C124" s="21"/>
      <c r="F124" s="3" t="s">
        <v>67</v>
      </c>
      <c r="G124" s="3" t="s">
        <v>35</v>
      </c>
      <c r="H124" s="5" t="s">
        <v>269</v>
      </c>
      <c r="I124" s="3" t="s">
        <v>21</v>
      </c>
      <c r="J124" s="3" t="str">
        <f>VLOOKUP(Checksums!$I124,Summary[[Path]:[Sha1]],2,FALSE)</f>
        <v>cbe1517115549f7075ee9c17bb0a4a95a0888469</v>
      </c>
    </row>
    <row r="125" spans="1:11" x14ac:dyDescent="0.3">
      <c r="A125" s="14"/>
      <c r="B125" s="21"/>
      <c r="C125" s="21"/>
      <c r="F125" s="3" t="s">
        <v>67</v>
      </c>
      <c r="G125" s="3" t="s">
        <v>68</v>
      </c>
      <c r="H125" s="5" t="s">
        <v>269</v>
      </c>
      <c r="I125" s="3" t="s">
        <v>23</v>
      </c>
      <c r="J125" s="3" t="str">
        <f>VLOOKUP(Checksums!$I125,Summary[[Path]:[Sha1]],2,FALSE)</f>
        <v>c10c7d8ebe6878f19038df8ffa29f88f2e377a03</v>
      </c>
    </row>
    <row r="126" spans="1:11" x14ac:dyDescent="0.3">
      <c r="A126" s="14"/>
      <c r="B126" s="21"/>
      <c r="C126" s="21"/>
      <c r="F126" s="3" t="s">
        <v>67</v>
      </c>
      <c r="G126" s="3" t="s">
        <v>36</v>
      </c>
      <c r="H126" s="5" t="s">
        <v>269</v>
      </c>
      <c r="I126" s="3" t="s">
        <v>26</v>
      </c>
      <c r="J126" s="3" t="str">
        <f>VLOOKUP(Checksums!$I126,Summary[[Path]:[Sha1]],2,FALSE)</f>
        <v>f2d8bc54deddc7fed9dc37a33bfb4d8bc110944a</v>
      </c>
    </row>
    <row r="127" spans="1:11" x14ac:dyDescent="0.3">
      <c r="A127" s="14"/>
      <c r="B127" s="21"/>
      <c r="C127" s="21"/>
      <c r="F127" s="3" t="s">
        <v>69</v>
      </c>
      <c r="G127" s="3" t="s">
        <v>70</v>
      </c>
      <c r="H127" s="5" t="s">
        <v>691</v>
      </c>
      <c r="I127" s="37" t="s">
        <v>667</v>
      </c>
      <c r="J127" s="3" t="str">
        <f>VLOOKUP(Checksums!$I127,Summary[[Path]:[Sha1]],2,FALSE)</f>
        <v>670de46bf24b101a31a783d598991ff5e9b30a9b</v>
      </c>
    </row>
    <row r="128" spans="1:11" x14ac:dyDescent="0.3">
      <c r="A128" s="14"/>
      <c r="B128" s="21"/>
      <c r="C128" s="21"/>
      <c r="F128" s="3" t="s">
        <v>69</v>
      </c>
      <c r="G128" s="3" t="s">
        <v>45</v>
      </c>
      <c r="H128" s="5" t="s">
        <v>275</v>
      </c>
      <c r="I128" s="3" t="s">
        <v>245</v>
      </c>
      <c r="J128" s="3" t="str">
        <f>VLOOKUP(Checksums!$I128,Summary[[Path]:[Sha1]],2,FALSE)</f>
        <v>cdb6cd07054b6e78d9505669e723f69c1b4de29d</v>
      </c>
    </row>
    <row r="129" spans="1:10" x14ac:dyDescent="0.3">
      <c r="A129" s="14"/>
      <c r="B129" s="21"/>
      <c r="C129" s="21"/>
      <c r="F129" s="3" t="s">
        <v>69</v>
      </c>
      <c r="G129" s="3" t="s">
        <v>71</v>
      </c>
      <c r="H129" s="5" t="s">
        <v>275</v>
      </c>
      <c r="I129" s="3" t="s">
        <v>247</v>
      </c>
      <c r="J129" s="3" t="str">
        <f>VLOOKUP(Checksums!$I129,Summary[[Path]:[Sha1]],2,FALSE)</f>
        <v>11acfe723f02069c116defa3da339435d05df49f</v>
      </c>
    </row>
    <row r="130" spans="1:10" x14ac:dyDescent="0.3">
      <c r="A130" s="14"/>
      <c r="B130" s="21"/>
      <c r="C130" s="21"/>
      <c r="F130" s="3" t="s">
        <v>69</v>
      </c>
      <c r="G130" s="3" t="s">
        <v>72</v>
      </c>
      <c r="H130" s="5" t="s">
        <v>275</v>
      </c>
      <c r="I130" s="3" t="s">
        <v>248</v>
      </c>
      <c r="J130" s="3" t="str">
        <f>VLOOKUP(Checksums!$I130,Summary[[Path]:[Sha1]],2,FALSE)</f>
        <v>d818929a881d186367305143990aaecefff54ae7</v>
      </c>
    </row>
    <row r="131" spans="1:10" x14ac:dyDescent="0.3">
      <c r="A131" s="14"/>
      <c r="B131" s="21"/>
      <c r="C131" s="21"/>
      <c r="F131" s="3" t="s">
        <v>69</v>
      </c>
      <c r="G131" s="3" t="s">
        <v>186</v>
      </c>
      <c r="H131" s="5" t="s">
        <v>275</v>
      </c>
      <c r="I131" s="3" t="s">
        <v>246</v>
      </c>
      <c r="J131" s="3" t="str">
        <f>VLOOKUP(Checksums!$I131,Summary[[Path]:[Sha1]],2,FALSE)</f>
        <v>2473fd7d281c0ff416ab7eda29da005b37ba490e</v>
      </c>
    </row>
    <row r="132" spans="1:10" x14ac:dyDescent="0.3">
      <c r="A132" s="14"/>
      <c r="F132" s="3" t="s">
        <v>69</v>
      </c>
      <c r="G132" s="3" t="s">
        <v>74</v>
      </c>
      <c r="H132" s="5" t="s">
        <v>691</v>
      </c>
      <c r="I132" s="37" t="s">
        <v>666</v>
      </c>
      <c r="J132" s="3" t="str">
        <f>VLOOKUP(Checksums!$I132,Summary[[Path]:[Sha1]],2,FALSE)</f>
        <v>baa27cd4220efbd59225de1d6692b091459f549e</v>
      </c>
    </row>
    <row r="133" spans="1:10" x14ac:dyDescent="0.3">
      <c r="A133" s="14"/>
      <c r="F133" s="3" t="s">
        <v>69</v>
      </c>
      <c r="G133" s="3" t="s">
        <v>75</v>
      </c>
      <c r="H133" s="5" t="s">
        <v>275</v>
      </c>
      <c r="I133" s="3" t="s">
        <v>249</v>
      </c>
      <c r="J133" s="3" t="str">
        <f>VLOOKUP(Checksums!$I133,Summary[[Path]:[Sha1]],2,FALSE)</f>
        <v>d264291edb5534f243e9b05334658866531618ee</v>
      </c>
    </row>
    <row r="134" spans="1:10" x14ac:dyDescent="0.3">
      <c r="A134" s="14"/>
      <c r="F134" s="3" t="s">
        <v>69</v>
      </c>
      <c r="G134" s="3" t="s">
        <v>122</v>
      </c>
      <c r="H134" s="5" t="s">
        <v>691</v>
      </c>
      <c r="I134" s="3" t="s">
        <v>665</v>
      </c>
      <c r="J134" s="3" t="str">
        <f>VLOOKUP(Checksums!$I134,Summary[[Path]:[Sha1]],2,FALSE)</f>
        <v>0c6cbfa0c0fcc6a46351dba7f067b7d804ba78cf</v>
      </c>
    </row>
    <row r="135" spans="1:10" x14ac:dyDescent="0.3">
      <c r="A135" s="14"/>
      <c r="F135" s="3" t="s">
        <v>180</v>
      </c>
      <c r="G135" s="3" t="s">
        <v>33</v>
      </c>
      <c r="H135" s="5" t="s">
        <v>279</v>
      </c>
      <c r="I135" s="3" t="s">
        <v>206</v>
      </c>
      <c r="J135" s="3" t="str">
        <f>VLOOKUP(Checksums!$I135,Summary[[Path]:[Sha1]],2,FALSE)</f>
        <v>661e75cd257b6e0c513b38f8c5868bce5dcd873d</v>
      </c>
    </row>
    <row r="136" spans="1:10" x14ac:dyDescent="0.3">
      <c r="A136" s="14"/>
      <c r="F136" s="3" t="s">
        <v>180</v>
      </c>
      <c r="G136" s="3" t="s">
        <v>115</v>
      </c>
      <c r="H136" s="5" t="s">
        <v>279</v>
      </c>
      <c r="I136" s="3" t="s">
        <v>207</v>
      </c>
      <c r="J136" s="3" t="str">
        <f>VLOOKUP(Checksums!$I136,Summary[[Path]:[Sha1]],2,FALSE)</f>
        <v>55d3622e065636e28d4742b892df17e0f2d7d5e5</v>
      </c>
    </row>
    <row r="137" spans="1:10" x14ac:dyDescent="0.3">
      <c r="A137" s="14"/>
      <c r="F137" s="3" t="s">
        <v>180</v>
      </c>
      <c r="G137" s="3" t="s">
        <v>116</v>
      </c>
      <c r="H137" s="5" t="s">
        <v>279</v>
      </c>
      <c r="I137" s="3" t="s">
        <v>208</v>
      </c>
      <c r="J137" s="3" t="str">
        <f>VLOOKUP(Checksums!$I137,Summary[[Path]:[Sha1]],2,FALSE)</f>
        <v>9f76921777611a66e9c9187e20086e93fafd3391</v>
      </c>
    </row>
    <row r="138" spans="1:10" x14ac:dyDescent="0.3">
      <c r="A138" s="14"/>
      <c r="F138" s="3" t="s">
        <v>180</v>
      </c>
      <c r="G138" s="3" t="s">
        <v>117</v>
      </c>
      <c r="H138" s="5" t="s">
        <v>279</v>
      </c>
      <c r="I138" s="3" t="s">
        <v>211</v>
      </c>
      <c r="J138" s="3" t="str">
        <f>VLOOKUP(Checksums!$I138,Summary[[Path]:[Sha1]],2,FALSE)</f>
        <v>329ff90b4da7b8648c6f41c9cffc5653efd7cd60</v>
      </c>
    </row>
    <row r="139" spans="1:10" x14ac:dyDescent="0.3">
      <c r="A139" s="14"/>
      <c r="F139" s="3" t="s">
        <v>180</v>
      </c>
      <c r="G139" s="3" t="s">
        <v>78</v>
      </c>
      <c r="H139" s="5" t="s">
        <v>279</v>
      </c>
      <c r="I139" s="3" t="s">
        <v>209</v>
      </c>
      <c r="J139" s="3" t="str">
        <f>VLOOKUP(Checksums!$I139,Summary[[Path]:[Sha1]],2,FALSE)</f>
        <v>fdb580753a276f9280a7358adb34c0780caddc64</v>
      </c>
    </row>
    <row r="140" spans="1:10" x14ac:dyDescent="0.3">
      <c r="A140" s="14"/>
      <c r="F140" s="3" t="s">
        <v>180</v>
      </c>
      <c r="G140" s="3" t="s">
        <v>118</v>
      </c>
      <c r="H140" s="5" t="s">
        <v>279</v>
      </c>
      <c r="I140" s="3" t="s">
        <v>210</v>
      </c>
      <c r="J140" s="3" t="str">
        <f>VLOOKUP(Checksums!$I140,Summary[[Path]:[Sha1]],2,FALSE)</f>
        <v>172b339c9e300494ac811411e59f1d27511b34f1</v>
      </c>
    </row>
    <row r="141" spans="1:10" x14ac:dyDescent="0.3">
      <c r="A141" s="14"/>
      <c r="F141" s="3" t="s">
        <v>180</v>
      </c>
      <c r="G141" s="3" t="s">
        <v>80</v>
      </c>
      <c r="H141" s="5" t="s">
        <v>276</v>
      </c>
      <c r="I141" s="3" t="s">
        <v>143</v>
      </c>
      <c r="J141" s="3" t="str">
        <f>VLOOKUP(Checksums!$I141,Summary[[Path]:[Sha1]],2,FALSE)</f>
        <v>8cd46b2f07bf928007872b833351f4ae4524fa14</v>
      </c>
    </row>
    <row r="142" spans="1:10" x14ac:dyDescent="0.3">
      <c r="A142" s="14"/>
      <c r="F142" s="3" t="s">
        <v>76</v>
      </c>
      <c r="G142" s="3" t="s">
        <v>33</v>
      </c>
      <c r="H142" s="5" t="s">
        <v>269</v>
      </c>
      <c r="I142" s="3" t="s">
        <v>15</v>
      </c>
      <c r="J142" s="3" t="str">
        <f>VLOOKUP(Checksums!$I142,Summary[[Path]:[Sha1]],2,FALSE)</f>
        <v>46eb027be07fcfedb261414bca4dab7f71645489</v>
      </c>
    </row>
    <row r="143" spans="1:10" x14ac:dyDescent="0.3">
      <c r="A143" s="14"/>
      <c r="F143" s="3" t="s">
        <v>76</v>
      </c>
      <c r="G143" s="3" t="s">
        <v>77</v>
      </c>
      <c r="H143" s="5" t="s">
        <v>269</v>
      </c>
      <c r="I143" s="3" t="s">
        <v>27</v>
      </c>
      <c r="J143" s="3" t="str">
        <f>VLOOKUP(Checksums!$I143,Summary[[Path]:[Sha1]],2,FALSE)</f>
        <v>09be80453368be812685089fcf22182348b94d0a</v>
      </c>
    </row>
    <row r="144" spans="1:10" x14ac:dyDescent="0.3">
      <c r="A144" s="14"/>
      <c r="F144" s="3" t="s">
        <v>76</v>
      </c>
      <c r="G144" s="3" t="s">
        <v>78</v>
      </c>
      <c r="H144" s="5" t="s">
        <v>269</v>
      </c>
      <c r="I144" s="3" t="s">
        <v>18</v>
      </c>
      <c r="J144" s="3" t="str">
        <f>VLOOKUP(Checksums!$I144,Summary[[Path]:[Sha1]],2,FALSE)</f>
        <v>3061cbdf0cc9abf0a6beb5f2973e05942c71d035</v>
      </c>
    </row>
    <row r="145" spans="1:11" x14ac:dyDescent="0.3">
      <c r="A145" s="14"/>
      <c r="F145" s="3" t="s">
        <v>76</v>
      </c>
      <c r="G145" s="12" t="s">
        <v>80</v>
      </c>
      <c r="H145" s="5" t="s">
        <v>276</v>
      </c>
      <c r="I145" s="12" t="s">
        <v>143</v>
      </c>
      <c r="J145" s="3" t="str">
        <f>VLOOKUP(Checksums!$I145,Summary[[Path]:[Sha1]],2,FALSE)</f>
        <v>8cd46b2f07bf928007872b833351f4ae4524fa14</v>
      </c>
      <c r="K145" s="12"/>
    </row>
    <row r="146" spans="1:11" x14ac:dyDescent="0.3">
      <c r="A146" s="14"/>
      <c r="F146" s="3" t="s">
        <v>76</v>
      </c>
      <c r="G146" s="3" t="s">
        <v>34</v>
      </c>
      <c r="H146" s="5" t="s">
        <v>269</v>
      </c>
      <c r="I146" s="3" t="s">
        <v>19</v>
      </c>
      <c r="J146" s="3" t="str">
        <f>VLOOKUP(Checksums!$I146,Summary[[Path]:[Sha1]],2,FALSE)</f>
        <v>f6491bc62ab555c0d99a72f4dfcc584271bf51ba</v>
      </c>
    </row>
    <row r="147" spans="1:11" x14ac:dyDescent="0.3">
      <c r="A147" s="14"/>
      <c r="F147" s="3" t="s">
        <v>76</v>
      </c>
      <c r="G147" s="3" t="s">
        <v>35</v>
      </c>
      <c r="H147" s="5" t="s">
        <v>269</v>
      </c>
      <c r="I147" s="3" t="s">
        <v>21</v>
      </c>
      <c r="J147" s="3" t="str">
        <f>VLOOKUP(Checksums!$I147,Summary[[Path]:[Sha1]],2,FALSE)</f>
        <v>cbe1517115549f7075ee9c17bb0a4a95a0888469</v>
      </c>
    </row>
    <row r="148" spans="1:11" x14ac:dyDescent="0.3">
      <c r="A148" s="14"/>
      <c r="F148" s="3" t="s">
        <v>76</v>
      </c>
      <c r="G148" s="3" t="s">
        <v>68</v>
      </c>
      <c r="H148" s="5" t="s">
        <v>269</v>
      </c>
      <c r="I148" s="3" t="s">
        <v>23</v>
      </c>
      <c r="J148" s="3" t="str">
        <f>VLOOKUP(Checksums!$I148,Summary[[Path]:[Sha1]],2,FALSE)</f>
        <v>c10c7d8ebe6878f19038df8ffa29f88f2e377a03</v>
      </c>
    </row>
    <row r="149" spans="1:11" x14ac:dyDescent="0.3">
      <c r="A149" s="14"/>
      <c r="F149" s="3" t="s">
        <v>76</v>
      </c>
      <c r="G149" s="3" t="s">
        <v>36</v>
      </c>
      <c r="H149" s="5" t="s">
        <v>269</v>
      </c>
      <c r="I149" s="3" t="s">
        <v>26</v>
      </c>
      <c r="J149" s="3" t="str">
        <f>VLOOKUP(Checksums!$I149,Summary[[Path]:[Sha1]],2,FALSE)</f>
        <v>f2d8bc54deddc7fed9dc37a33bfb4d8bc110944a</v>
      </c>
    </row>
    <row r="150" spans="1:11" x14ac:dyDescent="0.3">
      <c r="A150" s="14"/>
      <c r="F150" s="3" t="s">
        <v>81</v>
      </c>
      <c r="G150" s="3" t="s">
        <v>82</v>
      </c>
      <c r="H150" s="5" t="s">
        <v>277</v>
      </c>
      <c r="I150" s="3" t="s">
        <v>213</v>
      </c>
      <c r="J150" s="3" t="str">
        <f>VLOOKUP(Checksums!$I150,Summary[[Path]:[Sha1]],2,FALSE)</f>
        <v>0c7cf2ed3ea7b4b78957f12ec55413987b1bdaad</v>
      </c>
    </row>
    <row r="151" spans="1:11" x14ac:dyDescent="0.3">
      <c r="A151" s="14"/>
      <c r="F151" s="3" t="s">
        <v>81</v>
      </c>
      <c r="G151" s="3" t="s">
        <v>83</v>
      </c>
      <c r="H151" s="5" t="s">
        <v>277</v>
      </c>
      <c r="I151" s="3" t="s">
        <v>215</v>
      </c>
      <c r="J151" s="3" t="str">
        <f>VLOOKUP(Checksums!$I151,Summary[[Path]:[Sha1]],2,FALSE)</f>
        <v>4f2b73985c3674e49c165ca19f3a949af7571aad</v>
      </c>
    </row>
    <row r="152" spans="1:11" x14ac:dyDescent="0.3">
      <c r="A152" s="14"/>
      <c r="F152" s="3" t="s">
        <v>81</v>
      </c>
      <c r="G152" s="3" t="s">
        <v>558</v>
      </c>
      <c r="H152" s="5" t="s">
        <v>277</v>
      </c>
      <c r="I152" s="3" t="s">
        <v>538</v>
      </c>
      <c r="J152" s="3" t="str">
        <f>VLOOKUP(Checksums!$I152,Summary[[Path]:[Sha1]],2,FALSE)</f>
        <v>3c5666f1355c8ec1d8f8812365e38198b8b63f88</v>
      </c>
    </row>
    <row r="153" spans="1:11" x14ac:dyDescent="0.3">
      <c r="A153" s="14"/>
      <c r="F153" s="3" t="s">
        <v>85</v>
      </c>
      <c r="G153" s="3" t="s">
        <v>86</v>
      </c>
      <c r="H153" s="5" t="s">
        <v>278</v>
      </c>
      <c r="I153" s="3" t="s">
        <v>218</v>
      </c>
      <c r="J153" s="3" t="str">
        <f>VLOOKUP(Checksums!$I153,Summary[[Path]:[Sha1]],2,FALSE)</f>
        <v>2c71e22e264bc5200f086a5e64c682d6602c8018</v>
      </c>
    </row>
    <row r="154" spans="1:11" x14ac:dyDescent="0.3">
      <c r="A154" s="14"/>
      <c r="F154" s="3" t="s">
        <v>85</v>
      </c>
      <c r="G154" s="3" t="s">
        <v>82</v>
      </c>
      <c r="H154" s="5" t="s">
        <v>277</v>
      </c>
      <c r="I154" s="3" t="s">
        <v>213</v>
      </c>
      <c r="J154" s="3" t="str">
        <f>VLOOKUP(Checksums!$I154,Summary[[Path]:[Sha1]],2,FALSE)</f>
        <v>0c7cf2ed3ea7b4b78957f12ec55413987b1bdaad</v>
      </c>
    </row>
    <row r="155" spans="1:11" x14ac:dyDescent="0.3">
      <c r="A155" s="14"/>
      <c r="F155" s="3" t="s">
        <v>85</v>
      </c>
      <c r="G155" s="3" t="s">
        <v>83</v>
      </c>
      <c r="H155" s="5" t="s">
        <v>277</v>
      </c>
      <c r="I155" s="3" t="s">
        <v>215</v>
      </c>
      <c r="J155" s="3" t="str">
        <f>VLOOKUP(Checksums!$I155,Summary[[Path]:[Sha1]],2,FALSE)</f>
        <v>4f2b73985c3674e49c165ca19f3a949af7571aad</v>
      </c>
    </row>
    <row r="156" spans="1:11" x14ac:dyDescent="0.3">
      <c r="A156" s="14"/>
      <c r="F156" s="3" t="s">
        <v>85</v>
      </c>
      <c r="G156" s="3" t="s">
        <v>87</v>
      </c>
      <c r="H156" s="5" t="s">
        <v>278</v>
      </c>
      <c r="I156" s="3" t="s">
        <v>219</v>
      </c>
      <c r="J156" s="3" t="str">
        <f>VLOOKUP(Checksums!$I156,Summary[[Path]:[Sha1]],2,FALSE)</f>
        <v>54a68b06f4ed269d33f1bd80810f2115e8ab81e3</v>
      </c>
    </row>
    <row r="157" spans="1:11" x14ac:dyDescent="0.3">
      <c r="A157" s="14"/>
      <c r="F157" s="3" t="s">
        <v>85</v>
      </c>
      <c r="G157" s="3" t="s">
        <v>88</v>
      </c>
      <c r="H157" s="5" t="s">
        <v>278</v>
      </c>
      <c r="I157" s="3" t="s">
        <v>223</v>
      </c>
      <c r="J157" s="3" t="str">
        <f>VLOOKUP(Checksums!$I157,Summary[[Path]:[Sha1]],2,FALSE)</f>
        <v>36fe04d09834a562d58d92de215d5fe86c3fc936</v>
      </c>
    </row>
    <row r="158" spans="1:11" x14ac:dyDescent="0.3">
      <c r="A158" s="14"/>
      <c r="F158" s="3" t="s">
        <v>85</v>
      </c>
      <c r="G158" s="3" t="s">
        <v>89</v>
      </c>
      <c r="H158" s="5" t="s">
        <v>278</v>
      </c>
      <c r="I158" s="3" t="s">
        <v>224</v>
      </c>
      <c r="J158" s="3" t="str">
        <f>VLOOKUP(Checksums!$I158,Summary[[Path]:[Sha1]],2,FALSE)</f>
        <v>9ddc3e4609510151c7210d099f4f96a6517aa6b3</v>
      </c>
    </row>
    <row r="159" spans="1:11" x14ac:dyDescent="0.3">
      <c r="A159" s="14"/>
      <c r="F159" s="3" t="s">
        <v>85</v>
      </c>
      <c r="G159" s="3" t="s">
        <v>558</v>
      </c>
      <c r="H159" s="5" t="s">
        <v>277</v>
      </c>
      <c r="I159" s="3" t="s">
        <v>538</v>
      </c>
      <c r="J159" s="3" t="str">
        <f>VLOOKUP(Checksums!$I159,Summary[[Path]:[Sha1]],2,FALSE)</f>
        <v>3c5666f1355c8ec1d8f8812365e38198b8b63f88</v>
      </c>
    </row>
    <row r="160" spans="1:11" x14ac:dyDescent="0.3">
      <c r="A160" s="14"/>
      <c r="F160" s="3" t="s">
        <v>85</v>
      </c>
      <c r="G160" s="3" t="s">
        <v>90</v>
      </c>
      <c r="H160" s="5" t="s">
        <v>278</v>
      </c>
      <c r="I160" s="3" t="s">
        <v>220</v>
      </c>
      <c r="J160" s="3" t="str">
        <f>VLOOKUP(Checksums!$I160,Summary[[Path]:[Sha1]],2,FALSE)</f>
        <v>f5a7abd54a836db885470ad607e990b68df3abaa</v>
      </c>
    </row>
    <row r="161" spans="1:11" x14ac:dyDescent="0.3">
      <c r="A161" s="14"/>
      <c r="F161" s="3" t="s">
        <v>85</v>
      </c>
      <c r="G161" s="26" t="s">
        <v>620</v>
      </c>
      <c r="H161" s="5" t="s">
        <v>278</v>
      </c>
      <c r="I161" s="26" t="s">
        <v>609</v>
      </c>
      <c r="J161" s="3" t="str">
        <f>VLOOKUP(Checksums!$I161,Summary[[Path]:[Sha1]],2,FALSE)</f>
        <v>7802c543f107918c179111b60069c12ca97239df</v>
      </c>
      <c r="K161" s="26"/>
    </row>
    <row r="162" spans="1:11" x14ac:dyDescent="0.3">
      <c r="A162" s="14"/>
      <c r="F162" s="3" t="s">
        <v>85</v>
      </c>
      <c r="G162" s="3" t="s">
        <v>80</v>
      </c>
      <c r="H162" s="5" t="s">
        <v>276</v>
      </c>
      <c r="I162" s="3" t="s">
        <v>143</v>
      </c>
      <c r="J162" s="3" t="str">
        <f>VLOOKUP(Checksums!$I162,Summary[[Path]:[Sha1]],2,FALSE)</f>
        <v>8cd46b2f07bf928007872b833351f4ae4524fa14</v>
      </c>
    </row>
    <row r="163" spans="1:11" x14ac:dyDescent="0.3">
      <c r="A163" s="14"/>
      <c r="F163" s="3" t="s">
        <v>85</v>
      </c>
      <c r="G163" s="3" t="s">
        <v>91</v>
      </c>
      <c r="H163" s="5" t="s">
        <v>278</v>
      </c>
      <c r="I163" s="3" t="s">
        <v>221</v>
      </c>
      <c r="J163" s="3" t="str">
        <f>VLOOKUP(Checksums!$I163,Summary[[Path]:[Sha1]],2,FALSE)</f>
        <v>dfe4b696900ac7fd9559f7c5464454729749e9b6</v>
      </c>
    </row>
    <row r="164" spans="1:11" x14ac:dyDescent="0.3">
      <c r="A164" s="14"/>
      <c r="F164" s="3" t="s">
        <v>85</v>
      </c>
      <c r="G164" s="3" t="s">
        <v>92</v>
      </c>
      <c r="H164" s="5" t="s">
        <v>278</v>
      </c>
      <c r="I164" s="3" t="s">
        <v>222</v>
      </c>
      <c r="J164" s="3" t="str">
        <f>VLOOKUP(Checksums!$I164,Summary[[Path]:[Sha1]],2,FALSE)</f>
        <v>f1b62299018a3fc06a149a226983775b9606143b</v>
      </c>
    </row>
    <row r="165" spans="1:11" x14ac:dyDescent="0.3">
      <c r="A165" s="14"/>
      <c r="F165" s="3" t="s">
        <v>85</v>
      </c>
      <c r="G165" s="3" t="s">
        <v>93</v>
      </c>
      <c r="H165" s="5" t="s">
        <v>278</v>
      </c>
      <c r="I165" s="3" t="s">
        <v>225</v>
      </c>
      <c r="J165" s="3" t="str">
        <f>VLOOKUP(Checksums!$I165,Summary[[Path]:[Sha1]],2,FALSE)</f>
        <v>9698a32565246dc01452adc9fc9bebead7f7fffb</v>
      </c>
    </row>
    <row r="166" spans="1:11" x14ac:dyDescent="0.3">
      <c r="A166" s="14"/>
      <c r="F166" s="3" t="s">
        <v>94</v>
      </c>
      <c r="G166" s="3" t="s">
        <v>38</v>
      </c>
      <c r="H166" s="5" t="s">
        <v>270</v>
      </c>
      <c r="I166" s="3" t="s">
        <v>251</v>
      </c>
      <c r="J166" s="3" t="str">
        <f>VLOOKUP(Checksums!$I166,Summary[[Path]:[Sha1]],2,FALSE)</f>
        <v>8d7b1b26ede03ec8d5b833f377deda518948b558</v>
      </c>
    </row>
    <row r="167" spans="1:11" x14ac:dyDescent="0.3">
      <c r="A167" s="14"/>
      <c r="F167" s="3" t="s">
        <v>94</v>
      </c>
      <c r="G167" s="3" t="s">
        <v>39</v>
      </c>
      <c r="H167" s="5" t="s">
        <v>270</v>
      </c>
      <c r="I167" s="3" t="s">
        <v>252</v>
      </c>
      <c r="J167" s="3" t="str">
        <f>VLOOKUP(Checksums!$I167,Summary[[Path]:[Sha1]],2,FALSE)</f>
        <v>5f1fa668d320bdcb770131084c5217b8e1db75ab</v>
      </c>
    </row>
    <row r="168" spans="1:11" x14ac:dyDescent="0.3">
      <c r="A168" s="14"/>
      <c r="F168" s="3" t="s">
        <v>94</v>
      </c>
      <c r="G168" s="3" t="s">
        <v>40</v>
      </c>
      <c r="H168" s="5" t="s">
        <v>270</v>
      </c>
      <c r="I168" s="3" t="s">
        <v>253</v>
      </c>
      <c r="J168" s="3" t="str">
        <f>VLOOKUP(Checksums!$I168,Summary[[Path]:[Sha1]],2,FALSE)</f>
        <v>85c0df12a2bba1f97f31c0e6c3afc71fb3aa376b</v>
      </c>
    </row>
    <row r="169" spans="1:11" x14ac:dyDescent="0.3">
      <c r="A169" s="14"/>
      <c r="F169" s="3" t="s">
        <v>94</v>
      </c>
      <c r="G169" s="3" t="s">
        <v>41</v>
      </c>
      <c r="H169" s="5" t="s">
        <v>270</v>
      </c>
      <c r="I169" s="3" t="s">
        <v>254</v>
      </c>
      <c r="J169" s="3" t="str">
        <f>VLOOKUP(Checksums!$I169,Summary[[Path]:[Sha1]],2,FALSE)</f>
        <v>e56fcae169fb510cb1a143bb6ef2cfcb462610d6</v>
      </c>
    </row>
    <row r="170" spans="1:11" x14ac:dyDescent="0.3">
      <c r="A170" s="14"/>
      <c r="F170" s="3" t="s">
        <v>95</v>
      </c>
      <c r="G170" s="3" t="s">
        <v>33</v>
      </c>
      <c r="H170" s="5" t="s">
        <v>269</v>
      </c>
      <c r="I170" s="3" t="s">
        <v>15</v>
      </c>
      <c r="J170" s="3" t="str">
        <f>VLOOKUP(Checksums!$I170,Summary[[Path]:[Sha1]],2,FALSE)</f>
        <v>46eb027be07fcfedb261414bca4dab7f71645489</v>
      </c>
    </row>
    <row r="171" spans="1:11" x14ac:dyDescent="0.3">
      <c r="A171" s="14"/>
      <c r="F171" s="3" t="s">
        <v>95</v>
      </c>
      <c r="G171" s="3" t="s">
        <v>34</v>
      </c>
      <c r="H171" s="5" t="s">
        <v>269</v>
      </c>
      <c r="I171" s="3" t="s">
        <v>19</v>
      </c>
      <c r="J171" s="3" t="str">
        <f>VLOOKUP(Checksums!$I171,Summary[[Path]:[Sha1]],2,FALSE)</f>
        <v>f6491bc62ab555c0d99a72f4dfcc584271bf51ba</v>
      </c>
    </row>
    <row r="172" spans="1:11" x14ac:dyDescent="0.3">
      <c r="A172" s="14"/>
      <c r="F172" s="3" t="s">
        <v>95</v>
      </c>
      <c r="G172" s="3" t="s">
        <v>35</v>
      </c>
      <c r="H172" s="5" t="s">
        <v>269</v>
      </c>
      <c r="I172" s="3" t="s">
        <v>21</v>
      </c>
      <c r="J172" s="3" t="str">
        <f>VLOOKUP(Checksums!$I172,Summary[[Path]:[Sha1]],2,FALSE)</f>
        <v>cbe1517115549f7075ee9c17bb0a4a95a0888469</v>
      </c>
    </row>
    <row r="173" spans="1:11" x14ac:dyDescent="0.3">
      <c r="A173" s="14"/>
      <c r="F173" s="3" t="s">
        <v>95</v>
      </c>
      <c r="G173" s="3" t="s">
        <v>68</v>
      </c>
      <c r="H173" s="5" t="s">
        <v>269</v>
      </c>
      <c r="I173" s="3" t="s">
        <v>23</v>
      </c>
      <c r="J173" s="3" t="str">
        <f>VLOOKUP(Checksums!$I173,Summary[[Path]:[Sha1]],2,FALSE)</f>
        <v>c10c7d8ebe6878f19038df8ffa29f88f2e377a03</v>
      </c>
    </row>
    <row r="174" spans="1:11" x14ac:dyDescent="0.3">
      <c r="A174" s="14"/>
      <c r="F174" s="3" t="s">
        <v>95</v>
      </c>
      <c r="G174" s="3" t="s">
        <v>36</v>
      </c>
      <c r="H174" s="5" t="s">
        <v>269</v>
      </c>
      <c r="I174" s="3" t="s">
        <v>26</v>
      </c>
      <c r="J174" s="3" t="str">
        <f>VLOOKUP(Checksums!$I174,Summary[[Path]:[Sha1]],2,FALSE)</f>
        <v>f2d8bc54deddc7fed9dc37a33bfb4d8bc110944a</v>
      </c>
    </row>
    <row r="175" spans="1:11" x14ac:dyDescent="0.3">
      <c r="A175" s="14"/>
      <c r="F175" s="3" t="s">
        <v>176</v>
      </c>
      <c r="G175" s="3" t="s">
        <v>177</v>
      </c>
      <c r="H175" s="5" t="s">
        <v>285</v>
      </c>
      <c r="I175" s="3" t="s">
        <v>147</v>
      </c>
      <c r="J175" s="3" t="str">
        <f>VLOOKUP(Checksums!$I175,Summary[[Path]:[Sha1]],2,FALSE)</f>
        <v>cc154cbfcabceec4f6a71a3f07ac186ef32b8180</v>
      </c>
    </row>
    <row r="176" spans="1:11" x14ac:dyDescent="0.3">
      <c r="A176" s="14"/>
      <c r="F176" s="3" t="s">
        <v>176</v>
      </c>
      <c r="G176" s="3" t="s">
        <v>178</v>
      </c>
      <c r="H176" s="5" t="s">
        <v>285</v>
      </c>
      <c r="I176" s="3" t="s">
        <v>149</v>
      </c>
      <c r="J176" s="3" t="str">
        <f>VLOOKUP(Checksums!$I176,Summary[[Path]:[Sha1]],2,FALSE)</f>
        <v>94cbf92288546ee4dc312b9d35ae394105ac50b4</v>
      </c>
    </row>
    <row r="177" spans="1:10" x14ac:dyDescent="0.3">
      <c r="A177" s="14"/>
      <c r="F177" s="3" t="s">
        <v>176</v>
      </c>
      <c r="G177" s="3" t="s">
        <v>179</v>
      </c>
      <c r="H177" s="5" t="s">
        <v>285</v>
      </c>
      <c r="I177" s="3" t="s">
        <v>148</v>
      </c>
      <c r="J177" s="3" t="str">
        <f>VLOOKUP(Checksums!$I177,Summary[[Path]:[Sha1]],2,FALSE)</f>
        <v>608dcf6c97351fe0ea5fb458cab896d6b67c1607</v>
      </c>
    </row>
    <row r="178" spans="1:10" x14ac:dyDescent="0.3">
      <c r="A178" s="14"/>
      <c r="F178" s="3" t="s">
        <v>176</v>
      </c>
      <c r="G178" s="3" t="s">
        <v>103</v>
      </c>
      <c r="H178" s="5" t="s">
        <v>273</v>
      </c>
      <c r="I178" s="3" t="s">
        <v>547</v>
      </c>
      <c r="J178" s="3" t="str">
        <f>VLOOKUP(Checksums!$I178,Summary[[Path]:[Sha1]],2,FALSE)</f>
        <v>45420ee1cab9d108d3c2c3e6a4a0cc243da75af8</v>
      </c>
    </row>
    <row r="179" spans="1:10" x14ac:dyDescent="0.3">
      <c r="A179" s="14"/>
      <c r="F179" s="3" t="s">
        <v>176</v>
      </c>
      <c r="G179" s="3" t="s">
        <v>55</v>
      </c>
      <c r="H179" s="5" t="s">
        <v>273</v>
      </c>
      <c r="I179" s="3" t="s">
        <v>548</v>
      </c>
      <c r="J179" s="3" t="str">
        <f>VLOOKUP(Checksums!$I179,Summary[[Path]:[Sha1]],2,FALSE)</f>
        <v>52e69e0151d33335fcd12db1c2bb8562e9d80535</v>
      </c>
    </row>
    <row r="180" spans="1:10" x14ac:dyDescent="0.3">
      <c r="A180" s="14"/>
      <c r="F180" s="3" t="s">
        <v>176</v>
      </c>
      <c r="G180" s="3" t="s">
        <v>50</v>
      </c>
      <c r="H180" s="5" t="s">
        <v>273</v>
      </c>
      <c r="I180" s="3" t="s">
        <v>543</v>
      </c>
      <c r="J180" s="3" t="str">
        <f>VLOOKUP(Checksums!$I180,Summary[[Path]:[Sha1]],2,FALSE)</f>
        <v>659cbfcbcdc00499870fe17c317cbb097496604d</v>
      </c>
    </row>
    <row r="181" spans="1:10" x14ac:dyDescent="0.3">
      <c r="A181" s="14"/>
      <c r="F181" s="3" t="s">
        <v>176</v>
      </c>
      <c r="G181" s="3" t="s">
        <v>51</v>
      </c>
      <c r="H181" s="5" t="s">
        <v>273</v>
      </c>
      <c r="I181" s="3" t="s">
        <v>544</v>
      </c>
      <c r="J181" s="3" t="str">
        <f>VLOOKUP(Checksums!$I181,Summary[[Path]:[Sha1]],2,FALSE)</f>
        <v>e91d2a66022eef4214c8b243518982ed68cfe7c9</v>
      </c>
    </row>
    <row r="182" spans="1:10" x14ac:dyDescent="0.3">
      <c r="A182" s="14"/>
      <c r="F182" s="3" t="s">
        <v>176</v>
      </c>
      <c r="G182" s="3" t="s">
        <v>52</v>
      </c>
      <c r="H182" s="5" t="s">
        <v>273</v>
      </c>
      <c r="I182" s="3" t="s">
        <v>545</v>
      </c>
      <c r="J182" s="3" t="str">
        <f>VLOOKUP(Checksums!$I182,Summary[[Path]:[Sha1]],2,FALSE)</f>
        <v>ceb7244659a1d97471cb87e5ef66ddc10ec5bf03</v>
      </c>
    </row>
    <row r="183" spans="1:10" x14ac:dyDescent="0.3">
      <c r="A183" s="14"/>
      <c r="F183" s="3" t="s">
        <v>176</v>
      </c>
      <c r="G183" s="3" t="s">
        <v>54</v>
      </c>
      <c r="H183" s="5" t="s">
        <v>273</v>
      </c>
      <c r="I183" s="3" t="s">
        <v>546</v>
      </c>
      <c r="J183" s="3" t="str">
        <f>VLOOKUP(Checksums!$I183,Summary[[Path]:[Sha1]],2,FALSE)</f>
        <v>bd3b11cc59128e130ea116c14dcc80b95782b6a2</v>
      </c>
    </row>
    <row r="184" spans="1:10" x14ac:dyDescent="0.3">
      <c r="A184" s="14"/>
      <c r="F184" s="3" t="s">
        <v>96</v>
      </c>
      <c r="G184" s="3" t="s">
        <v>33</v>
      </c>
      <c r="H184" s="5" t="s">
        <v>269</v>
      </c>
      <c r="I184" s="3" t="s">
        <v>15</v>
      </c>
      <c r="J184" s="3" t="str">
        <f>VLOOKUP(Checksums!$I184,Summary[[Path]:[Sha1]],2,FALSE)</f>
        <v>46eb027be07fcfedb261414bca4dab7f71645489</v>
      </c>
    </row>
    <row r="185" spans="1:10" x14ac:dyDescent="0.3">
      <c r="A185" s="14"/>
      <c r="F185" s="3" t="s">
        <v>96</v>
      </c>
      <c r="G185" s="3" t="s">
        <v>34</v>
      </c>
      <c r="H185" s="5" t="s">
        <v>269</v>
      </c>
      <c r="I185" s="3" t="s">
        <v>19</v>
      </c>
      <c r="J185" s="3" t="str">
        <f>VLOOKUP(Checksums!$I185,Summary[[Path]:[Sha1]],2,FALSE)</f>
        <v>f6491bc62ab555c0d99a72f4dfcc584271bf51ba</v>
      </c>
    </row>
    <row r="186" spans="1:10" x14ac:dyDescent="0.3">
      <c r="A186" s="14"/>
      <c r="F186" s="3" t="s">
        <v>96</v>
      </c>
      <c r="G186" s="3" t="s">
        <v>35</v>
      </c>
      <c r="H186" s="5" t="s">
        <v>269</v>
      </c>
      <c r="I186" s="3" t="s">
        <v>21</v>
      </c>
      <c r="J186" s="3" t="str">
        <f>VLOOKUP(Checksums!$I186,Summary[[Path]:[Sha1]],2,FALSE)</f>
        <v>cbe1517115549f7075ee9c17bb0a4a95a0888469</v>
      </c>
    </row>
    <row r="187" spans="1:10" x14ac:dyDescent="0.3">
      <c r="A187" s="14"/>
      <c r="F187" s="3" t="s">
        <v>96</v>
      </c>
      <c r="G187" s="3" t="s">
        <v>68</v>
      </c>
      <c r="H187" s="5" t="s">
        <v>269</v>
      </c>
      <c r="I187" s="3" t="s">
        <v>23</v>
      </c>
      <c r="J187" s="3" t="str">
        <f>VLOOKUP(Checksums!$I187,Summary[[Path]:[Sha1]],2,FALSE)</f>
        <v>c10c7d8ebe6878f19038df8ffa29f88f2e377a03</v>
      </c>
    </row>
    <row r="188" spans="1:10" x14ac:dyDescent="0.3">
      <c r="A188" s="14"/>
      <c r="F188" s="3" t="s">
        <v>96</v>
      </c>
      <c r="G188" s="3" t="s">
        <v>36</v>
      </c>
      <c r="H188" s="5" t="s">
        <v>269</v>
      </c>
      <c r="I188" s="3" t="s">
        <v>26</v>
      </c>
      <c r="J188" s="3" t="str">
        <f>VLOOKUP(Checksums!$I188,Summary[[Path]:[Sha1]],2,FALSE)</f>
        <v>f2d8bc54deddc7fed9dc37a33bfb4d8bc110944a</v>
      </c>
    </row>
    <row r="189" spans="1:10" x14ac:dyDescent="0.3">
      <c r="A189" s="14"/>
      <c r="F189" s="3" t="s">
        <v>97</v>
      </c>
      <c r="G189" s="3" t="s">
        <v>33</v>
      </c>
      <c r="H189" s="5" t="s">
        <v>269</v>
      </c>
      <c r="I189" s="3" t="s">
        <v>15</v>
      </c>
      <c r="J189" s="3" t="str">
        <f>VLOOKUP(Checksums!$I189,Summary[[Path]:[Sha1]],2,FALSE)</f>
        <v>46eb027be07fcfedb261414bca4dab7f71645489</v>
      </c>
    </row>
    <row r="190" spans="1:10" x14ac:dyDescent="0.3">
      <c r="A190" s="14"/>
      <c r="F190" s="3" t="s">
        <v>97</v>
      </c>
      <c r="G190" s="3" t="s">
        <v>34</v>
      </c>
      <c r="H190" s="5" t="s">
        <v>269</v>
      </c>
      <c r="I190" s="3" t="s">
        <v>19</v>
      </c>
      <c r="J190" s="3" t="str">
        <f>VLOOKUP(Checksums!$I190,Summary[[Path]:[Sha1]],2,FALSE)</f>
        <v>f6491bc62ab555c0d99a72f4dfcc584271bf51ba</v>
      </c>
    </row>
    <row r="191" spans="1:10" x14ac:dyDescent="0.3">
      <c r="A191" s="14"/>
      <c r="F191" s="3" t="s">
        <v>97</v>
      </c>
      <c r="G191" s="3" t="s">
        <v>35</v>
      </c>
      <c r="H191" s="5" t="s">
        <v>269</v>
      </c>
      <c r="I191" s="3" t="s">
        <v>21</v>
      </c>
      <c r="J191" s="3" t="str">
        <f>VLOOKUP(Checksums!$I191,Summary[[Path]:[Sha1]],2,FALSE)</f>
        <v>cbe1517115549f7075ee9c17bb0a4a95a0888469</v>
      </c>
    </row>
    <row r="192" spans="1:10" x14ac:dyDescent="0.3">
      <c r="A192" s="14"/>
      <c r="F192" s="3" t="s">
        <v>97</v>
      </c>
      <c r="G192" s="3" t="s">
        <v>68</v>
      </c>
      <c r="H192" s="5" t="s">
        <v>269</v>
      </c>
      <c r="I192" s="3" t="s">
        <v>23</v>
      </c>
      <c r="J192" s="3" t="str">
        <f>VLOOKUP(Checksums!$I192,Summary[[Path]:[Sha1]],2,FALSE)</f>
        <v>c10c7d8ebe6878f19038df8ffa29f88f2e377a03</v>
      </c>
    </row>
    <row r="193" spans="1:10" x14ac:dyDescent="0.3">
      <c r="A193" s="14"/>
      <c r="F193" s="3" t="s">
        <v>97</v>
      </c>
      <c r="G193" s="3" t="s">
        <v>36</v>
      </c>
      <c r="H193" s="5" t="s">
        <v>269</v>
      </c>
      <c r="I193" s="3" t="s">
        <v>26</v>
      </c>
      <c r="J193" s="3" t="str">
        <f>VLOOKUP(Checksums!$I193,Summary[[Path]:[Sha1]],2,FALSE)</f>
        <v>f2d8bc54deddc7fed9dc37a33bfb4d8bc110944a</v>
      </c>
    </row>
    <row r="194" spans="1:10" x14ac:dyDescent="0.3">
      <c r="A194" s="14"/>
      <c r="F194" s="3" t="s">
        <v>114</v>
      </c>
      <c r="G194" s="3" t="s">
        <v>33</v>
      </c>
      <c r="H194" s="5" t="s">
        <v>279</v>
      </c>
      <c r="I194" s="3" t="s">
        <v>206</v>
      </c>
      <c r="J194" s="3" t="str">
        <f>VLOOKUP(Checksums!$I194,Summary[[Path]:[Sha1]],2,FALSE)</f>
        <v>661e75cd257b6e0c513b38f8c5868bce5dcd873d</v>
      </c>
    </row>
    <row r="195" spans="1:10" x14ac:dyDescent="0.3">
      <c r="A195" s="14"/>
      <c r="F195" s="3" t="s">
        <v>114</v>
      </c>
      <c r="G195" s="3" t="s">
        <v>115</v>
      </c>
      <c r="H195" s="5" t="s">
        <v>279</v>
      </c>
      <c r="I195" s="3" t="s">
        <v>207</v>
      </c>
      <c r="J195" s="3" t="str">
        <f>VLOOKUP(Checksums!$I195,Summary[[Path]:[Sha1]],2,FALSE)</f>
        <v>55d3622e065636e28d4742b892df17e0f2d7d5e5</v>
      </c>
    </row>
    <row r="196" spans="1:10" x14ac:dyDescent="0.3">
      <c r="A196" s="14"/>
      <c r="F196" s="3" t="s">
        <v>114</v>
      </c>
      <c r="G196" s="3" t="s">
        <v>116</v>
      </c>
      <c r="H196" s="5" t="s">
        <v>279</v>
      </c>
      <c r="I196" s="3" t="s">
        <v>208</v>
      </c>
      <c r="J196" s="3" t="str">
        <f>VLOOKUP(Checksums!$I196,Summary[[Path]:[Sha1]],2,FALSE)</f>
        <v>9f76921777611a66e9c9187e20086e93fafd3391</v>
      </c>
    </row>
    <row r="197" spans="1:10" x14ac:dyDescent="0.3">
      <c r="A197" s="14"/>
      <c r="F197" s="3" t="s">
        <v>114</v>
      </c>
      <c r="G197" s="3" t="s">
        <v>117</v>
      </c>
      <c r="H197" s="5" t="s">
        <v>279</v>
      </c>
      <c r="I197" s="3" t="s">
        <v>211</v>
      </c>
      <c r="J197" s="3" t="str">
        <f>VLOOKUP(Checksums!$I197,Summary[[Path]:[Sha1]],2,FALSE)</f>
        <v>329ff90b4da7b8648c6f41c9cffc5653efd7cd60</v>
      </c>
    </row>
    <row r="198" spans="1:10" x14ac:dyDescent="0.3">
      <c r="A198" s="14"/>
      <c r="F198" s="3" t="s">
        <v>114</v>
      </c>
      <c r="G198" s="3" t="s">
        <v>78</v>
      </c>
      <c r="H198" s="5" t="s">
        <v>279</v>
      </c>
      <c r="I198" s="3" t="s">
        <v>209</v>
      </c>
      <c r="J198" s="3" t="str">
        <f>VLOOKUP(Checksums!$I198,Summary[[Path]:[Sha1]],2,FALSE)</f>
        <v>fdb580753a276f9280a7358adb34c0780caddc64</v>
      </c>
    </row>
    <row r="199" spans="1:10" x14ac:dyDescent="0.3">
      <c r="A199" s="14"/>
      <c r="F199" s="3" t="s">
        <v>114</v>
      </c>
      <c r="G199" s="3" t="s">
        <v>118</v>
      </c>
      <c r="H199" s="5" t="s">
        <v>279</v>
      </c>
      <c r="I199" s="3" t="s">
        <v>210</v>
      </c>
      <c r="J199" s="3" t="str">
        <f>VLOOKUP(Checksums!$I199,Summary[[Path]:[Sha1]],2,FALSE)</f>
        <v>172b339c9e300494ac811411e59f1d27511b34f1</v>
      </c>
    </row>
    <row r="200" spans="1:10" x14ac:dyDescent="0.3">
      <c r="A200" s="14"/>
      <c r="F200" s="3" t="s">
        <v>114</v>
      </c>
      <c r="G200" s="3" t="s">
        <v>80</v>
      </c>
      <c r="H200" s="5" t="s">
        <v>276</v>
      </c>
      <c r="I200" s="3" t="s">
        <v>143</v>
      </c>
      <c r="J200" s="3" t="str">
        <f>VLOOKUP(Checksums!$I200,Summary[[Path]:[Sha1]],2,FALSE)</f>
        <v>8cd46b2f07bf928007872b833351f4ae4524fa14</v>
      </c>
    </row>
    <row r="201" spans="1:10" x14ac:dyDescent="0.3">
      <c r="F201" s="3" t="s">
        <v>98</v>
      </c>
      <c r="G201" s="3" t="s">
        <v>50</v>
      </c>
      <c r="H201" s="5" t="s">
        <v>273</v>
      </c>
      <c r="I201" s="3" t="s">
        <v>543</v>
      </c>
      <c r="J201" s="3" t="str">
        <f>VLOOKUP(Checksums!$I201,Summary[[Path]:[Sha1]],2,FALSE)</f>
        <v>659cbfcbcdc00499870fe17c317cbb097496604d</v>
      </c>
    </row>
    <row r="202" spans="1:10" x14ac:dyDescent="0.3">
      <c r="F202" s="3" t="s">
        <v>98</v>
      </c>
      <c r="G202" s="3" t="s">
        <v>51</v>
      </c>
      <c r="H202" s="5" t="s">
        <v>273</v>
      </c>
      <c r="I202" s="3" t="s">
        <v>544</v>
      </c>
      <c r="J202" s="3" t="str">
        <f>VLOOKUP(Checksums!$I202,Summary[[Path]:[Sha1]],2,FALSE)</f>
        <v>e91d2a66022eef4214c8b243518982ed68cfe7c9</v>
      </c>
    </row>
    <row r="203" spans="1:10" x14ac:dyDescent="0.3">
      <c r="F203" s="3" t="s">
        <v>98</v>
      </c>
      <c r="G203" s="3" t="s">
        <v>52</v>
      </c>
      <c r="H203" s="5" t="s">
        <v>273</v>
      </c>
      <c r="I203" s="3" t="s">
        <v>545</v>
      </c>
      <c r="J203" s="3" t="str">
        <f>VLOOKUP(Checksums!$I203,Summary[[Path]:[Sha1]],2,FALSE)</f>
        <v>ceb7244659a1d97471cb87e5ef66ddc10ec5bf03</v>
      </c>
    </row>
    <row r="204" spans="1:10" x14ac:dyDescent="0.3">
      <c r="F204" s="3" t="s">
        <v>98</v>
      </c>
      <c r="G204" s="3" t="s">
        <v>58</v>
      </c>
      <c r="H204" s="5" t="s">
        <v>273</v>
      </c>
      <c r="I204" s="3" t="s">
        <v>550</v>
      </c>
      <c r="J204" s="3" t="str">
        <f>VLOOKUP(Checksums!$I204,Summary[[Path]:[Sha1]],2,FALSE)</f>
        <v>bad12c531385a71779296bb59055b3298064f09e</v>
      </c>
    </row>
    <row r="205" spans="1:10" x14ac:dyDescent="0.3">
      <c r="F205" s="3" t="s">
        <v>98</v>
      </c>
      <c r="G205" s="3" t="s">
        <v>53</v>
      </c>
      <c r="H205" s="5" t="s">
        <v>273</v>
      </c>
      <c r="I205" s="3" t="s">
        <v>555</v>
      </c>
      <c r="J205" s="3" t="str">
        <f>VLOOKUP(Checksums!$I205,Summary[[Path]:[Sha1]],2,FALSE)</f>
        <v>3e1e7417fca53a42c00eb3fdec0bd60ccebf4cd2</v>
      </c>
    </row>
    <row r="206" spans="1:10" x14ac:dyDescent="0.3">
      <c r="F206" s="3" t="s">
        <v>98</v>
      </c>
      <c r="G206" s="3" t="s">
        <v>54</v>
      </c>
      <c r="H206" s="5" t="s">
        <v>273</v>
      </c>
      <c r="I206" s="3" t="s">
        <v>546</v>
      </c>
      <c r="J206" s="3" t="str">
        <f>VLOOKUP(Checksums!$I206,Summary[[Path]:[Sha1]],2,FALSE)</f>
        <v>bd3b11cc59128e130ea116c14dcc80b95782b6a2</v>
      </c>
    </row>
    <row r="207" spans="1:10" x14ac:dyDescent="0.3">
      <c r="F207" s="3" t="s">
        <v>98</v>
      </c>
      <c r="G207" s="3" t="s">
        <v>59</v>
      </c>
      <c r="H207" s="5" t="s">
        <v>273</v>
      </c>
      <c r="I207" s="3" t="s">
        <v>551</v>
      </c>
      <c r="J207" s="3" t="str">
        <f>VLOOKUP(Checksums!$I207,Summary[[Path]:[Sha1]],2,FALSE)</f>
        <v>06ece962887b12fc33836a68c0c63bf7f1a0f956</v>
      </c>
    </row>
    <row r="208" spans="1:10" x14ac:dyDescent="0.3">
      <c r="F208" s="3" t="s">
        <v>98</v>
      </c>
      <c r="G208" s="3" t="s">
        <v>99</v>
      </c>
      <c r="H208" s="5" t="s">
        <v>273</v>
      </c>
      <c r="I208" s="3" t="s">
        <v>557</v>
      </c>
      <c r="J208" s="3" t="str">
        <f>VLOOKUP(Checksums!$I208,Summary[[Path]:[Sha1]],2,FALSE)</f>
        <v>9c3696c8ec239111f7171a5958fd9b1cb07521ee</v>
      </c>
    </row>
    <row r="209" spans="6:11" x14ac:dyDescent="0.3">
      <c r="F209" s="3" t="s">
        <v>98</v>
      </c>
      <c r="G209" s="3" t="s">
        <v>60</v>
      </c>
      <c r="H209" s="5" t="s">
        <v>273</v>
      </c>
      <c r="I209" s="3" t="s">
        <v>556</v>
      </c>
      <c r="J209" s="3" t="str">
        <f>VLOOKUP(Checksums!$I209,Summary[[Path]:[Sha1]],2,FALSE)</f>
        <v>3366948960eb6a491334312ac353aa08604aa1ec</v>
      </c>
    </row>
    <row r="210" spans="6:11" x14ac:dyDescent="0.3">
      <c r="F210" s="3" t="s">
        <v>98</v>
      </c>
      <c r="G210" s="3" t="s">
        <v>55</v>
      </c>
      <c r="H210" s="5" t="s">
        <v>273</v>
      </c>
      <c r="I210" s="3" t="s">
        <v>548</v>
      </c>
      <c r="J210" s="3" t="str">
        <f>VLOOKUP(Checksums!$I210,Summary[[Path]:[Sha1]],2,FALSE)</f>
        <v>52e69e0151d33335fcd12db1c2bb8562e9d80535</v>
      </c>
    </row>
    <row r="211" spans="6:11" x14ac:dyDescent="0.3">
      <c r="F211" s="3" t="s">
        <v>100</v>
      </c>
      <c r="G211" s="3" t="s">
        <v>50</v>
      </c>
      <c r="H211" s="5" t="s">
        <v>273</v>
      </c>
      <c r="I211" s="3" t="s">
        <v>543</v>
      </c>
      <c r="J211" s="3" t="str">
        <f>VLOOKUP(Checksums!$I211,Summary[[Path]:[Sha1]],2,FALSE)</f>
        <v>659cbfcbcdc00499870fe17c317cbb097496604d</v>
      </c>
    </row>
    <row r="212" spans="6:11" x14ac:dyDescent="0.3">
      <c r="F212" s="3" t="s">
        <v>100</v>
      </c>
      <c r="G212" s="3" t="s">
        <v>51</v>
      </c>
      <c r="H212" s="5" t="s">
        <v>273</v>
      </c>
      <c r="I212" s="3" t="s">
        <v>544</v>
      </c>
      <c r="J212" s="3" t="str">
        <f>VLOOKUP(Checksums!$I212,Summary[[Path]:[Sha1]],2,FALSE)</f>
        <v>e91d2a66022eef4214c8b243518982ed68cfe7c9</v>
      </c>
    </row>
    <row r="213" spans="6:11" x14ac:dyDescent="0.3">
      <c r="F213" s="3" t="s">
        <v>100</v>
      </c>
      <c r="G213" s="3" t="s">
        <v>52</v>
      </c>
      <c r="H213" s="5" t="s">
        <v>273</v>
      </c>
      <c r="I213" s="3" t="s">
        <v>545</v>
      </c>
      <c r="J213" s="3" t="str">
        <f>VLOOKUP(Checksums!$I213,Summary[[Path]:[Sha1]],2,FALSE)</f>
        <v>ceb7244659a1d97471cb87e5ef66ddc10ec5bf03</v>
      </c>
    </row>
    <row r="214" spans="6:11" x14ac:dyDescent="0.3">
      <c r="F214" s="3" t="s">
        <v>100</v>
      </c>
      <c r="G214" s="3" t="s">
        <v>54</v>
      </c>
      <c r="H214" s="5" t="s">
        <v>273</v>
      </c>
      <c r="I214" s="3" t="s">
        <v>546</v>
      </c>
      <c r="J214" s="3" t="str">
        <f>VLOOKUP(Checksums!$I214,Summary[[Path]:[Sha1]],2,FALSE)</f>
        <v>bd3b11cc59128e130ea116c14dcc80b95782b6a2</v>
      </c>
    </row>
    <row r="215" spans="6:11" x14ac:dyDescent="0.3">
      <c r="F215" s="3" t="s">
        <v>100</v>
      </c>
      <c r="G215" s="3" t="s">
        <v>101</v>
      </c>
      <c r="H215" s="5" t="s">
        <v>273</v>
      </c>
      <c r="I215" s="3" t="s">
        <v>549</v>
      </c>
      <c r="J215" s="3" t="str">
        <f>VLOOKUP(Checksums!$I215,Summary[[Path]:[Sha1]],2,FALSE)</f>
        <v>04beb8876da31fe78a9a58f17be97347f7aca6a5</v>
      </c>
    </row>
    <row r="216" spans="6:11" x14ac:dyDescent="0.3">
      <c r="F216" s="3" t="s">
        <v>100</v>
      </c>
      <c r="G216" s="11" t="s">
        <v>268</v>
      </c>
      <c r="H216" s="5" t="s">
        <v>273</v>
      </c>
      <c r="I216" s="25" t="s">
        <v>553</v>
      </c>
      <c r="J216" s="3" t="str">
        <f>VLOOKUP(Checksums!$I216,Summary[[Path]:[Sha1]],2,FALSE)</f>
        <v>ddac405640c8b903ecc158f8d79cab35834087b0</v>
      </c>
      <c r="K216" s="11"/>
    </row>
    <row r="217" spans="6:11" x14ac:dyDescent="0.3">
      <c r="F217" s="3" t="s">
        <v>100</v>
      </c>
      <c r="G217" s="3" t="s">
        <v>104</v>
      </c>
      <c r="H217" s="5" t="s">
        <v>273</v>
      </c>
      <c r="I217" s="3" t="s">
        <v>554</v>
      </c>
      <c r="J217" s="3" t="str">
        <f>VLOOKUP(Checksums!$I217,Summary[[Path]:[Sha1]],2,FALSE)</f>
        <v>65620a5648c44edd3c9f96a18db48e147a1104de</v>
      </c>
    </row>
    <row r="218" spans="6:11" x14ac:dyDescent="0.3">
      <c r="F218" s="3" t="s">
        <v>100</v>
      </c>
      <c r="G218" s="3" t="s">
        <v>102</v>
      </c>
      <c r="H218" s="5" t="s">
        <v>273</v>
      </c>
      <c r="I218" s="3" t="s">
        <v>403</v>
      </c>
      <c r="J218" s="3" t="str">
        <f>VLOOKUP(Checksums!$I218,Summary[[Path]:[Sha1]],2,FALSE)</f>
        <v>9df2d103c866f67f5e0a7cfb6fb0063b63291964</v>
      </c>
    </row>
    <row r="219" spans="6:11" x14ac:dyDescent="0.3">
      <c r="F219" s="3" t="s">
        <v>100</v>
      </c>
      <c r="G219" s="3" t="s">
        <v>103</v>
      </c>
      <c r="H219" s="5" t="s">
        <v>273</v>
      </c>
      <c r="I219" s="3" t="s">
        <v>547</v>
      </c>
      <c r="J219" s="3" t="str">
        <f>VLOOKUP(Checksums!$I219,Summary[[Path]:[Sha1]],2,FALSE)</f>
        <v>45420ee1cab9d108d3c2c3e6a4a0cc243da75af8</v>
      </c>
    </row>
    <row r="220" spans="6:11" x14ac:dyDescent="0.3">
      <c r="F220" s="3" t="s">
        <v>100</v>
      </c>
      <c r="G220" s="3" t="s">
        <v>55</v>
      </c>
      <c r="H220" s="5" t="s">
        <v>273</v>
      </c>
      <c r="I220" s="3" t="s">
        <v>548</v>
      </c>
      <c r="J220" s="3" t="str">
        <f>VLOOKUP(Checksums!$I220,Summary[[Path]:[Sha1]],2,FALSE)</f>
        <v>52e69e0151d33335fcd12db1c2bb8562e9d80535</v>
      </c>
    </row>
    <row r="221" spans="6:11" x14ac:dyDescent="0.3">
      <c r="F221" s="3" t="s">
        <v>105</v>
      </c>
      <c r="G221" s="3" t="s">
        <v>106</v>
      </c>
      <c r="H221" s="5" t="s">
        <v>274</v>
      </c>
      <c r="I221" s="3" t="s">
        <v>255</v>
      </c>
      <c r="J221" s="3" t="str">
        <f>VLOOKUP(Checksums!$I221,Summary[[Path]:[Sha1]],2,FALSE)</f>
        <v>3c4caf4be59b817dc4f7284312f29b1bd2253338</v>
      </c>
    </row>
    <row r="222" spans="6:11" x14ac:dyDescent="0.3">
      <c r="F222" s="3" t="s">
        <v>105</v>
      </c>
      <c r="G222" s="3" t="s">
        <v>64</v>
      </c>
      <c r="H222" s="5" t="s">
        <v>274</v>
      </c>
      <c r="I222" s="3" t="s">
        <v>256</v>
      </c>
      <c r="J222" s="3" t="str">
        <f>VLOOKUP(Checksums!$I222,Summary[[Path]:[Sha1]],2,FALSE)</f>
        <v>5c2cbb5d96def6f44f118e11db2042d5d96f784b</v>
      </c>
    </row>
    <row r="223" spans="6:11" x14ac:dyDescent="0.3">
      <c r="F223" s="3" t="s">
        <v>105</v>
      </c>
      <c r="G223" s="3" t="s">
        <v>65</v>
      </c>
      <c r="H223" s="5" t="s">
        <v>274</v>
      </c>
      <c r="I223" s="3" t="s">
        <v>257</v>
      </c>
      <c r="J223" s="3" t="str">
        <f>VLOOKUP(Checksums!$I223,Summary[[Path]:[Sha1]],2,FALSE)</f>
        <v>fe71cd51866b847f5dab29fc222f2829b20a4812</v>
      </c>
    </row>
    <row r="224" spans="6:11" x14ac:dyDescent="0.3">
      <c r="F224" s="3" t="s">
        <v>105</v>
      </c>
      <c r="G224" s="3" t="s">
        <v>66</v>
      </c>
      <c r="H224" s="5" t="s">
        <v>274</v>
      </c>
      <c r="I224" s="3" t="s">
        <v>258</v>
      </c>
      <c r="J224" s="3" t="str">
        <f>VLOOKUP(Checksums!$I224,Summary[[Path]:[Sha1]],2,FALSE)</f>
        <v>25478b90fc23e20f794d6ca77d79da7cc69cd886</v>
      </c>
    </row>
    <row r="225" spans="6:10" x14ac:dyDescent="0.3">
      <c r="F225" s="3" t="s">
        <v>107</v>
      </c>
      <c r="G225" s="3" t="s">
        <v>50</v>
      </c>
      <c r="H225" s="5" t="s">
        <v>273</v>
      </c>
      <c r="I225" s="3" t="s">
        <v>543</v>
      </c>
      <c r="J225" s="3" t="str">
        <f>VLOOKUP(Checksums!$I225,Summary[[Path]:[Sha1]],2,FALSE)</f>
        <v>659cbfcbcdc00499870fe17c317cbb097496604d</v>
      </c>
    </row>
    <row r="226" spans="6:10" x14ac:dyDescent="0.3">
      <c r="F226" s="3" t="s">
        <v>107</v>
      </c>
      <c r="G226" s="3" t="s">
        <v>51</v>
      </c>
      <c r="H226" s="5" t="s">
        <v>273</v>
      </c>
      <c r="I226" s="3" t="s">
        <v>544</v>
      </c>
      <c r="J226" s="3" t="str">
        <f>VLOOKUP(Checksums!$I226,Summary[[Path]:[Sha1]],2,FALSE)</f>
        <v>e91d2a66022eef4214c8b243518982ed68cfe7c9</v>
      </c>
    </row>
    <row r="227" spans="6:10" x14ac:dyDescent="0.3">
      <c r="F227" s="3" t="s">
        <v>107</v>
      </c>
      <c r="G227" s="3" t="s">
        <v>52</v>
      </c>
      <c r="H227" s="5" t="s">
        <v>273</v>
      </c>
      <c r="I227" s="3" t="s">
        <v>545</v>
      </c>
      <c r="J227" s="3" t="str">
        <f>VLOOKUP(Checksums!$I227,Summary[[Path]:[Sha1]],2,FALSE)</f>
        <v>ceb7244659a1d97471cb87e5ef66ddc10ec5bf03</v>
      </c>
    </row>
    <row r="228" spans="6:10" x14ac:dyDescent="0.3">
      <c r="F228" s="3" t="s">
        <v>107</v>
      </c>
      <c r="G228" s="3" t="s">
        <v>58</v>
      </c>
      <c r="H228" s="5" t="s">
        <v>273</v>
      </c>
      <c r="I228" s="3" t="s">
        <v>550</v>
      </c>
      <c r="J228" s="3" t="str">
        <f>VLOOKUP(Checksums!$I228,Summary[[Path]:[Sha1]],2,FALSE)</f>
        <v>bad12c531385a71779296bb59055b3298064f09e</v>
      </c>
    </row>
    <row r="229" spans="6:10" x14ac:dyDescent="0.3">
      <c r="F229" s="3" t="s">
        <v>107</v>
      </c>
      <c r="G229" s="3" t="s">
        <v>53</v>
      </c>
      <c r="H229" s="5" t="s">
        <v>273</v>
      </c>
      <c r="I229" s="3" t="s">
        <v>555</v>
      </c>
      <c r="J229" s="3" t="str">
        <f>VLOOKUP(Checksums!$I229,Summary[[Path]:[Sha1]],2,FALSE)</f>
        <v>3e1e7417fca53a42c00eb3fdec0bd60ccebf4cd2</v>
      </c>
    </row>
    <row r="230" spans="6:10" x14ac:dyDescent="0.3">
      <c r="F230" s="3" t="s">
        <v>107</v>
      </c>
      <c r="G230" s="3" t="s">
        <v>54</v>
      </c>
      <c r="H230" s="5" t="s">
        <v>273</v>
      </c>
      <c r="I230" s="3" t="s">
        <v>546</v>
      </c>
      <c r="J230" s="3" t="str">
        <f>VLOOKUP(Checksums!$I230,Summary[[Path]:[Sha1]],2,FALSE)</f>
        <v>bd3b11cc59128e130ea116c14dcc80b95782b6a2</v>
      </c>
    </row>
    <row r="231" spans="6:10" x14ac:dyDescent="0.3">
      <c r="F231" s="3" t="s">
        <v>107</v>
      </c>
      <c r="G231" s="3" t="s">
        <v>59</v>
      </c>
      <c r="H231" s="5" t="s">
        <v>273</v>
      </c>
      <c r="I231" s="3" t="s">
        <v>551</v>
      </c>
      <c r="J231" s="3" t="str">
        <f>VLOOKUP(Checksums!$I231,Summary[[Path]:[Sha1]],2,FALSE)</f>
        <v>06ece962887b12fc33836a68c0c63bf7f1a0f956</v>
      </c>
    </row>
    <row r="232" spans="6:10" x14ac:dyDescent="0.3">
      <c r="F232" s="3" t="s">
        <v>107</v>
      </c>
      <c r="G232" s="3" t="s">
        <v>60</v>
      </c>
      <c r="H232" s="5" t="s">
        <v>273</v>
      </c>
      <c r="I232" s="3" t="s">
        <v>556</v>
      </c>
      <c r="J232" s="3" t="str">
        <f>VLOOKUP(Checksums!$I232,Summary[[Path]:[Sha1]],2,FALSE)</f>
        <v>3366948960eb6a491334312ac353aa08604aa1ec</v>
      </c>
    </row>
    <row r="233" spans="6:10" x14ac:dyDescent="0.3">
      <c r="F233" s="3" t="s">
        <v>107</v>
      </c>
      <c r="G233" s="3" t="s">
        <v>55</v>
      </c>
      <c r="H233" s="5" t="s">
        <v>273</v>
      </c>
      <c r="I233" s="3" t="s">
        <v>548</v>
      </c>
      <c r="J233" s="3" t="str">
        <f>VLOOKUP(Checksums!$I233,Summary[[Path]:[Sha1]],2,FALSE)</f>
        <v>52e69e0151d33335fcd12db1c2bb8562e9d80535</v>
      </c>
    </row>
    <row r="234" spans="6:10" x14ac:dyDescent="0.3">
      <c r="H234" s="5"/>
    </row>
    <row r="235" spans="6:10" x14ac:dyDescent="0.3">
      <c r="H235" s="5"/>
    </row>
    <row r="236" spans="6:10" x14ac:dyDescent="0.3">
      <c r="F236" s="4"/>
      <c r="H236" s="5"/>
    </row>
    <row r="237" spans="6:10" x14ac:dyDescent="0.3">
      <c r="F237" s="4"/>
      <c r="H237" s="5"/>
    </row>
  </sheetData>
  <phoneticPr fontId="2" type="noConversion"/>
  <conditionalFormatting sqref="G152:I152 G154:H159 G160:I161">
    <cfRule type="expression" dxfId="58" priority="5">
      <formula>$N153</formula>
    </cfRule>
  </conditionalFormatting>
  <conditionalFormatting sqref="G59:I59">
    <cfRule type="expression" dxfId="57" priority="1">
      <formula>$N58</formula>
    </cfRule>
  </conditionalFormatting>
  <conditionalFormatting sqref="G152:H152">
    <cfRule type="expression" dxfId="56" priority="6">
      <formula>#REF!="TODO"</formula>
    </cfRule>
  </conditionalFormatting>
  <conditionalFormatting sqref="G153:I153">
    <cfRule type="expression" dxfId="55" priority="3">
      <formula>$N154</formula>
    </cfRule>
  </conditionalFormatting>
  <conditionalFormatting sqref="G153:H161">
    <cfRule type="expression" dxfId="54" priority="4">
      <formula>#REF!="TODO"</formula>
    </cfRule>
  </conditionalFormatting>
  <conditionalFormatting sqref="G59:I59">
    <cfRule type="expression" dxfId="53" priority="2">
      <formula>#REF!="TODO"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6"/>
  <sheetViews>
    <sheetView topLeftCell="A197" zoomScaleNormal="100" workbookViewId="0">
      <selection activeCell="C211" sqref="C211"/>
    </sheetView>
  </sheetViews>
  <sheetFormatPr defaultColWidth="9.109375" defaultRowHeight="14.4" x14ac:dyDescent="0.3"/>
  <cols>
    <col min="1" max="1" width="38.33203125" style="2" bestFit="1" customWidth="1"/>
    <col min="2" max="2" width="45.33203125" style="2" bestFit="1" customWidth="1"/>
    <col min="3" max="3" width="51.44140625" style="2" bestFit="1" customWidth="1"/>
    <col min="4" max="4" width="32.109375" style="2" bestFit="1" customWidth="1"/>
    <col min="5" max="5" width="32.109375" style="2" customWidth="1"/>
    <col min="6" max="7" width="9.109375" style="2"/>
    <col min="8" max="8" width="10.33203125" style="2" customWidth="1"/>
    <col min="9" max="9" width="49.6640625" style="2" bestFit="1" customWidth="1"/>
    <col min="10" max="10" width="31.6640625" style="2" bestFit="1" customWidth="1"/>
    <col min="11" max="11" width="32.109375" style="2" bestFit="1" customWidth="1"/>
    <col min="12" max="12" width="30.6640625" style="2" bestFit="1" customWidth="1"/>
    <col min="13" max="16384" width="9.109375" style="2"/>
  </cols>
  <sheetData>
    <row r="1" spans="1:17" x14ac:dyDescent="0.3">
      <c r="A1" s="2" t="s">
        <v>29</v>
      </c>
      <c r="B1" s="2" t="s">
        <v>30</v>
      </c>
      <c r="C1" s="2" t="s">
        <v>110</v>
      </c>
      <c r="D1" s="2" t="s">
        <v>124</v>
      </c>
      <c r="E1" s="2" t="s">
        <v>194</v>
      </c>
      <c r="F1" s="19" t="s">
        <v>437</v>
      </c>
      <c r="I1" s="2" t="s">
        <v>123</v>
      </c>
    </row>
    <row r="2" spans="1:17" x14ac:dyDescent="0.3">
      <c r="A2" s="5" t="str">
        <f>Critical[[#This Row],[Column1]]</f>
        <v>2 Hand Casino Hold’em</v>
      </c>
      <c r="B2" s="5" t="str">
        <f>Critical[[#This Row],[Column2]]</f>
        <v>DoubleHandHoldemGame.class</v>
      </c>
      <c r="C2" s="5" t="str">
        <f>Critical[[#This Row],[Column5]]</f>
        <v>80d182930a2d652eb4650957b51e67f717d5cc27</v>
      </c>
      <c r="D2" s="6" t="str">
        <f>VLOOKUP(Report[[#This Row],[Game]],Table6[],3,FALSE)</f>
        <v>6.20191115.154741-69bf766f</v>
      </c>
      <c r="E2" s="6" t="str">
        <f>VLOOKUP(Report[[#This Row],[Game]],Table6[],4,FALSE)</f>
        <v>1.20191121.125608-dcf63ca1</v>
      </c>
      <c r="F2" s="18" t="str">
        <f>IF(ISERR(FIND("First Person",Report[[#This Row],[Game]])),"Sì","No")</f>
        <v>Sì</v>
      </c>
      <c r="I2" s="2" t="s">
        <v>80</v>
      </c>
      <c r="J2" s="2" t="s">
        <v>113</v>
      </c>
    </row>
    <row r="3" spans="1:17" x14ac:dyDescent="0.3">
      <c r="A3" s="5" t="str">
        <f>Critical[[#This Row],[Column1]]</f>
        <v>2 Hand Casino Hold’em</v>
      </c>
      <c r="B3" s="5" t="str">
        <f>Critical[[#This Row],[Column2]]</f>
        <v>FlushLookup.class</v>
      </c>
      <c r="C3" s="5" t="str">
        <f>Critical[[#This Row],[Column5]]</f>
        <v>659cbfcbcdc00499870fe17c317cbb097496604d</v>
      </c>
      <c r="D3" s="6" t="str">
        <f>VLOOKUP(Report[[#This Row],[Game]],Table6[],3,FALSE)</f>
        <v>6.20191115.154741-69bf766f</v>
      </c>
      <c r="E3" s="6" t="str">
        <f>VLOOKUP(Report[[#This Row],[Game]],Table6[],4,FALSE)</f>
        <v>1.20191121.125608-dcf63ca1</v>
      </c>
      <c r="F3" s="18" t="str">
        <f>IF(ISERR(FIND("First Person",Report[[#This Row],[Game]])),"Sì","No")</f>
        <v>Sì</v>
      </c>
      <c r="I3" s="2" t="s">
        <v>109</v>
      </c>
      <c r="J3" s="13" t="s">
        <v>112</v>
      </c>
    </row>
    <row r="4" spans="1:17" x14ac:dyDescent="0.3">
      <c r="A4" s="5" t="str">
        <f>Critical[[#This Row],[Column1]]</f>
        <v>2 Hand Casino Hold’em</v>
      </c>
      <c r="B4" s="5" t="str">
        <f>Critical[[#This Row],[Column2]]</f>
        <v>HashAdjust.class</v>
      </c>
      <c r="C4" s="5" t="str">
        <f>Critical[[#This Row],[Column5]]</f>
        <v>e91d2a66022eef4214c8b243518982ed68cfe7c9</v>
      </c>
      <c r="D4" s="6" t="str">
        <f>VLOOKUP(Report[[#This Row],[Game]],Table6[],3,FALSE)</f>
        <v>6.20191115.154741-69bf766f</v>
      </c>
      <c r="E4" s="6" t="str">
        <f>VLOOKUP(Report[[#This Row],[Game]],Table6[],4,FALSE)</f>
        <v>1.20191121.125608-dcf63ca1</v>
      </c>
      <c r="F4" s="18" t="str">
        <f>IF(ISERR(FIND("First Person",Report[[#This Row],[Game]])),"Sì","No")</f>
        <v>Sì</v>
      </c>
    </row>
    <row r="5" spans="1:17" x14ac:dyDescent="0.3">
      <c r="A5" s="5" t="str">
        <f>Critical[[#This Row],[Column1]]</f>
        <v>2 Hand Casino Hold’em</v>
      </c>
      <c r="B5" s="5" t="str">
        <f>Critical[[#This Row],[Column2]]</f>
        <v>HashLookup.class</v>
      </c>
      <c r="C5" s="5" t="str">
        <f>Critical[[#This Row],[Column5]]</f>
        <v>ceb7244659a1d97471cb87e5ef66ddc10ec5bf03</v>
      </c>
      <c r="D5" s="6" t="str">
        <f>VLOOKUP(Report[[#This Row],[Game]],Table6[],3,FALSE)</f>
        <v>6.20191115.154741-69bf766f</v>
      </c>
      <c r="E5" s="6" t="str">
        <f>VLOOKUP(Report[[#This Row],[Game]],Table6[],4,FALSE)</f>
        <v>1.20191121.125608-dcf63ca1</v>
      </c>
      <c r="F5" s="18" t="str">
        <f>IF(ISERR(FIND("First Person",Report[[#This Row],[Game]])),"Sì","No")</f>
        <v>Sì</v>
      </c>
      <c r="I5" s="4" t="s">
        <v>184</v>
      </c>
      <c r="J5" s="4" t="s">
        <v>415</v>
      </c>
      <c r="K5" s="4" t="s">
        <v>185</v>
      </c>
      <c r="L5" s="4" t="s">
        <v>194</v>
      </c>
    </row>
    <row r="6" spans="1:17" x14ac:dyDescent="0.3">
      <c r="A6" s="5" t="str">
        <f>Critical[[#This Row],[Column1]]</f>
        <v>2 Hand Casino Hold’em</v>
      </c>
      <c r="B6" s="5" t="str">
        <f>Critical[[#This Row],[Column2]]</f>
        <v>HoldemEvaluation.class</v>
      </c>
      <c r="C6" s="5" t="str">
        <f>Critical[[#This Row],[Column5]]</f>
        <v>bad12c531385a71779296bb59055b3298064f09e</v>
      </c>
      <c r="D6" s="6" t="str">
        <f>VLOOKUP(Report[[#This Row],[Game]],Table6[],3,FALSE)</f>
        <v>6.20191115.154741-69bf766f</v>
      </c>
      <c r="E6" s="6" t="str">
        <f>VLOOKUP(Report[[#This Row],[Game]],Table6[],4,FALSE)</f>
        <v>1.20191121.125608-dcf63ca1</v>
      </c>
      <c r="F6" s="18" t="str">
        <f>IF(ISERR(FIND("First Person",Report[[#This Row],[Game]])),"Sì","No")</f>
        <v>Sì</v>
      </c>
      <c r="H6" s="6"/>
      <c r="I6" s="5" t="s">
        <v>176</v>
      </c>
      <c r="J6" s="6" t="s">
        <v>176</v>
      </c>
      <c r="K6" s="34" t="s">
        <v>668</v>
      </c>
      <c r="L6" s="5" t="s">
        <v>680</v>
      </c>
      <c r="N6" s="36"/>
      <c r="O6" s="36"/>
      <c r="P6" s="35"/>
      <c r="Q6" s="35"/>
    </row>
    <row r="7" spans="1:17" x14ac:dyDescent="0.3">
      <c r="A7" s="5" t="str">
        <f>Critical[[#This Row],[Column1]]</f>
        <v>2 Hand Casino Hold’em</v>
      </c>
      <c r="B7" s="5" t="str">
        <f>Critical[[#This Row],[Column2]]</f>
        <v>Payouts.class</v>
      </c>
      <c r="C7" s="5" t="str">
        <f>Critical[[#This Row],[Column5]]</f>
        <v>3e1e7417fca53a42c00eb3fdec0bd60ccebf4cd2</v>
      </c>
      <c r="D7" s="6" t="str">
        <f>VLOOKUP(Report[[#This Row],[Game]],Table6[],3,FALSE)</f>
        <v>6.20191115.154741-69bf766f</v>
      </c>
      <c r="E7" s="6" t="str">
        <f>VLOOKUP(Report[[#This Row],[Game]],Table6[],4,FALSE)</f>
        <v>1.20191121.125608-dcf63ca1</v>
      </c>
      <c r="F7" s="18" t="str">
        <f>IF(ISERR(FIND("First Person",Report[[#This Row],[Game]])),"Sì","No")</f>
        <v>Sì</v>
      </c>
      <c r="H7" s="6"/>
      <c r="I7" s="6" t="s">
        <v>121</v>
      </c>
      <c r="J7" s="6" t="s">
        <v>428</v>
      </c>
      <c r="K7" s="34" t="s">
        <v>668</v>
      </c>
      <c r="L7" s="5" t="s">
        <v>679</v>
      </c>
      <c r="N7" s="36"/>
      <c r="O7" s="36"/>
      <c r="P7" s="35"/>
      <c r="Q7" s="35"/>
    </row>
    <row r="8" spans="1:17" x14ac:dyDescent="0.3">
      <c r="A8" s="5" t="str">
        <f>Critical[[#This Row],[Column1]]</f>
        <v>2 Hand Casino Hold’em</v>
      </c>
      <c r="B8" s="5" t="str">
        <f>Critical[[#This Row],[Column2]]</f>
        <v>PokerHandEvaluation.class</v>
      </c>
      <c r="C8" s="5" t="str">
        <f>Critical[[#This Row],[Column5]]</f>
        <v>bd3b11cc59128e130ea116c14dcc80b95782b6a2</v>
      </c>
      <c r="D8" s="6" t="str">
        <f>VLOOKUP(Report[[#This Row],[Game]],Table6[],3,FALSE)</f>
        <v>6.20191115.154741-69bf766f</v>
      </c>
      <c r="E8" s="6" t="str">
        <f>VLOOKUP(Report[[#This Row],[Game]],Table6[],4,FALSE)</f>
        <v>1.20191121.125608-dcf63ca1</v>
      </c>
      <c r="F8" s="18" t="str">
        <f>IF(ISERR(FIND("First Person",Report[[#This Row],[Game]])),"Sì","No")</f>
        <v>Sì</v>
      </c>
      <c r="H8" s="6"/>
      <c r="I8" s="6" t="s">
        <v>69</v>
      </c>
      <c r="J8" s="6" t="s">
        <v>428</v>
      </c>
      <c r="K8" s="34" t="s">
        <v>668</v>
      </c>
      <c r="L8" s="5" t="s">
        <v>679</v>
      </c>
      <c r="N8" s="36"/>
      <c r="O8" s="36"/>
      <c r="P8" s="35"/>
      <c r="Q8" s="35"/>
    </row>
    <row r="9" spans="1:17" x14ac:dyDescent="0.3">
      <c r="A9" s="5" t="str">
        <f>Critical[[#This Row],[Column1]]</f>
        <v>2 Hand Casino Hold’em</v>
      </c>
      <c r="B9" s="5" t="str">
        <f>Critical[[#This Row],[Column2]]</f>
        <v>PokerOutcomeEvaluated.class</v>
      </c>
      <c r="C9" s="5" t="str">
        <f>Critical[[#This Row],[Column5]]</f>
        <v>06ece962887b12fc33836a68c0c63bf7f1a0f956</v>
      </c>
      <c r="D9" s="6" t="str">
        <f>VLOOKUP(Report[[#This Row],[Game]],Table6[],3,FALSE)</f>
        <v>6.20191115.154741-69bf766f</v>
      </c>
      <c r="E9" s="6" t="str">
        <f>VLOOKUP(Report[[#This Row],[Game]],Table6[],4,FALSE)</f>
        <v>1.20191121.125608-dcf63ca1</v>
      </c>
      <c r="F9" s="18" t="str">
        <f>IF(ISERR(FIND("First Person",Report[[#This Row],[Game]])),"Sì","No")</f>
        <v>Sì</v>
      </c>
      <c r="H9" s="6"/>
      <c r="I9" s="6" t="s">
        <v>288</v>
      </c>
      <c r="J9" s="6" t="s">
        <v>425</v>
      </c>
      <c r="K9" s="34" t="s">
        <v>668</v>
      </c>
      <c r="L9" s="5" t="s">
        <v>678</v>
      </c>
      <c r="N9" s="36"/>
      <c r="O9" s="36"/>
      <c r="P9" s="35"/>
      <c r="Q9" s="35"/>
    </row>
    <row r="10" spans="1:17" x14ac:dyDescent="0.3">
      <c r="A10" s="5" t="str">
        <f>Critical[[#This Row],[Column1]]</f>
        <v>2 Hand Casino Hold’em</v>
      </c>
      <c r="B10" s="5" t="str">
        <f>Critical[[#This Row],[Column2]]</f>
        <v>TexasPayTable.class</v>
      </c>
      <c r="C10" s="5" t="str">
        <f>Critical[[#This Row],[Column5]]</f>
        <v>3366948960eb6a491334312ac353aa08604aa1ec</v>
      </c>
      <c r="D10" s="6" t="str">
        <f>VLOOKUP(Report[[#This Row],[Game]],Table6[],3,FALSE)</f>
        <v>6.20191115.154741-69bf766f</v>
      </c>
      <c r="E10" s="6" t="str">
        <f>VLOOKUP(Report[[#This Row],[Game]],Table6[],4,FALSE)</f>
        <v>1.20191121.125608-dcf63ca1</v>
      </c>
      <c r="F10" s="18" t="str">
        <f>IF(ISERR(FIND("First Person",Report[[#This Row],[Game]])),"Sì","No")</f>
        <v>Sì</v>
      </c>
      <c r="I10" s="5" t="s">
        <v>303</v>
      </c>
      <c r="J10" s="4" t="s">
        <v>425</v>
      </c>
      <c r="K10" s="34" t="s">
        <v>668</v>
      </c>
      <c r="L10" s="5" t="s">
        <v>678</v>
      </c>
      <c r="N10" s="36"/>
      <c r="O10" s="36"/>
      <c r="P10" s="35"/>
      <c r="Q10" s="35"/>
    </row>
    <row r="11" spans="1:17" x14ac:dyDescent="0.3">
      <c r="A11" s="5" t="str">
        <f>Critical[[#This Row],[Column1]]</f>
        <v>2 Hand Casino Hold’em</v>
      </c>
      <c r="B11" s="5" t="str">
        <f>Critical[[#This Row],[Column2]]</f>
        <v>Unique5Lookup.class</v>
      </c>
      <c r="C11" s="5" t="str">
        <f>Critical[[#This Row],[Column5]]</f>
        <v>52e69e0151d33335fcd12db1c2bb8562e9d80535</v>
      </c>
      <c r="D11" s="6" t="str">
        <f>VLOOKUP(Report[[#This Row],[Game]],Table6[],3,FALSE)</f>
        <v>6.20191115.154741-69bf766f</v>
      </c>
      <c r="E11" s="6" t="str">
        <f>VLOOKUP(Report[[#This Row],[Game]],Table6[],4,FALSE)</f>
        <v>1.20191121.125608-dcf63ca1</v>
      </c>
      <c r="F11" s="18" t="str">
        <f>IF(ISERR(FIND("First Person",Report[[#This Row],[Game]])),"Sì","No")</f>
        <v>Sì</v>
      </c>
      <c r="I11" s="4" t="s">
        <v>287</v>
      </c>
      <c r="J11" s="4" t="s">
        <v>425</v>
      </c>
      <c r="K11" s="34" t="s">
        <v>668</v>
      </c>
      <c r="L11" s="5" t="s">
        <v>677</v>
      </c>
      <c r="N11" s="36"/>
      <c r="O11" s="36"/>
      <c r="P11" s="35"/>
      <c r="Q11" s="35"/>
    </row>
    <row r="12" spans="1:17" x14ac:dyDescent="0.3">
      <c r="A12" s="5" t="str">
        <f>Critical[[#This Row],[Column1]]</f>
        <v>American Roulette</v>
      </c>
      <c r="B12" s="5" t="str">
        <f>Critical[[#This Row],[Column2]]</f>
        <v>AmericanBetCode.class</v>
      </c>
      <c r="C12" s="5" t="str">
        <f>Critical[[#This Row],[Column5]]</f>
        <v>2b2b0305f08752ef8c818a739d48a88f9e1a07cd</v>
      </c>
      <c r="D12" s="6" t="str">
        <f>VLOOKUP(Report[[#This Row],[Game]],Table6[],3,FALSE)</f>
        <v>6.20191115.154741-69bf766f</v>
      </c>
      <c r="E12" s="6" t="str">
        <f>VLOOKUP(Report[[#This Row],[Game]],Table6[],4,FALSE)</f>
        <v>6.20191021.141611-ddb3b78a</v>
      </c>
      <c r="F12" s="18" t="str">
        <f>IF(ISERR(FIND("First Person",Report[[#This Row],[Game]])),"Sì","No")</f>
        <v>Sì</v>
      </c>
      <c r="I12" s="4" t="s">
        <v>302</v>
      </c>
      <c r="J12" s="4" t="s">
        <v>425</v>
      </c>
      <c r="K12" s="34" t="s">
        <v>668</v>
      </c>
      <c r="L12" s="5" t="s">
        <v>676</v>
      </c>
      <c r="N12" s="35"/>
      <c r="O12" s="36"/>
      <c r="P12" s="35"/>
      <c r="Q12" s="35"/>
    </row>
    <row r="13" spans="1:17" x14ac:dyDescent="0.3">
      <c r="A13" s="5" t="str">
        <f>Critical[[#This Row],[Column1]]</f>
        <v>American Roulette</v>
      </c>
      <c r="B13" s="5" t="str">
        <f>Critical[[#This Row],[Column2]]</f>
        <v>BetCode.class</v>
      </c>
      <c r="C13" s="5" t="str">
        <f>Critical[[#This Row],[Column5]]</f>
        <v>46eb027be07fcfedb261414bca4dab7f71645489</v>
      </c>
      <c r="D13" s="6" t="str">
        <f>VLOOKUP(Report[[#This Row],[Game]],Table6[],3,FALSE)</f>
        <v>6.20191115.154741-69bf766f</v>
      </c>
      <c r="E13" s="6" t="str">
        <f>VLOOKUP(Report[[#This Row],[Game]],Table6[],4,FALSE)</f>
        <v>6.20191021.141611-ddb3b78a</v>
      </c>
      <c r="F13" s="18" t="str">
        <f>IF(ISERR(FIND("First Person",Report[[#This Row],[Game]])),"Sì","No")</f>
        <v>Sì</v>
      </c>
      <c r="I13" s="4" t="s">
        <v>63</v>
      </c>
      <c r="J13" s="4" t="s">
        <v>105</v>
      </c>
      <c r="K13" s="34" t="s">
        <v>668</v>
      </c>
      <c r="L13" s="5" t="s">
        <v>681</v>
      </c>
      <c r="N13" s="35"/>
      <c r="O13" s="36"/>
      <c r="P13" s="35"/>
      <c r="Q13" s="35"/>
    </row>
    <row r="14" spans="1:17" x14ac:dyDescent="0.3">
      <c r="A14" s="5" t="str">
        <f>Critical[[#This Row],[Column1]]</f>
        <v>American Roulette</v>
      </c>
      <c r="B14" s="5" t="str">
        <f>Critical[[#This Row],[Column2]]</f>
        <v>RouletteGame.class</v>
      </c>
      <c r="C14" s="5" t="str">
        <f>Critical[[#This Row],[Column5]]</f>
        <v>f6491bc62ab555c0d99a72f4dfcc584271bf51ba</v>
      </c>
      <c r="D14" s="6" t="str">
        <f>VLOOKUP(Report[[#This Row],[Game]],Table6[],3,FALSE)</f>
        <v>6.20191115.154741-69bf766f</v>
      </c>
      <c r="E14" s="6" t="str">
        <f>VLOOKUP(Report[[#This Row],[Game]],Table6[],4,FALSE)</f>
        <v>6.20191021.141611-ddb3b78a</v>
      </c>
      <c r="F14" s="18" t="str">
        <f>IF(ISERR(FIND("First Person",Report[[#This Row],[Game]])),"Sì","No")</f>
        <v>Sì</v>
      </c>
      <c r="I14" s="4" t="s">
        <v>105</v>
      </c>
      <c r="J14" s="4" t="s">
        <v>105</v>
      </c>
      <c r="K14" s="34" t="s">
        <v>668</v>
      </c>
      <c r="L14" s="5" t="s">
        <v>681</v>
      </c>
      <c r="N14" s="36"/>
      <c r="O14" s="36"/>
      <c r="P14" s="35"/>
      <c r="Q14" s="35"/>
    </row>
    <row r="15" spans="1:17" x14ac:dyDescent="0.3">
      <c r="A15" s="5" t="str">
        <f>Critical[[#This Row],[Column1]]</f>
        <v>American Roulette</v>
      </c>
      <c r="B15" s="5" t="str">
        <f>Critical[[#This Row],[Column2]]</f>
        <v>RouletteWinMultipliers.class</v>
      </c>
      <c r="C15" s="5" t="str">
        <f>Critical[[#This Row],[Column5]]</f>
        <v>cbe1517115549f7075ee9c17bb0a4a95a0888469</v>
      </c>
      <c r="D15" s="6" t="str">
        <f>VLOOKUP(Report[[#This Row],[Game]],Table6[],3,FALSE)</f>
        <v>6.20191115.154741-69bf766f</v>
      </c>
      <c r="E15" s="6" t="str">
        <f>VLOOKUP(Report[[#This Row],[Game]],Table6[],4,FALSE)</f>
        <v>6.20191021.141611-ddb3b78a</v>
      </c>
      <c r="F15" s="18" t="str">
        <f>IF(ISERR(FIND("First Person",Report[[#This Row],[Game]])),"Sì","No")</f>
        <v>Sì</v>
      </c>
      <c r="I15" s="5" t="s">
        <v>150</v>
      </c>
      <c r="J15" s="6" t="s">
        <v>150</v>
      </c>
      <c r="K15" s="34" t="s">
        <v>668</v>
      </c>
      <c r="L15" s="5" t="s">
        <v>670</v>
      </c>
      <c r="N15" s="36"/>
      <c r="O15" s="36"/>
      <c r="P15" s="35"/>
      <c r="Q15" s="35"/>
    </row>
    <row r="16" spans="1:17" x14ac:dyDescent="0.3">
      <c r="A16" s="5" t="str">
        <f>Critical[[#This Row],[Column1]]</f>
        <v>American Roulette</v>
      </c>
      <c r="B16" s="5" t="str">
        <f>Critical[[#This Row],[Column2]]</f>
        <v>WinMultiplier.class</v>
      </c>
      <c r="C16" s="5" t="str">
        <f>Critical[[#This Row],[Column5]]</f>
        <v>f2d8bc54deddc7fed9dc37a33bfb4d8bc110944a</v>
      </c>
      <c r="D16" s="6" t="str">
        <f>VLOOKUP(Report[[#This Row],[Game]],Table6[],3,FALSE)</f>
        <v>6.20191115.154741-69bf766f</v>
      </c>
      <c r="E16" s="6" t="str">
        <f>VLOOKUP(Report[[#This Row],[Game]],Table6[],4,FALSE)</f>
        <v>6.20191021.141611-ddb3b78a</v>
      </c>
      <c r="F16" s="18" t="str">
        <f>IF(ISERR(FIND("First Person",Report[[#This Row],[Game]])),"Sì","No")</f>
        <v>Sì</v>
      </c>
      <c r="I16" s="3" t="s">
        <v>180</v>
      </c>
      <c r="J16" s="4" t="s">
        <v>419</v>
      </c>
      <c r="K16" s="34" t="s">
        <v>668</v>
      </c>
      <c r="L16" s="5" t="s">
        <v>671</v>
      </c>
      <c r="N16" s="36"/>
      <c r="O16" s="36"/>
      <c r="P16" s="35"/>
      <c r="Q16" s="35"/>
    </row>
    <row r="17" spans="1:17" x14ac:dyDescent="0.3">
      <c r="A17" s="5" t="str">
        <f>Critical[[#This Row],[Column1]]</f>
        <v>Baccarat</v>
      </c>
      <c r="B17" s="5" t="str">
        <f>Critical[[#This Row],[Column2]]</f>
        <v>BaccaratGame.class</v>
      </c>
      <c r="C17" s="5" t="str">
        <f>Critical[[#This Row],[Column5]]</f>
        <v>8d7b1b26ede03ec8d5b833f377deda518948b558</v>
      </c>
      <c r="D17" s="6" t="str">
        <f>VLOOKUP(Report[[#This Row],[Game]],Table6[],3,FALSE)</f>
        <v>6.20191115.154741-69bf766f</v>
      </c>
      <c r="E17" s="6" t="str">
        <f>VLOOKUP(Report[[#This Row],[Game]],Table6[],4,FALSE)</f>
        <v>1.20191021.143350-9dccb9cd</v>
      </c>
      <c r="F17" s="18" t="str">
        <f>IF(ISERR(FIND("First Person",Report[[#This Row],[Game]])),"Sì","No")</f>
        <v>Sì</v>
      </c>
      <c r="I17" s="4" t="s">
        <v>114</v>
      </c>
      <c r="J17" s="4" t="s">
        <v>419</v>
      </c>
      <c r="K17" s="34" t="s">
        <v>668</v>
      </c>
      <c r="L17" s="5" t="s">
        <v>671</v>
      </c>
      <c r="N17" s="36"/>
      <c r="O17" s="36"/>
      <c r="P17" s="35"/>
      <c r="Q17" s="35"/>
    </row>
    <row r="18" spans="1:17" x14ac:dyDescent="0.3">
      <c r="A18" s="5" t="str">
        <f>Critical[[#This Row],[Column1]]</f>
        <v>Baccarat</v>
      </c>
      <c r="B18" s="5" t="str">
        <f>Critical[[#This Row],[Column2]]</f>
        <v>BaccaratModel.class</v>
      </c>
      <c r="C18" s="5" t="str">
        <f>Critical[[#This Row],[Column5]]</f>
        <v>5f1fa668d320bdcb770131084c5217b8e1db75ab</v>
      </c>
      <c r="D18" s="6" t="str">
        <f>VLOOKUP(Report[[#This Row],[Game]],Table6[],3,FALSE)</f>
        <v>6.20191115.154741-69bf766f</v>
      </c>
      <c r="E18" s="6" t="str">
        <f>VLOOKUP(Report[[#This Row],[Game]],Table6[],4,FALSE)</f>
        <v>1.20191021.143350-9dccb9cd</v>
      </c>
      <c r="F18" s="18" t="str">
        <f>IF(ISERR(FIND("First Person",Report[[#This Row],[Game]])),"Sì","No")</f>
        <v>Sì</v>
      </c>
      <c r="I18" s="4" t="s">
        <v>37</v>
      </c>
      <c r="J18" s="4" t="s">
        <v>37</v>
      </c>
      <c r="K18" s="34" t="s">
        <v>668</v>
      </c>
      <c r="L18" s="5" t="s">
        <v>669</v>
      </c>
      <c r="N18" s="36"/>
      <c r="O18" s="36"/>
      <c r="P18" s="35"/>
      <c r="Q18" s="35"/>
    </row>
    <row r="19" spans="1:17" x14ac:dyDescent="0.3">
      <c r="A19" s="5" t="str">
        <f>Critical[[#This Row],[Column1]]</f>
        <v>Baccarat</v>
      </c>
      <c r="B19" s="5" t="str">
        <f>Critical[[#This Row],[Column2]]</f>
        <v>BaccaratPayouts.class</v>
      </c>
      <c r="C19" s="5" t="str">
        <f>Critical[[#This Row],[Column5]]</f>
        <v>85c0df12a2bba1f97f31c0e6c3afc71fb3aa376b</v>
      </c>
      <c r="D19" s="6" t="str">
        <f>VLOOKUP(Report[[#This Row],[Game]],Table6[],3,FALSE)</f>
        <v>6.20191115.154741-69bf766f</v>
      </c>
      <c r="E19" s="6" t="str">
        <f>VLOOKUP(Report[[#This Row],[Game]],Table6[],4,FALSE)</f>
        <v>1.20191021.143350-9dccb9cd</v>
      </c>
      <c r="F19" s="18" t="str">
        <f>IF(ISERR(FIND("First Person",Report[[#This Row],[Game]])),"Sì","No")</f>
        <v>Sì</v>
      </c>
      <c r="I19" s="4" t="s">
        <v>416</v>
      </c>
      <c r="J19" s="4" t="s">
        <v>37</v>
      </c>
      <c r="K19" s="34" t="s">
        <v>668</v>
      </c>
      <c r="L19" s="5" t="s">
        <v>669</v>
      </c>
      <c r="N19" s="36"/>
      <c r="O19" s="36"/>
      <c r="P19" s="35"/>
      <c r="Q19" s="35"/>
    </row>
    <row r="20" spans="1:17" x14ac:dyDescent="0.3">
      <c r="A20" s="5" t="str">
        <f>Critical[[#This Row],[Column1]]</f>
        <v>Baccarat</v>
      </c>
      <c r="B20" s="5" t="str">
        <f>Critical[[#This Row],[Column2]]</f>
        <v>Hand.class</v>
      </c>
      <c r="C20" s="5" t="str">
        <f>Critical[[#This Row],[Column5]]</f>
        <v>e56fcae169fb510cb1a143bb6ef2cfcb462610d6</v>
      </c>
      <c r="D20" s="6" t="str">
        <f>VLOOKUP(Report[[#This Row],[Game]],Table6[],3,FALSE)</f>
        <v>6.20191115.154741-69bf766f</v>
      </c>
      <c r="E20" s="6" t="str">
        <f>VLOOKUP(Report[[#This Row],[Game]],Table6[],4,FALSE)</f>
        <v>1.20191021.143350-9dccb9cd</v>
      </c>
      <c r="F20" s="18" t="str">
        <f>IF(ISERR(FIND("First Person",Report[[#This Row],[Game]])),"Sì","No")</f>
        <v>Sì</v>
      </c>
      <c r="I20" s="4" t="s">
        <v>417</v>
      </c>
      <c r="J20" s="4" t="s">
        <v>37</v>
      </c>
      <c r="K20" s="34" t="s">
        <v>668</v>
      </c>
      <c r="L20" s="5" t="s">
        <v>669</v>
      </c>
      <c r="N20" s="36"/>
      <c r="O20" s="36"/>
      <c r="P20" s="35"/>
      <c r="Q20" s="35"/>
    </row>
    <row r="21" spans="1:17" x14ac:dyDescent="0.3">
      <c r="A21" s="5" t="str">
        <f>Critical[[#This Row],[Column1]]</f>
        <v>Blackjack</v>
      </c>
      <c r="B21" s="5" t="str">
        <f>Critical[[#This Row],[Column2]]</f>
        <v>BlackjackGame.class</v>
      </c>
      <c r="C21" s="5" t="str">
        <f>Critical[[#This Row],[Column5]]</f>
        <v>2d6eed556ad541567094a4b83665ebdd6d43b83a</v>
      </c>
      <c r="D21" s="6" t="str">
        <f>VLOOKUP(Report[[#This Row],[Game]],Table6[],3,FALSE)</f>
        <v>6.20191115.154741-69bf766f</v>
      </c>
      <c r="E21" s="6" t="str">
        <f>VLOOKUP(Report[[#This Row],[Game]],Table6[],4,FALSE)</f>
        <v>6.20191115.154741-69bf766f</v>
      </c>
      <c r="F21" s="18" t="str">
        <f>IF(ISERR(FIND("First Person",Report[[#This Row],[Game]])),"Sì","No")</f>
        <v>Sì</v>
      </c>
      <c r="I21" s="4" t="s">
        <v>418</v>
      </c>
      <c r="J21" s="4" t="s">
        <v>37</v>
      </c>
      <c r="K21" s="34" t="s">
        <v>668</v>
      </c>
      <c r="L21" s="5" t="s">
        <v>669</v>
      </c>
      <c r="N21" s="36"/>
      <c r="O21" s="36"/>
      <c r="P21" s="35"/>
      <c r="Q21" s="35"/>
    </row>
    <row r="22" spans="1:17" x14ac:dyDescent="0.3">
      <c r="A22" s="5" t="str">
        <f>Critical[[#This Row],[Column1]]</f>
        <v>Blackjack</v>
      </c>
      <c r="B22" s="5" t="str">
        <f>Critical[[#This Row],[Column2]]</f>
        <v>BlackjackResult.class</v>
      </c>
      <c r="C22" s="5" t="str">
        <f>Critical[[#This Row],[Column5]]</f>
        <v>85565242702ff50aef082ebf07d9ad7c7fc32324</v>
      </c>
      <c r="D22" s="6" t="str">
        <f>VLOOKUP(Report[[#This Row],[Game]],Table6[],3,FALSE)</f>
        <v>6.20191115.154741-69bf766f</v>
      </c>
      <c r="E22" s="6" t="str">
        <f>VLOOKUP(Report[[#This Row],[Game]],Table6[],4,FALSE)</f>
        <v>6.20191115.154741-69bf766f</v>
      </c>
      <c r="F22" s="18" t="str">
        <f>IF(ISERR(FIND("First Person",Report[[#This Row],[Game]])),"Sì","No")</f>
        <v>Sì</v>
      </c>
      <c r="I22" s="4" t="s">
        <v>94</v>
      </c>
      <c r="J22" s="4" t="s">
        <v>37</v>
      </c>
      <c r="K22" s="34" t="s">
        <v>668</v>
      </c>
      <c r="L22" s="5" t="s">
        <v>669</v>
      </c>
      <c r="N22" s="36"/>
      <c r="O22" s="36"/>
      <c r="P22" s="35"/>
      <c r="Q22" s="35"/>
    </row>
    <row r="23" spans="1:17" x14ac:dyDescent="0.3">
      <c r="A23" s="5" t="str">
        <f>Critical[[#This Row],[Column1]]</f>
        <v>Blackjack</v>
      </c>
      <c r="B23" s="5" t="str">
        <f>Critical[[#This Row],[Column2]]</f>
        <v>Cards.class</v>
      </c>
      <c r="C23" s="5" t="str">
        <f>Critical[[#This Row],[Column5]]</f>
        <v>39a87597e55bc8d1a58c9a40174b1c5cf131f2db</v>
      </c>
      <c r="D23" s="6" t="str">
        <f>VLOOKUP(Report[[#This Row],[Game]],Table6[],3,FALSE)</f>
        <v>6.20191115.154741-69bf766f</v>
      </c>
      <c r="E23" s="6" t="str">
        <f>VLOOKUP(Report[[#This Row],[Game]],Table6[],4,FALSE)</f>
        <v>6.20191115.154741-69bf766f</v>
      </c>
      <c r="F23" s="18" t="str">
        <f>IF(ISERR(FIND("First Person",Report[[#This Row],[Game]])),"Sì","No")</f>
        <v>Sì</v>
      </c>
      <c r="I23" s="4" t="s">
        <v>85</v>
      </c>
      <c r="J23" s="4" t="s">
        <v>81</v>
      </c>
      <c r="K23" s="34" t="s">
        <v>668</v>
      </c>
      <c r="L23" s="5" t="s">
        <v>674</v>
      </c>
      <c r="N23" s="36"/>
      <c r="O23" s="36"/>
      <c r="P23" s="35"/>
      <c r="Q23" s="35"/>
    </row>
    <row r="24" spans="1:17" x14ac:dyDescent="0.3">
      <c r="A24" s="5" t="str">
        <f>Critical[[#This Row],[Column1]]</f>
        <v>Blackjack</v>
      </c>
      <c r="B24" s="5" t="str">
        <f>Critical[[#This Row],[Column2]]</f>
        <v>BJSideBetCombination.class</v>
      </c>
      <c r="C24" s="5" t="str">
        <f>Critical[[#This Row],[Column5]]</f>
        <v>69413514035fc52a6241c62bd0264611539de92a</v>
      </c>
      <c r="D24" s="6" t="str">
        <f>VLOOKUP(Report[[#This Row],[Game]],Table6[],3,FALSE)</f>
        <v>6.20191115.154741-69bf766f</v>
      </c>
      <c r="E24" s="6" t="str">
        <f>VLOOKUP(Report[[#This Row],[Game]],Table6[],4,FALSE)</f>
        <v>6.20191115.154741-69bf766f</v>
      </c>
      <c r="F24" s="18" t="str">
        <f>IF(ISERR(FIND("First Person",Report[[#This Row],[Game]])),"Sì","No")</f>
        <v>Sì</v>
      </c>
      <c r="I24" s="4" t="s">
        <v>81</v>
      </c>
      <c r="J24" s="4" t="s">
        <v>81</v>
      </c>
      <c r="K24" s="34" t="s">
        <v>668</v>
      </c>
      <c r="L24" s="5" t="s">
        <v>673</v>
      </c>
      <c r="N24" s="36"/>
      <c r="O24" s="36"/>
      <c r="P24" s="35"/>
      <c r="Q24" s="35"/>
    </row>
    <row r="25" spans="1:17" x14ac:dyDescent="0.3">
      <c r="A25" s="5" t="str">
        <f>Critical[[#This Row],[Column1]]</f>
        <v>Blackjack</v>
      </c>
      <c r="B25" s="5" t="str">
        <f>Critical[[#This Row],[Column2]]</f>
        <v>DecisionService.class</v>
      </c>
      <c r="C25" s="5" t="str">
        <f>Critical[[#This Row],[Column5]]</f>
        <v>1c93f3cc4b099e639a2739aeeec59240a96d0b38</v>
      </c>
      <c r="D25" s="6" t="str">
        <f>VLOOKUP(Report[[#This Row],[Game]],Table6[],3,FALSE)</f>
        <v>6.20191115.154741-69bf766f</v>
      </c>
      <c r="E25" s="6" t="str">
        <f>VLOOKUP(Report[[#This Row],[Game]],Table6[],4,FALSE)</f>
        <v>6.20191115.154741-69bf766f</v>
      </c>
      <c r="F25" s="18" t="str">
        <f>IF(ISERR(FIND("First Person",Report[[#This Row],[Game]])),"Sì","No")</f>
        <v>Sì</v>
      </c>
      <c r="I25" s="4" t="s">
        <v>119</v>
      </c>
      <c r="J25" s="4" t="s">
        <v>424</v>
      </c>
      <c r="K25" s="34" t="s">
        <v>668</v>
      </c>
      <c r="L25" s="5" t="s">
        <v>675</v>
      </c>
      <c r="N25" s="36"/>
      <c r="O25" s="36"/>
      <c r="P25" s="35"/>
      <c r="Q25" s="35"/>
    </row>
    <row r="26" spans="1:17" x14ac:dyDescent="0.3">
      <c r="A26" s="5" t="str">
        <f>Critical[[#This Row],[Column1]]</f>
        <v>Blackjack</v>
      </c>
      <c r="B26" s="5" t="str">
        <f>Critical[[#This Row],[Column2]]</f>
        <v>Hand.class</v>
      </c>
      <c r="C26" s="5" t="str">
        <f>Critical[[#This Row],[Column5]]</f>
        <v>f7b8ee8e5d7bad146dd0f4228558eef2483c184b</v>
      </c>
      <c r="D26" s="6" t="str">
        <f>VLOOKUP(Report[[#This Row],[Game]],Table6[],3,FALSE)</f>
        <v>6.20191115.154741-69bf766f</v>
      </c>
      <c r="E26" s="6" t="str">
        <f>VLOOKUP(Report[[#This Row],[Game]],Table6[],4,FALSE)</f>
        <v>6.20191115.154741-69bf766f</v>
      </c>
      <c r="F26" s="18" t="str">
        <f>IF(ISERR(FIND("First Person",Report[[#This Row],[Game]])),"Sì","No")</f>
        <v>Sì</v>
      </c>
      <c r="I26" s="4" t="s">
        <v>48</v>
      </c>
      <c r="J26" s="4" t="s">
        <v>424</v>
      </c>
      <c r="K26" s="34" t="s">
        <v>668</v>
      </c>
      <c r="L26" s="5" t="s">
        <v>675</v>
      </c>
      <c r="N26" s="36"/>
      <c r="O26" s="36"/>
      <c r="P26" s="35"/>
      <c r="Q26" s="35"/>
    </row>
    <row r="27" spans="1:17" x14ac:dyDescent="0.3">
      <c r="A27" s="5" t="str">
        <f>Critical[[#This Row],[Column1]]</f>
        <v>Blackjack</v>
      </c>
      <c r="B27" s="5" t="str">
        <f>Critical[[#This Row],[Column2]]</f>
        <v>InsuranceService.class</v>
      </c>
      <c r="C27" s="5" t="str">
        <f>Critical[[#This Row],[Column5]]</f>
        <v>654c1e801e23ff5788b2e3b7f6830b61b11f7324</v>
      </c>
      <c r="D27" s="6" t="str">
        <f>VLOOKUP(Report[[#This Row],[Game]],Table6[],3,FALSE)</f>
        <v>6.20191115.154741-69bf766f</v>
      </c>
      <c r="E27" s="6" t="str">
        <f>VLOOKUP(Report[[#This Row],[Game]],Table6[],4,FALSE)</f>
        <v>6.20191115.154741-69bf766f</v>
      </c>
      <c r="F27" s="18" t="str">
        <f>IF(ISERR(FIND("First Person",Report[[#This Row],[Game]])),"Sì","No")</f>
        <v>Sì</v>
      </c>
      <c r="I27" s="4" t="s">
        <v>56</v>
      </c>
      <c r="J27" s="4" t="s">
        <v>424</v>
      </c>
      <c r="K27" s="34" t="s">
        <v>668</v>
      </c>
      <c r="L27" s="5" t="s">
        <v>675</v>
      </c>
      <c r="N27" s="36"/>
      <c r="O27" s="36"/>
      <c r="P27" s="35"/>
      <c r="Q27" s="35"/>
    </row>
    <row r="28" spans="1:17" x14ac:dyDescent="0.3">
      <c r="A28" s="5" t="str">
        <f>Critical[[#This Row],[Column1]]</f>
        <v>Blackjack</v>
      </c>
      <c r="B28" s="5" t="str">
        <f>Critical[[#This Row],[Column2]]</f>
        <v>ClassicPayoutRate.class</v>
      </c>
      <c r="C28" s="5" t="str">
        <f>Critical[[#This Row],[Column5]]</f>
        <v>5ada6be3956db804e7db14c56b9312568251fe32</v>
      </c>
      <c r="D28" s="6" t="str">
        <f>VLOOKUP(Report[[#This Row],[Game]],Table6[],3,FALSE)</f>
        <v>6.20191115.154741-69bf766f</v>
      </c>
      <c r="E28" s="6" t="str">
        <f>VLOOKUP(Report[[#This Row],[Game]],Table6[],4,FALSE)</f>
        <v>6.20191115.154741-69bf766f</v>
      </c>
      <c r="F28" s="18" t="str">
        <f>IF(ISERR(FIND("First Person",Report[[#This Row],[Game]])),"Sì","No")</f>
        <v>Sì</v>
      </c>
      <c r="I28" s="4" t="s">
        <v>98</v>
      </c>
      <c r="J28" s="4" t="s">
        <v>424</v>
      </c>
      <c r="K28" s="34" t="s">
        <v>668</v>
      </c>
      <c r="L28" s="5" t="s">
        <v>675</v>
      </c>
      <c r="N28" s="36"/>
      <c r="O28" s="36"/>
      <c r="P28" s="35"/>
      <c r="Q28" s="35"/>
    </row>
    <row r="29" spans="1:17" x14ac:dyDescent="0.3">
      <c r="A29" s="5" t="str">
        <f>Critical[[#This Row],[Column1]]</f>
        <v>Blackjack</v>
      </c>
      <c r="B29" s="5" t="str">
        <f>Critical[[#This Row],[Column2]]</f>
        <v>BlackjackContext.class</v>
      </c>
      <c r="C29" s="5" t="str">
        <f>Critical[[#This Row],[Column5]]</f>
        <v>bc33de289548266f91c5f649d07db195fb910591</v>
      </c>
      <c r="D29" s="6" t="str">
        <f>VLOOKUP(Report[[#This Row],[Game]],Table6[],3,FALSE)</f>
        <v>6.20191115.154741-69bf766f</v>
      </c>
      <c r="E29" s="6" t="str">
        <f>VLOOKUP(Report[[#This Row],[Game]],Table6[],4,FALSE)</f>
        <v>6.20191115.154741-69bf766f</v>
      </c>
      <c r="F29" s="18" t="str">
        <f>IF(ISERR(FIND("First Person",Report[[#This Row],[Game]])),"Sì","No")</f>
        <v>Sì</v>
      </c>
      <c r="I29" s="4" t="s">
        <v>100</v>
      </c>
      <c r="J29" s="4" t="s">
        <v>424</v>
      </c>
      <c r="K29" s="34" t="s">
        <v>668</v>
      </c>
      <c r="L29" s="5" t="s">
        <v>675</v>
      </c>
      <c r="N29" s="36"/>
      <c r="O29" s="36"/>
      <c r="P29" s="35"/>
      <c r="Q29" s="35"/>
    </row>
    <row r="30" spans="1:17" x14ac:dyDescent="0.3">
      <c r="A30" s="5" t="str">
        <f>Critical[[#This Row],[Column1]]</f>
        <v>Blackjack</v>
      </c>
      <c r="B30" s="5" t="str">
        <f>Critical[[#This Row],[Column2]]</f>
        <v>ClassicBlackjackContext.class</v>
      </c>
      <c r="C30" s="5" t="str">
        <f>Critical[[#This Row],[Column5]]</f>
        <v>82792e080b29f8e0932b0d3f51c4233115215cc6</v>
      </c>
      <c r="D30" s="6" t="str">
        <f>VLOOKUP(Report[[#This Row],[Game]],Table6[],3,FALSE)</f>
        <v>6.20191115.154741-69bf766f</v>
      </c>
      <c r="E30" s="6" t="str">
        <f>VLOOKUP(Report[[#This Row],[Game]],Table6[],4,FALSE)</f>
        <v>6.20191115.154741-69bf766f</v>
      </c>
      <c r="F30" s="18" t="str">
        <f>IF(ISERR(FIND("First Person",Report[[#This Row],[Game]])),"Sì","No")</f>
        <v>Sì</v>
      </c>
      <c r="I30" s="4" t="s">
        <v>107</v>
      </c>
      <c r="J30" s="4" t="s">
        <v>424</v>
      </c>
      <c r="K30" s="34" t="s">
        <v>668</v>
      </c>
      <c r="L30" s="5" t="s">
        <v>675</v>
      </c>
      <c r="N30" s="36"/>
      <c r="O30" s="36"/>
      <c r="P30" s="35"/>
      <c r="Q30" s="35"/>
    </row>
    <row r="31" spans="1:17" x14ac:dyDescent="0.3">
      <c r="A31" s="5" t="str">
        <f>Critical[[#This Row],[Column1]]</f>
        <v>Blackjack</v>
      </c>
      <c r="B31" s="5" t="str">
        <f>Critical[[#This Row],[Column2]]</f>
        <v>Bet.class</v>
      </c>
      <c r="C31" s="5" t="str">
        <f>Critical[[#This Row],[Column5]]</f>
        <v>6403e0bde0228ffc824855fb2287b5d6298c25b5</v>
      </c>
      <c r="D31" s="6" t="str">
        <f>VLOOKUP(Report[[#This Row],[Game]],Table6[],3,FALSE)</f>
        <v>6.20191115.154741-69bf766f</v>
      </c>
      <c r="E31" s="6" t="str">
        <f>VLOOKUP(Report[[#This Row],[Game]],Table6[],4,FALSE)</f>
        <v>6.20191115.154741-69bf766f</v>
      </c>
      <c r="F31" s="18" t="str">
        <f>IF(ISERR(FIND("First Person",Report[[#This Row],[Game]])),"Sì","No")</f>
        <v>Sì</v>
      </c>
      <c r="I31" s="4" t="s">
        <v>42</v>
      </c>
      <c r="J31" s="4" t="s">
        <v>42</v>
      </c>
      <c r="K31" s="34" t="s">
        <v>668</v>
      </c>
      <c r="L31" s="5" t="s">
        <v>668</v>
      </c>
      <c r="N31" s="36"/>
      <c r="O31" s="36"/>
      <c r="P31" s="35"/>
      <c r="Q31" s="35"/>
    </row>
    <row r="32" spans="1:17" x14ac:dyDescent="0.3">
      <c r="A32" s="5" t="str">
        <f>Critical[[#This Row],[Column1]]</f>
        <v>Caribbean Stud Poker</v>
      </c>
      <c r="B32" s="5" t="str">
        <f>Critical[[#This Row],[Column2]]</f>
        <v>CaribbeanStudGame.class</v>
      </c>
      <c r="C32" s="5" t="str">
        <f>Critical[[#This Row],[Column5]]</f>
        <v>bca69f12398840fcb7c210c7e27f3909a50e80f0</v>
      </c>
      <c r="D32" s="6" t="str">
        <f>VLOOKUP(Report[[#This Row],[Game]],Table6[],3,FALSE)</f>
        <v>6.20191115.154741-69bf766f</v>
      </c>
      <c r="E32" s="6" t="str">
        <f>VLOOKUP(Report[[#This Row],[Game]],Table6[],4,FALSE)</f>
        <v>1.20191121.125608-dcf63ca1</v>
      </c>
      <c r="F32" s="18" t="str">
        <f>IF(ISERR(FIND("First Person",Report[[#This Row],[Game]])),"Sì","No")</f>
        <v>Sì</v>
      </c>
      <c r="I32" s="4" t="s">
        <v>420</v>
      </c>
      <c r="J32" s="4" t="s">
        <v>421</v>
      </c>
      <c r="K32" s="34" t="s">
        <v>668</v>
      </c>
      <c r="L32" s="5" t="s">
        <v>672</v>
      </c>
      <c r="N32" s="36"/>
      <c r="O32" s="36"/>
      <c r="P32" s="35"/>
      <c r="Q32" s="35"/>
    </row>
    <row r="33" spans="1:17" x14ac:dyDescent="0.3">
      <c r="A33" s="5" t="str">
        <f>Critical[[#This Row],[Column1]]</f>
        <v>Caribbean Stud Poker</v>
      </c>
      <c r="B33" s="5" t="str">
        <f>Critical[[#This Row],[Column2]]</f>
        <v>CSPPayTable.class</v>
      </c>
      <c r="C33" s="5" t="str">
        <f>Critical[[#This Row],[Column5]]</f>
        <v>bf1c09f05994d6fb36f77146fb3ac306b4307608</v>
      </c>
      <c r="D33" s="6" t="str">
        <f>VLOOKUP(Report[[#This Row],[Game]],Table6[],3,FALSE)</f>
        <v>6.20191115.154741-69bf766f</v>
      </c>
      <c r="E33" s="6" t="str">
        <f>VLOOKUP(Report[[#This Row],[Game]],Table6[],4,FALSE)</f>
        <v>1.20191121.125608-dcf63ca1</v>
      </c>
      <c r="F33" s="18" t="str">
        <f>IF(ISERR(FIND("First Person",Report[[#This Row],[Game]])),"Sì","No")</f>
        <v>Sì</v>
      </c>
      <c r="I33" s="4" t="s">
        <v>422</v>
      </c>
      <c r="J33" s="4" t="s">
        <v>421</v>
      </c>
      <c r="K33" s="34" t="s">
        <v>668</v>
      </c>
      <c r="L33" s="5" t="s">
        <v>669</v>
      </c>
      <c r="N33" s="36"/>
      <c r="O33" s="36"/>
      <c r="P33" s="35"/>
      <c r="Q33" s="35"/>
    </row>
    <row r="34" spans="1:17" x14ac:dyDescent="0.3">
      <c r="A34" s="5" t="str">
        <f>Critical[[#This Row],[Column1]]</f>
        <v>Caribbean Stud Poker</v>
      </c>
      <c r="B34" s="5" t="str">
        <f>Critical[[#This Row],[Column2]]</f>
        <v>FlushLookup.class</v>
      </c>
      <c r="C34" s="5" t="str">
        <f>Critical[[#This Row],[Column5]]</f>
        <v>659cbfcbcdc00499870fe17c317cbb097496604d</v>
      </c>
      <c r="D34" s="6" t="str">
        <f>VLOOKUP(Report[[#This Row],[Game]],Table6[],3,FALSE)</f>
        <v>6.20191115.154741-69bf766f</v>
      </c>
      <c r="E34" s="6" t="str">
        <f>VLOOKUP(Report[[#This Row],[Game]],Table6[],4,FALSE)</f>
        <v>1.20191121.125608-dcf63ca1</v>
      </c>
      <c r="F34" s="18" t="str">
        <f>IF(ISERR(FIND("First Person",Report[[#This Row],[Game]])),"Sì","No")</f>
        <v>Sì</v>
      </c>
      <c r="I34" s="4" t="s">
        <v>423</v>
      </c>
      <c r="J34" s="4" t="s">
        <v>421</v>
      </c>
      <c r="K34" s="34" t="s">
        <v>668</v>
      </c>
      <c r="L34" s="5" t="s">
        <v>672</v>
      </c>
      <c r="N34" s="36"/>
      <c r="O34" s="36"/>
      <c r="P34" s="35"/>
      <c r="Q34" s="35"/>
    </row>
    <row r="35" spans="1:17" x14ac:dyDescent="0.3">
      <c r="A35" s="5" t="str">
        <f>Critical[[#This Row],[Column1]]</f>
        <v>Caribbean Stud Poker</v>
      </c>
      <c r="B35" s="5" t="str">
        <f>Critical[[#This Row],[Column2]]</f>
        <v>HashAdjust.class</v>
      </c>
      <c r="C35" s="5" t="str">
        <f>Critical[[#This Row],[Column5]]</f>
        <v>e91d2a66022eef4214c8b243518982ed68cfe7c9</v>
      </c>
      <c r="D35" s="6" t="str">
        <f>VLOOKUP(Report[[#This Row],[Game]],Table6[],3,FALSE)</f>
        <v>6.20191115.154741-69bf766f</v>
      </c>
      <c r="E35" s="6" t="str">
        <f>VLOOKUP(Report[[#This Row],[Game]],Table6[],4,FALSE)</f>
        <v>1.20191121.125608-dcf63ca1</v>
      </c>
      <c r="F35" s="18" t="str">
        <f>IF(ISERR(FIND("First Person",Report[[#This Row],[Game]])),"Sì","No")</f>
        <v>Sì</v>
      </c>
      <c r="I35" s="4" t="s">
        <v>31</v>
      </c>
      <c r="J35" s="4" t="s">
        <v>95</v>
      </c>
      <c r="K35" s="34" t="s">
        <v>668</v>
      </c>
      <c r="L35" s="5" t="s">
        <v>672</v>
      </c>
      <c r="N35" s="36"/>
      <c r="O35" s="36"/>
      <c r="P35" s="35"/>
      <c r="Q35" s="35"/>
    </row>
    <row r="36" spans="1:17" x14ac:dyDescent="0.3">
      <c r="A36" s="5" t="str">
        <f>Critical[[#This Row],[Column1]]</f>
        <v>Caribbean Stud Poker</v>
      </c>
      <c r="B36" s="5" t="str">
        <f>Critical[[#This Row],[Column2]]</f>
        <v>HashLookup.class</v>
      </c>
      <c r="C36" s="5" t="str">
        <f>Critical[[#This Row],[Column5]]</f>
        <v>ceb7244659a1d97471cb87e5ef66ddc10ec5bf03</v>
      </c>
      <c r="D36" s="6" t="str">
        <f>VLOOKUP(Report[[#This Row],[Game]],Table6[],3,FALSE)</f>
        <v>6.20191115.154741-69bf766f</v>
      </c>
      <c r="E36" s="6" t="str">
        <f>VLOOKUP(Report[[#This Row],[Game]],Table6[],4,FALSE)</f>
        <v>1.20191121.125608-dcf63ca1</v>
      </c>
      <c r="F36" s="18" t="str">
        <f>IF(ISERR(FIND("First Person",Report[[#This Row],[Game]])),"Sì","No")</f>
        <v>Sì</v>
      </c>
      <c r="I36" s="4" t="s">
        <v>61</v>
      </c>
      <c r="J36" s="4" t="s">
        <v>95</v>
      </c>
      <c r="K36" s="34" t="s">
        <v>668</v>
      </c>
      <c r="L36" s="5" t="s">
        <v>672</v>
      </c>
      <c r="N36" s="36"/>
      <c r="O36" s="36"/>
      <c r="P36" s="35"/>
      <c r="Q36" s="35"/>
    </row>
    <row r="37" spans="1:17" x14ac:dyDescent="0.3">
      <c r="A37" s="5" t="str">
        <f>Critical[[#This Row],[Column1]]</f>
        <v>Caribbean Stud Poker</v>
      </c>
      <c r="B37" s="5" t="str">
        <f>Critical[[#This Row],[Column2]]</f>
        <v>Payouts.class</v>
      </c>
      <c r="C37" s="5" t="str">
        <f>Critical[[#This Row],[Column5]]</f>
        <v>3e1e7417fca53a42c00eb3fdec0bd60ccebf4cd2</v>
      </c>
      <c r="D37" s="6" t="str">
        <f>VLOOKUP(Report[[#This Row],[Game]],Table6[],3,FALSE)</f>
        <v>6.20191115.154741-69bf766f</v>
      </c>
      <c r="E37" s="6" t="str">
        <f>VLOOKUP(Report[[#This Row],[Game]],Table6[],4,FALSE)</f>
        <v>1.20191121.125608-dcf63ca1</v>
      </c>
      <c r="F37" s="18" t="str">
        <f>IF(ISERR(FIND("First Person",Report[[#This Row],[Game]])),"Sì","No")</f>
        <v>Sì</v>
      </c>
      <c r="I37" s="4" t="s">
        <v>67</v>
      </c>
      <c r="J37" s="4" t="s">
        <v>95</v>
      </c>
      <c r="K37" s="34" t="s">
        <v>668</v>
      </c>
      <c r="L37" s="5" t="s">
        <v>672</v>
      </c>
      <c r="N37" s="36"/>
      <c r="O37" s="36"/>
      <c r="P37" s="35"/>
      <c r="Q37" s="35"/>
    </row>
    <row r="38" spans="1:17" x14ac:dyDescent="0.3">
      <c r="A38" s="5" t="str">
        <f>Critical[[#This Row],[Column1]]</f>
        <v>Caribbean Stud Poker</v>
      </c>
      <c r="B38" s="5" t="str">
        <f>Critical[[#This Row],[Column2]]</f>
        <v>PokerHandEvaluation.class</v>
      </c>
      <c r="C38" s="5" t="str">
        <f>Critical[[#This Row],[Column5]]</f>
        <v>bd3b11cc59128e130ea116c14dcc80b95782b6a2</v>
      </c>
      <c r="D38" s="6" t="str">
        <f>VLOOKUP(Report[[#This Row],[Game]],Table6[],3,FALSE)</f>
        <v>6.20191115.154741-69bf766f</v>
      </c>
      <c r="E38" s="6" t="str">
        <f>VLOOKUP(Report[[#This Row],[Game]],Table6[],4,FALSE)</f>
        <v>1.20191121.125608-dcf63ca1</v>
      </c>
      <c r="F38" s="18" t="str">
        <f>IF(ISERR(FIND("First Person",Report[[#This Row],[Game]])),"Sì","No")</f>
        <v>Sì</v>
      </c>
      <c r="I38" s="4" t="s">
        <v>76</v>
      </c>
      <c r="J38" s="4" t="s">
        <v>95</v>
      </c>
      <c r="K38" s="34" t="s">
        <v>668</v>
      </c>
      <c r="L38" s="5" t="s">
        <v>672</v>
      </c>
      <c r="N38" s="36"/>
      <c r="O38" s="36"/>
      <c r="P38" s="35"/>
      <c r="Q38" s="35"/>
    </row>
    <row r="39" spans="1:17" x14ac:dyDescent="0.3">
      <c r="A39" s="5" t="str">
        <f>Critical[[#This Row],[Column1]]</f>
        <v>Caribbean Stud Poker</v>
      </c>
      <c r="B39" s="5" t="str">
        <f>Critical[[#This Row],[Column2]]</f>
        <v>Unique5Lookup.class</v>
      </c>
      <c r="C39" s="5" t="str">
        <f>Critical[[#This Row],[Column5]]</f>
        <v>52e69e0151d33335fcd12db1c2bb8562e9d80535</v>
      </c>
      <c r="D39" s="6" t="str">
        <f>VLOOKUP(Report[[#This Row],[Game]],Table6[],3,FALSE)</f>
        <v>6.20191115.154741-69bf766f</v>
      </c>
      <c r="E39" s="6" t="str">
        <f>VLOOKUP(Report[[#This Row],[Game]],Table6[],4,FALSE)</f>
        <v>1.20191121.125608-dcf63ca1</v>
      </c>
      <c r="F39" s="18" t="str">
        <f>IF(ISERR(FIND("First Person",Report[[#This Row],[Game]])),"Sì","No")</f>
        <v>Sì</v>
      </c>
      <c r="I39" s="4" t="s">
        <v>426</v>
      </c>
      <c r="J39" s="4" t="s">
        <v>95</v>
      </c>
      <c r="K39" s="34" t="s">
        <v>668</v>
      </c>
      <c r="L39" s="5" t="s">
        <v>672</v>
      </c>
      <c r="N39" s="36"/>
      <c r="O39" s="36"/>
      <c r="P39" s="35"/>
      <c r="Q39" s="35"/>
    </row>
    <row r="40" spans="1:17" x14ac:dyDescent="0.3">
      <c r="A40" s="5" t="str">
        <f>Critical[[#This Row],[Column1]]</f>
        <v>Casino Hold’em</v>
      </c>
      <c r="B40" s="5" t="str">
        <f>Critical[[#This Row],[Column2]]</f>
        <v>CasinoHoldemGame.class</v>
      </c>
      <c r="C40" s="5" t="str">
        <f>Critical[[#This Row],[Column5]]</f>
        <v>f6ea3f1857237b26f53216d710aa61fa406d38fd</v>
      </c>
      <c r="D40" s="6" t="str">
        <f>VLOOKUP(Report[[#This Row],[Game]],Table6[],3,FALSE)</f>
        <v>6.20191115.154741-69bf766f</v>
      </c>
      <c r="E40" s="6" t="str">
        <f>VLOOKUP(Report[[#This Row],[Game]],Table6[],4,FALSE)</f>
        <v>1.20191121.125608-dcf63ca1</v>
      </c>
      <c r="F40" s="18" t="str">
        <f>IF(ISERR(FIND("First Person",Report[[#This Row],[Game]])),"Sì","No")</f>
        <v>Sì</v>
      </c>
      <c r="I40" s="4" t="s">
        <v>95</v>
      </c>
      <c r="J40" s="4" t="s">
        <v>95</v>
      </c>
      <c r="K40" s="34" t="s">
        <v>668</v>
      </c>
      <c r="L40" s="5" t="s">
        <v>672</v>
      </c>
      <c r="N40" s="36"/>
      <c r="O40" s="36"/>
      <c r="P40" s="35"/>
      <c r="Q40" s="35"/>
    </row>
    <row r="41" spans="1:17" x14ac:dyDescent="0.3">
      <c r="A41" s="5" t="str">
        <f>Critical[[#This Row],[Column1]]</f>
        <v>Casino Hold’em</v>
      </c>
      <c r="B41" s="5" t="str">
        <f>Critical[[#This Row],[Column2]]</f>
        <v>FlushLookup.class</v>
      </c>
      <c r="C41" s="5" t="str">
        <f>Critical[[#This Row],[Column5]]</f>
        <v>659cbfcbcdc00499870fe17c317cbb097496604d</v>
      </c>
      <c r="D41" s="6" t="str">
        <f>VLOOKUP(Report[[#This Row],[Game]],Table6[],3,FALSE)</f>
        <v>6.20191115.154741-69bf766f</v>
      </c>
      <c r="E41" s="6" t="str">
        <f>VLOOKUP(Report[[#This Row],[Game]],Table6[],4,FALSE)</f>
        <v>1.20191121.125608-dcf63ca1</v>
      </c>
      <c r="F41" s="18" t="str">
        <f>IF(ISERR(FIND("First Person",Report[[#This Row],[Game]])),"Sì","No")</f>
        <v>Sì</v>
      </c>
      <c r="I41" s="4" t="s">
        <v>96</v>
      </c>
      <c r="J41" s="4" t="s">
        <v>95</v>
      </c>
      <c r="K41" s="34" t="s">
        <v>668</v>
      </c>
      <c r="L41" s="5" t="s">
        <v>672</v>
      </c>
      <c r="N41" s="35"/>
      <c r="O41" s="36"/>
      <c r="P41" s="35"/>
      <c r="Q41" s="35"/>
    </row>
    <row r="42" spans="1:17" x14ac:dyDescent="0.3">
      <c r="A42" s="5" t="str">
        <f>Critical[[#This Row],[Column1]]</f>
        <v>Casino Hold’em</v>
      </c>
      <c r="B42" s="5" t="str">
        <f>Critical[[#This Row],[Column2]]</f>
        <v>HashAdjust.class</v>
      </c>
      <c r="C42" s="5" t="str">
        <f>Critical[[#This Row],[Column5]]</f>
        <v>e91d2a66022eef4214c8b243518982ed68cfe7c9</v>
      </c>
      <c r="D42" s="6" t="str">
        <f>VLOOKUP(Report[[#This Row],[Game]],Table6[],3,FALSE)</f>
        <v>6.20191115.154741-69bf766f</v>
      </c>
      <c r="E42" s="6" t="str">
        <f>VLOOKUP(Report[[#This Row],[Game]],Table6[],4,FALSE)</f>
        <v>1.20191121.125608-dcf63ca1</v>
      </c>
      <c r="F42" s="18" t="str">
        <f>IF(ISERR(FIND("First Person",Report[[#This Row],[Game]])),"Sì","No")</f>
        <v>Sì</v>
      </c>
      <c r="I42" s="4" t="s">
        <v>97</v>
      </c>
      <c r="J42" s="4" t="s">
        <v>95</v>
      </c>
      <c r="K42" s="34" t="s">
        <v>668</v>
      </c>
      <c r="L42" s="5" t="s">
        <v>672</v>
      </c>
      <c r="N42" s="36"/>
      <c r="O42" s="36"/>
      <c r="P42" s="35"/>
      <c r="Q42" s="35"/>
    </row>
    <row r="43" spans="1:17" x14ac:dyDescent="0.3">
      <c r="A43" s="5" t="str">
        <f>Critical[[#This Row],[Column1]]</f>
        <v>Casino Hold’em</v>
      </c>
      <c r="B43" s="5" t="str">
        <f>Critical[[#This Row],[Column2]]</f>
        <v>HashLookup.class</v>
      </c>
      <c r="C43" s="5" t="str">
        <f>Critical[[#This Row],[Column5]]</f>
        <v>ceb7244659a1d97471cb87e5ef66ddc10ec5bf03</v>
      </c>
      <c r="D43" s="6" t="str">
        <f>VLOOKUP(Report[[#This Row],[Game]],Table6[],3,FALSE)</f>
        <v>6.20191115.154741-69bf766f</v>
      </c>
      <c r="E43" s="6" t="str">
        <f>VLOOKUP(Report[[#This Row],[Game]],Table6[],4,FALSE)</f>
        <v>1.20191121.125608-dcf63ca1</v>
      </c>
      <c r="F43" s="18" t="str">
        <f>IF(ISERR(FIND("First Person",Report[[#This Row],[Game]])),"Sì","No")</f>
        <v>Sì</v>
      </c>
      <c r="I43" s="4" t="s">
        <v>427</v>
      </c>
      <c r="J43" s="4" t="s">
        <v>95</v>
      </c>
      <c r="K43" s="34" t="s">
        <v>668</v>
      </c>
      <c r="L43" s="5" t="s">
        <v>672</v>
      </c>
      <c r="N43" s="36"/>
      <c r="O43" s="36"/>
      <c r="P43" s="35"/>
      <c r="Q43" s="35"/>
    </row>
    <row r="44" spans="1:17" x14ac:dyDescent="0.3">
      <c r="A44" s="5" t="str">
        <f>Critical[[#This Row],[Column1]]</f>
        <v>Casino Hold’em</v>
      </c>
      <c r="B44" s="5" t="str">
        <f>Critical[[#This Row],[Column2]]</f>
        <v>HoldemEvaluation.class</v>
      </c>
      <c r="C44" s="5" t="str">
        <f>Critical[[#This Row],[Column5]]</f>
        <v>bad12c531385a71779296bb59055b3298064f09e</v>
      </c>
      <c r="D44" s="6" t="str">
        <f>VLOOKUP(Report[[#This Row],[Game]],Table6[],3,FALSE)</f>
        <v>6.20191115.154741-69bf766f</v>
      </c>
      <c r="E44" s="6" t="str">
        <f>VLOOKUP(Report[[#This Row],[Game]],Table6[],4,FALSE)</f>
        <v>1.20191121.125608-dcf63ca1</v>
      </c>
      <c r="F44" s="18" t="str">
        <f>IF(ISERR(FIND("First Person",Report[[#This Row],[Game]])),"Sì","No")</f>
        <v>Sì</v>
      </c>
      <c r="I44" s="3" t="s">
        <v>108</v>
      </c>
      <c r="J44" s="3"/>
      <c r="K44" s="34" t="s">
        <v>668</v>
      </c>
      <c r="L44" s="5" t="s">
        <v>668</v>
      </c>
      <c r="N44" s="35"/>
      <c r="O44" s="35"/>
      <c r="P44" s="35"/>
      <c r="Q44" s="35"/>
    </row>
    <row r="45" spans="1:17" x14ac:dyDescent="0.3">
      <c r="A45" s="5" t="str">
        <f>Critical[[#This Row],[Column1]]</f>
        <v>Casino Hold’em</v>
      </c>
      <c r="B45" s="5" t="str">
        <f>Critical[[#This Row],[Column2]]</f>
        <v>Payouts.class</v>
      </c>
      <c r="C45" s="5" t="str">
        <f>Critical[[#This Row],[Column5]]</f>
        <v>3e1e7417fca53a42c00eb3fdec0bd60ccebf4cd2</v>
      </c>
      <c r="D45" s="6" t="str">
        <f>VLOOKUP(Report[[#This Row],[Game]],Table6[],3,FALSE)</f>
        <v>6.20191115.154741-69bf766f</v>
      </c>
      <c r="E45" s="6" t="str">
        <f>VLOOKUP(Report[[#This Row],[Game]],Table6[],4,FALSE)</f>
        <v>1.20191121.125608-dcf63ca1</v>
      </c>
      <c r="F45" s="18" t="str">
        <f>IF(ISERR(FIND("First Person",Report[[#This Row],[Game]])),"Sì","No")</f>
        <v>Sì</v>
      </c>
      <c r="I45" s="4"/>
      <c r="J45" s="4"/>
      <c r="K45" s="4"/>
      <c r="L45" s="4"/>
    </row>
    <row r="46" spans="1:17" x14ac:dyDescent="0.3">
      <c r="A46" s="5" t="str">
        <f>Critical[[#This Row],[Column1]]</f>
        <v>Casino Hold’em</v>
      </c>
      <c r="B46" s="5" t="str">
        <f>Critical[[#This Row],[Column2]]</f>
        <v>PokerHandEvaluation.class</v>
      </c>
      <c r="C46" s="5" t="str">
        <f>Critical[[#This Row],[Column5]]</f>
        <v>bd3b11cc59128e130ea116c14dcc80b95782b6a2</v>
      </c>
      <c r="D46" s="6" t="str">
        <f>VLOOKUP(Report[[#This Row],[Game]],Table6[],3,FALSE)</f>
        <v>6.20191115.154741-69bf766f</v>
      </c>
      <c r="E46" s="6" t="str">
        <f>VLOOKUP(Report[[#This Row],[Game]],Table6[],4,FALSE)</f>
        <v>1.20191121.125608-dcf63ca1</v>
      </c>
      <c r="F46" s="18" t="str">
        <f>IF(ISERR(FIND("First Person",Report[[#This Row],[Game]])),"Sì","No")</f>
        <v>Sì</v>
      </c>
      <c r="I46" s="4"/>
    </row>
    <row r="47" spans="1:17" x14ac:dyDescent="0.3">
      <c r="A47" s="5" t="str">
        <f>Critical[[#This Row],[Column1]]</f>
        <v>Casino Hold’em</v>
      </c>
      <c r="B47" s="5" t="str">
        <f>Critical[[#This Row],[Column2]]</f>
        <v>PokerOutcomeEvaluated.class</v>
      </c>
      <c r="C47" s="5" t="str">
        <f>Critical[[#This Row],[Column5]]</f>
        <v>06ece962887b12fc33836a68c0c63bf7f1a0f956</v>
      </c>
      <c r="D47" s="6" t="str">
        <f>VLOOKUP(Report[[#This Row],[Game]],Table6[],3,FALSE)</f>
        <v>6.20191115.154741-69bf766f</v>
      </c>
      <c r="E47" s="6" t="str">
        <f>VLOOKUP(Report[[#This Row],[Game]],Table6[],4,FALSE)</f>
        <v>1.20191121.125608-dcf63ca1</v>
      </c>
      <c r="F47" s="18" t="str">
        <f>IF(ISERR(FIND("First Person",Report[[#This Row],[Game]])),"Sì","No")</f>
        <v>Sì</v>
      </c>
      <c r="I47" s="4"/>
    </row>
    <row r="48" spans="1:17" x14ac:dyDescent="0.3">
      <c r="A48" s="5" t="str">
        <f>Critical[[#This Row],[Column1]]</f>
        <v>Casino Hold’em</v>
      </c>
      <c r="B48" s="5" t="str">
        <f>Critical[[#This Row],[Column2]]</f>
        <v>TexasPayTable.class</v>
      </c>
      <c r="C48" s="5" t="str">
        <f>Critical[[#This Row],[Column5]]</f>
        <v>3366948960eb6a491334312ac353aa08604aa1ec</v>
      </c>
      <c r="D48" s="6" t="str">
        <f>VLOOKUP(Report[[#This Row],[Game]],Table6[],3,FALSE)</f>
        <v>6.20191115.154741-69bf766f</v>
      </c>
      <c r="E48" s="6" t="str">
        <f>VLOOKUP(Report[[#This Row],[Game]],Table6[],4,FALSE)</f>
        <v>1.20191121.125608-dcf63ca1</v>
      </c>
      <c r="F48" s="18" t="str">
        <f>IF(ISERR(FIND("First Person",Report[[#This Row],[Game]])),"Sì","No")</f>
        <v>Sì</v>
      </c>
      <c r="I48" s="4"/>
    </row>
    <row r="49" spans="1:9" x14ac:dyDescent="0.3">
      <c r="A49" s="5" t="str">
        <f>Critical[[#This Row],[Column1]]</f>
        <v>Casino Hold’em</v>
      </c>
      <c r="B49" s="5" t="str">
        <f>Critical[[#This Row],[Column2]]</f>
        <v>Unique5Lookup.class</v>
      </c>
      <c r="C49" s="5" t="str">
        <f>Critical[[#This Row],[Column5]]</f>
        <v>52e69e0151d33335fcd12db1c2bb8562e9d80535</v>
      </c>
      <c r="D49" s="6" t="str">
        <f>VLOOKUP(Report[[#This Row],[Game]],Table6[],3,FALSE)</f>
        <v>6.20191115.154741-69bf766f</v>
      </c>
      <c r="E49" s="6" t="str">
        <f>VLOOKUP(Report[[#This Row],[Game]],Table6[],4,FALSE)</f>
        <v>1.20191121.125608-dcf63ca1</v>
      </c>
      <c r="F49" s="18" t="str">
        <f>IF(ISERR(FIND("First Person",Report[[#This Row],[Game]])),"Sì","No")</f>
        <v>Sì</v>
      </c>
      <c r="I49" s="4"/>
    </row>
    <row r="50" spans="1:9" x14ac:dyDescent="0.3">
      <c r="A50" s="5" t="str">
        <f>Critical[[#This Row],[Column1]]</f>
        <v>Comune a tutti i giochi - checksum tool</v>
      </c>
      <c r="B50" s="5" t="str">
        <f>Critical[[#This Row],[Column2]]</f>
        <v>prepare_checksums.py</v>
      </c>
      <c r="C50" s="5" t="str">
        <f>Critical[[#This Row],[Column5]]</f>
        <v>00d34e70d5cdd0468346917d0a2f34dbb13df273</v>
      </c>
      <c r="D50" s="6" t="str">
        <f>VLOOKUP(Report[[#This Row],[Game]],Table6[],3,FALSE)</f>
        <v>6.20191115.154741-69bf766f</v>
      </c>
      <c r="E50" s="6" t="str">
        <f>VLOOKUP(Report[[#This Row],[Game]],Table6[],4,FALSE)</f>
        <v>6.20191115.154741-69bf766f</v>
      </c>
      <c r="F50" s="18" t="str">
        <f>IF(ISERR(FIND("First Person",Report[[#This Row],[Game]])),"Sì","No")</f>
        <v>Sì</v>
      </c>
      <c r="I50" s="4"/>
    </row>
    <row r="51" spans="1:9" x14ac:dyDescent="0.3">
      <c r="A51" s="5" t="str">
        <f>Critical[[#This Row],[Column1]]</f>
        <v>Deal Or No Deal</v>
      </c>
      <c r="B51" s="5" t="str">
        <f>Critical[[#This Row],[Column2]]</f>
        <v>BoxNumber.class</v>
      </c>
      <c r="C51" s="5" t="str">
        <f>Critical[[#This Row],[Column5]]</f>
        <v>a56810bfface3bb817132de8c62ceb883584f46b</v>
      </c>
      <c r="D51" s="6" t="str">
        <f>VLOOKUP(Report[[#This Row],[Game]],Table6[],3,FALSE)</f>
        <v>6.20191115.154741-69bf766f</v>
      </c>
      <c r="E51" s="6" t="str">
        <f>VLOOKUP(Report[[#This Row],[Game]],Table6[],4,FALSE)</f>
        <v>1.20191018.073832-bfa748f8</v>
      </c>
      <c r="F51" s="18" t="str">
        <f>IF(ISERR(FIND("First Person",Report[[#This Row],[Game]])),"Sì","No")</f>
        <v>Sì</v>
      </c>
      <c r="I51" s="4"/>
    </row>
    <row r="52" spans="1:9" x14ac:dyDescent="0.3">
      <c r="A52" s="5" t="str">
        <f>Critical[[#This Row],[Column1]]</f>
        <v>Deal Or No Deal</v>
      </c>
      <c r="B52" s="5" t="str">
        <f>Critical[[#This Row],[Column2]]</f>
        <v>PlayerBoxes.class</v>
      </c>
      <c r="C52" s="5" t="str">
        <f>Critical[[#This Row],[Column5]]</f>
        <v>3e9988c0676d95b562468840465196e067e558f4</v>
      </c>
      <c r="D52" s="6" t="str">
        <f>VLOOKUP(Report[[#This Row],[Game]],Table6[],3,FALSE)</f>
        <v>6.20191115.154741-69bf766f</v>
      </c>
      <c r="E52" s="6" t="str">
        <f>VLOOKUP(Report[[#This Row],[Game]],Table6[],4,FALSE)</f>
        <v>1.20191018.073832-bfa748f8</v>
      </c>
      <c r="F52" s="18" t="str">
        <f>IF(ISERR(FIND("First Person",Report[[#This Row],[Game]])),"Sì","No")</f>
        <v>Sì</v>
      </c>
    </row>
    <row r="53" spans="1:9" x14ac:dyDescent="0.3">
      <c r="A53" s="5" t="str">
        <f>Critical[[#This Row],[Column1]]</f>
        <v>Deal Or No Deal</v>
      </c>
      <c r="B53" s="5" t="str">
        <f>Critical[[#This Row],[Column2]]</f>
        <v>SpinRingsBoughtCount.class</v>
      </c>
      <c r="C53" s="5" t="str">
        <f>Critical[[#This Row],[Column5]]</f>
        <v>742e1304f6212c2ec87d14f342c3f51a9a9edb9b</v>
      </c>
      <c r="D53" s="6" t="str">
        <f>VLOOKUP(Report[[#This Row],[Game]],Table6[],3,FALSE)</f>
        <v>6.20191115.154741-69bf766f</v>
      </c>
      <c r="E53" s="6" t="str">
        <f>VLOOKUP(Report[[#This Row],[Game]],Table6[],4,FALSE)</f>
        <v>1.20191018.073832-bfa748f8</v>
      </c>
      <c r="F53" s="18" t="str">
        <f>IF(ISERR(FIND("First Person",Report[[#This Row],[Game]])),"Sì","No")</f>
        <v>Sì</v>
      </c>
    </row>
    <row r="54" spans="1:9" x14ac:dyDescent="0.3">
      <c r="A54" s="5" t="str">
        <f>Critical[[#This Row],[Column1]]</f>
        <v>Deal Or No Deal</v>
      </c>
      <c r="B54" s="5" t="str">
        <f>Critical[[#This Row],[Column2]]</f>
        <v>DealNoDealMath.class</v>
      </c>
      <c r="C54" s="5" t="str">
        <f>Critical[[#This Row],[Column5]]</f>
        <v>226417f23f07d7cb05605db6da969557b626fd6a</v>
      </c>
      <c r="D54" s="6" t="str">
        <f>VLOOKUP(Report[[#This Row],[Game]],Table6[],3,FALSE)</f>
        <v>6.20191115.154741-69bf766f</v>
      </c>
      <c r="E54" s="6" t="str">
        <f>VLOOKUP(Report[[#This Row],[Game]],Table6[],4,FALSE)</f>
        <v>1.20191018.073832-bfa748f8</v>
      </c>
      <c r="F54" s="18" t="str">
        <f>IF(ISERR(FIND("First Person",Report[[#This Row],[Game]])),"Sì","No")</f>
        <v>Sì</v>
      </c>
    </row>
    <row r="55" spans="1:9" x14ac:dyDescent="0.3">
      <c r="A55" s="5" t="str">
        <f>Critical[[#This Row],[Column1]]</f>
        <v>Deal Or No Deal</v>
      </c>
      <c r="B55" s="5" t="str">
        <f>Critical[[#This Row],[Column2]]</f>
        <v>GameBoxes.class</v>
      </c>
      <c r="C55" s="5" t="str">
        <f>Critical[[#This Row],[Column5]]</f>
        <v>e7e301059c6ee280255506b9098bdfe2f82fe82d</v>
      </c>
      <c r="D55" s="6" t="str">
        <f>VLOOKUP(Report[[#This Row],[Game]],Table6[],3,FALSE)</f>
        <v>6.20191115.154741-69bf766f</v>
      </c>
      <c r="E55" s="6" t="str">
        <f>VLOOKUP(Report[[#This Row],[Game]],Table6[],4,FALSE)</f>
        <v>1.20191018.073832-bfa748f8</v>
      </c>
      <c r="F55" s="18" t="str">
        <f>IF(ISERR(FIND("First Person",Report[[#This Row],[Game]])),"Sì","No")</f>
        <v>Sì</v>
      </c>
    </row>
    <row r="56" spans="1:9" x14ac:dyDescent="0.3">
      <c r="A56" s="5" t="str">
        <f>Critical[[#This Row],[Column1]]</f>
        <v>Deal Or No Deal</v>
      </c>
      <c r="B56" s="5" t="str">
        <f>Critical[[#This Row],[Column2]]</f>
        <v>CalculatePlayersOffers.class</v>
      </c>
      <c r="C56" s="5" t="str">
        <f>Critical[[#This Row],[Column5]]</f>
        <v>bf6c9b7059441c507428ce7bd45c472d1a5930a7</v>
      </c>
      <c r="D56" s="6" t="str">
        <f>VLOOKUP(Report[[#This Row],[Game]],Table6[],3,FALSE)</f>
        <v>6.20191115.154741-69bf766f</v>
      </c>
      <c r="E56" s="6" t="str">
        <f>VLOOKUP(Report[[#This Row],[Game]],Table6[],4,FALSE)</f>
        <v>1.20191018.073832-bfa748f8</v>
      </c>
      <c r="F56" s="18" t="str">
        <f>IF(ISERR(FIND("First Person",Report[[#This Row],[Game]])),"Sì","No")</f>
        <v>Sì</v>
      </c>
    </row>
    <row r="57" spans="1:9" x14ac:dyDescent="0.3">
      <c r="A57" s="5" t="str">
        <f>Critical[[#This Row],[Column1]]</f>
        <v>Deal Or No Deal</v>
      </c>
      <c r="B57" s="5" t="str">
        <f>Critical[[#This Row],[Column2]]</f>
        <v>CalculateTopUpAmount.class</v>
      </c>
      <c r="C57" s="5" t="str">
        <f>Critical[[#This Row],[Column5]]</f>
        <v>2081d1b6f4d9395fd833e16dc5d1b010e0505875</v>
      </c>
      <c r="D57" s="6" t="str">
        <f>VLOOKUP(Report[[#This Row],[Game]],Table6[],3,FALSE)</f>
        <v>6.20191115.154741-69bf766f</v>
      </c>
      <c r="E57" s="6" t="str">
        <f>VLOOKUP(Report[[#This Row],[Game]],Table6[],4,FALSE)</f>
        <v>1.20191018.073832-bfa748f8</v>
      </c>
      <c r="F57" s="18" t="str">
        <f>IF(ISERR(FIND("First Person",Report[[#This Row],[Game]])),"Sì","No")</f>
        <v>Sì</v>
      </c>
    </row>
    <row r="58" spans="1:9" x14ac:dyDescent="0.3">
      <c r="A58" s="5" t="str">
        <f>Critical[[#This Row],[Column1]]</f>
        <v>Deal Or No Deal</v>
      </c>
      <c r="B58" s="5" t="str">
        <f>Critical[[#This Row],[Column2]]</f>
        <v>GeneratePlayersBoxes.class</v>
      </c>
      <c r="C58" s="5" t="str">
        <f>Critical[[#This Row],[Column5]]</f>
        <v>bc7b769144a30ff3ea1ac3906b4a14841e16ba8b</v>
      </c>
      <c r="D58" s="6" t="str">
        <f>VLOOKUP(Report[[#This Row],[Game]],Table6[],3,FALSE)</f>
        <v>6.20191115.154741-69bf766f</v>
      </c>
      <c r="E58" s="6" t="str">
        <f>VLOOKUP(Report[[#This Row],[Game]],Table6[],4,FALSE)</f>
        <v>1.20191018.073832-bfa748f8</v>
      </c>
      <c r="F58" s="18" t="str">
        <f>IF(ISERR(FIND("First Person",Report[[#This Row],[Game]])),"Sì","No")</f>
        <v>Sì</v>
      </c>
    </row>
    <row r="59" spans="1:9" x14ac:dyDescent="0.3">
      <c r="A59" s="5" t="str">
        <f>Critical[[#This Row],[Column1]]</f>
        <v>Deal Or No Deal</v>
      </c>
      <c r="B59" s="5" t="str">
        <f>Critical[[#This Row],[Column2]]</f>
        <v>RngServiceExtras.class</v>
      </c>
      <c r="C59" s="5" t="str">
        <f>Critical[[#This Row],[Column5]]</f>
        <v>23e154ec05757b7d685316b6a1c6addec984b28e</v>
      </c>
      <c r="D59" s="6" t="str">
        <f>VLOOKUP(Report[[#This Row],[Game]],Table6[],3,FALSE)</f>
        <v>6.20191115.154741-69bf766f</v>
      </c>
      <c r="E59" s="6" t="str">
        <f>VLOOKUP(Report[[#This Row],[Game]],Table6[],4,FALSE)</f>
        <v>1.20191018.073832-bfa748f8</v>
      </c>
      <c r="F59" s="18" t="str">
        <f>IF(ISERR(FIND("First Person",Report[[#This Row],[Game]])),"Sì","No")</f>
        <v>Sì</v>
      </c>
    </row>
    <row r="60" spans="1:9" x14ac:dyDescent="0.3">
      <c r="A60" s="5" t="str">
        <f>Critical[[#This Row],[Column1]]</f>
        <v>Deal Or No Deal</v>
      </c>
      <c r="B60" s="5" t="str">
        <f>Critical[[#This Row],[Column2]]</f>
        <v>WeightedChoice.class</v>
      </c>
      <c r="C60" s="5" t="str">
        <f>Critical[[#This Row],[Column5]]</f>
        <v>cd2c6230cbce6a891d29d27bcc4f771c793dd610</v>
      </c>
      <c r="D60" s="6" t="str">
        <f>VLOOKUP(Report[[#This Row],[Game]],Table6[],3,FALSE)</f>
        <v>6.20191115.154741-69bf766f</v>
      </c>
      <c r="E60" s="6" t="str">
        <f>VLOOKUP(Report[[#This Row],[Game]],Table6[],4,FALSE)</f>
        <v>1.20191018.073832-bfa748f8</v>
      </c>
      <c r="F60" s="18" t="str">
        <f>IF(ISERR(FIND("First Person",Report[[#This Row],[Game]])),"Sì","No")</f>
        <v>Sì</v>
      </c>
    </row>
    <row r="61" spans="1:9" x14ac:dyDescent="0.3">
      <c r="A61" s="5" t="str">
        <f>Critical[[#This Row],[Column1]]</f>
        <v>Deal Or No Deal</v>
      </c>
      <c r="B61" s="5" t="str">
        <f>Critical[[#This Row],[Column2]]</f>
        <v>RngService.class</v>
      </c>
      <c r="C61" s="5" t="str">
        <f>Critical[[#This Row],[Column5]]</f>
        <v>8cd46b2f07bf928007872b833351f4ae4524fa14</v>
      </c>
      <c r="D61" s="6" t="str">
        <f>VLOOKUP(Report[[#This Row],[Game]],Table6[],3,FALSE)</f>
        <v>6.20191115.154741-69bf766f</v>
      </c>
      <c r="E61" s="6" t="str">
        <f>VLOOKUP(Report[[#This Row],[Game]],Table6[],4,FALSE)</f>
        <v>1.20191018.073832-bfa748f8</v>
      </c>
      <c r="F61" s="18" t="str">
        <f>IF(ISERR(FIND("First Person",Report[[#This Row],[Game]])),"Sì","No")</f>
        <v>Sì</v>
      </c>
    </row>
    <row r="62" spans="1:9" x14ac:dyDescent="0.3">
      <c r="A62" s="5" t="str">
        <f>Critical[[#This Row],[Column1]]</f>
        <v>Deal Or No Deal</v>
      </c>
      <c r="B62" s="5" t="str">
        <f>Critical[[#This Row],[Column2]]</f>
        <v>DealNoDealRandomService.class</v>
      </c>
      <c r="C62" s="5" t="str">
        <f>Critical[[#This Row],[Column5]]</f>
        <v>f66abb9bc5a85ab948e6aa3bc4e6897bd52d23c5</v>
      </c>
      <c r="D62" s="6" t="str">
        <f>VLOOKUP(Report[[#This Row],[Game]],Table6[],3,FALSE)</f>
        <v>6.20191115.154741-69bf766f</v>
      </c>
      <c r="E62" s="6" t="str">
        <f>VLOOKUP(Report[[#This Row],[Game]],Table6[],4,FALSE)</f>
        <v>1.20191018.073832-bfa748f8</v>
      </c>
      <c r="F62" s="18" t="str">
        <f>IF(ISERR(FIND("First Person",Report[[#This Row],[Game]])),"Sì","No")</f>
        <v>Sì</v>
      </c>
    </row>
    <row r="63" spans="1:9" x14ac:dyDescent="0.3">
      <c r="A63" s="5" t="str">
        <f>Critical[[#This Row],[Column1]]</f>
        <v>Deal Or No Deal</v>
      </c>
      <c r="B63" s="5" t="str">
        <f>Critical[[#This Row],[Column2]]</f>
        <v>DealNoDealRandomServiceImpl.class</v>
      </c>
      <c r="C63" s="5" t="str">
        <f>Critical[[#This Row],[Column5]]</f>
        <v>c01a3d95180b1d3501e5a17e33070b616945b09d</v>
      </c>
      <c r="D63" s="6" t="str">
        <f>VLOOKUP(Report[[#This Row],[Game]],Table6[],3,FALSE)</f>
        <v>6.20191115.154741-69bf766f</v>
      </c>
      <c r="E63" s="6" t="str">
        <f>VLOOKUP(Report[[#This Row],[Game]],Table6[],4,FALSE)</f>
        <v>1.20191018.073832-bfa748f8</v>
      </c>
      <c r="F63" s="18" t="str">
        <f>IF(ISERR(FIND("First Person",Report[[#This Row],[Game]])),"Sì","No")</f>
        <v>Sì</v>
      </c>
    </row>
    <row r="64" spans="1:9" x14ac:dyDescent="0.3">
      <c r="A64" s="5" t="str">
        <f>Critical[[#This Row],[Column1]]</f>
        <v>Deal Or No Deal</v>
      </c>
      <c r="B64" s="5" t="str">
        <f>Critical[[#This Row],[Column2]]</f>
        <v>PredictableDealNoDealRandomService.class</v>
      </c>
      <c r="C64" s="5" t="str">
        <f>Critical[[#This Row],[Column5]]</f>
        <v>9758e95ca6651afe10d70072ee2b3f0f5e4a2457</v>
      </c>
      <c r="D64" s="6" t="str">
        <f>VLOOKUP(Report[[#This Row],[Game]],Table6[],3,FALSE)</f>
        <v>6.20191115.154741-69bf766f</v>
      </c>
      <c r="E64" s="6" t="str">
        <f>VLOOKUP(Report[[#This Row],[Game]],Table6[],4,FALSE)</f>
        <v>1.20191018.073832-bfa748f8</v>
      </c>
      <c r="F64" s="18" t="str">
        <f>IF(ISERR(FIND("First Person",Report[[#This Row],[Game]])),"Sì","No")</f>
        <v>Sì</v>
      </c>
    </row>
    <row r="65" spans="1:6" x14ac:dyDescent="0.3">
      <c r="A65" s="5" t="str">
        <f>Critical[[#This Row],[Column1]]</f>
        <v>Double Ball Roulette</v>
      </c>
      <c r="B65" s="5" t="str">
        <f>Critical[[#This Row],[Column2]]</f>
        <v>BetCode.class</v>
      </c>
      <c r="C65" s="5" t="str">
        <f>Critical[[#This Row],[Column5]]</f>
        <v>46eb027be07fcfedb261414bca4dab7f71645489</v>
      </c>
      <c r="D65" s="6" t="str">
        <f>VLOOKUP(Report[[#This Row],[Game]],Table6[],3,FALSE)</f>
        <v>6.20191115.154741-69bf766f</v>
      </c>
      <c r="E65" s="6" t="str">
        <f>VLOOKUP(Report[[#This Row],[Game]],Table6[],4,FALSE)</f>
        <v>6.20191021.141611-ddb3b78a</v>
      </c>
      <c r="F65" s="18" t="str">
        <f>IF(ISERR(FIND("First Person",Report[[#This Row],[Game]])),"Sì","No")</f>
        <v>Sì</v>
      </c>
    </row>
    <row r="66" spans="1:6" x14ac:dyDescent="0.3">
      <c r="A66" s="5" t="str">
        <f>Critical[[#This Row],[Column1]]</f>
        <v>Double Ball Roulette</v>
      </c>
      <c r="B66" s="5" t="str">
        <f>Critical[[#This Row],[Column2]]</f>
        <v>DbrBetCode.class</v>
      </c>
      <c r="C66" s="5" t="str">
        <f>Critical[[#This Row],[Column5]]</f>
        <v>7b7360823d27a531f436c08e7cfd2ba18d151a0b</v>
      </c>
      <c r="D66" s="6" t="str">
        <f>VLOOKUP(Report[[#This Row],[Game]],Table6[],3,FALSE)</f>
        <v>6.20191115.154741-69bf766f</v>
      </c>
      <c r="E66" s="6" t="str">
        <f>VLOOKUP(Report[[#This Row],[Game]],Table6[],4,FALSE)</f>
        <v>6.20191021.141611-ddb3b78a</v>
      </c>
      <c r="F66" s="18" t="str">
        <f>IF(ISERR(FIND("First Person",Report[[#This Row],[Game]])),"Sì","No")</f>
        <v>Sì</v>
      </c>
    </row>
    <row r="67" spans="1:6" x14ac:dyDescent="0.3">
      <c r="A67" s="5" t="str">
        <f>Critical[[#This Row],[Column1]]</f>
        <v>Double Ball Roulette</v>
      </c>
      <c r="B67" s="5" t="str">
        <f>Critical[[#This Row],[Column2]]</f>
        <v>RouletteGame.class</v>
      </c>
      <c r="C67" s="5" t="str">
        <f>Critical[[#This Row],[Column5]]</f>
        <v>f6491bc62ab555c0d99a72f4dfcc584271bf51ba</v>
      </c>
      <c r="D67" s="6" t="str">
        <f>VLOOKUP(Report[[#This Row],[Game]],Table6[],3,FALSE)</f>
        <v>6.20191115.154741-69bf766f</v>
      </c>
      <c r="E67" s="6" t="str">
        <f>VLOOKUP(Report[[#This Row],[Game]],Table6[],4,FALSE)</f>
        <v>6.20191021.141611-ddb3b78a</v>
      </c>
      <c r="F67" s="18" t="str">
        <f>IF(ISERR(FIND("First Person",Report[[#This Row],[Game]])),"Sì","No")</f>
        <v>Sì</v>
      </c>
    </row>
    <row r="68" spans="1:6" x14ac:dyDescent="0.3">
      <c r="A68" s="5" t="str">
        <f>Critical[[#This Row],[Column1]]</f>
        <v>Double Ball Roulette</v>
      </c>
      <c r="B68" s="5" t="str">
        <f>Critical[[#This Row],[Column2]]</f>
        <v>RouletteWinMultipliers.class</v>
      </c>
      <c r="C68" s="5" t="str">
        <f>Critical[[#This Row],[Column5]]</f>
        <v>cbe1517115549f7075ee9c17bb0a4a95a0888469</v>
      </c>
      <c r="D68" s="6" t="str">
        <f>VLOOKUP(Report[[#This Row],[Game]],Table6[],3,FALSE)</f>
        <v>6.20191115.154741-69bf766f</v>
      </c>
      <c r="E68" s="6" t="str">
        <f>VLOOKUP(Report[[#This Row],[Game]],Table6[],4,FALSE)</f>
        <v>6.20191021.141611-ddb3b78a</v>
      </c>
      <c r="F68" s="18" t="str">
        <f>IF(ISERR(FIND("First Person",Report[[#This Row],[Game]])),"Sì","No")</f>
        <v>Sì</v>
      </c>
    </row>
    <row r="69" spans="1:6" x14ac:dyDescent="0.3">
      <c r="A69" s="5" t="str">
        <f>Critical[[#This Row],[Column1]]</f>
        <v>Double Ball Roulette</v>
      </c>
      <c r="B69" s="5" t="str">
        <f>Critical[[#This Row],[Column2]]</f>
        <v>WinMultiplier.class</v>
      </c>
      <c r="C69" s="5" t="str">
        <f>Critical[[#This Row],[Column5]]</f>
        <v>f2d8bc54deddc7fed9dc37a33bfb4d8bc110944a</v>
      </c>
      <c r="D69" s="6" t="str">
        <f>VLOOKUP(Report[[#This Row],[Game]],Table6[],3,FALSE)</f>
        <v>6.20191115.154741-69bf766f</v>
      </c>
      <c r="E69" s="6" t="str">
        <f>VLOOKUP(Report[[#This Row],[Game]],Table6[],4,FALSE)</f>
        <v>6.20191021.141611-ddb3b78a</v>
      </c>
      <c r="F69" s="18" t="str">
        <f>IF(ISERR(FIND("First Person",Report[[#This Row],[Game]])),"Sì","No")</f>
        <v>Sì</v>
      </c>
    </row>
    <row r="70" spans="1:6" x14ac:dyDescent="0.3">
      <c r="A70" s="5" t="str">
        <f>Critical[[#This Row],[Column1]]</f>
        <v>Dragon Tiger</v>
      </c>
      <c r="B70" s="5" t="str">
        <f>Critical[[#This Row],[Column2]]</f>
        <v>DragonTigerGame.class</v>
      </c>
      <c r="C70" s="5" t="str">
        <f>Critical[[#This Row],[Column5]]</f>
        <v>5c2cbb5d96def6f44f118e11db2042d5d96f784b</v>
      </c>
      <c r="D70" s="6" t="str">
        <f>VLOOKUP(Report[[#This Row],[Game]],Table6[],3,FALSE)</f>
        <v>6.20191115.154741-69bf766f</v>
      </c>
      <c r="E70" s="6" t="str">
        <f>VLOOKUP(Report[[#This Row],[Game]],Table6[],4,FALSE)</f>
        <v>6.20191109.094719-5d8f65ab-43</v>
      </c>
      <c r="F70" s="18" t="str">
        <f>IF(ISERR(FIND("First Person",Report[[#This Row],[Game]])),"Sì","No")</f>
        <v>Sì</v>
      </c>
    </row>
    <row r="71" spans="1:6" x14ac:dyDescent="0.3">
      <c r="A71" s="5" t="str">
        <f>Critical[[#This Row],[Column1]]</f>
        <v>Dragon Tiger</v>
      </c>
      <c r="B71" s="5" t="str">
        <f>Critical[[#This Row],[Column2]]</f>
        <v>DragonTigerPayout.class</v>
      </c>
      <c r="C71" s="5" t="str">
        <f>Critical[[#This Row],[Column5]]</f>
        <v>fe71cd51866b847f5dab29fc222f2829b20a4812</v>
      </c>
      <c r="D71" s="6" t="str">
        <f>VLOOKUP(Report[[#This Row],[Game]],Table6[],3,FALSE)</f>
        <v>6.20191115.154741-69bf766f</v>
      </c>
      <c r="E71" s="6" t="str">
        <f>VLOOKUP(Report[[#This Row],[Game]],Table6[],4,FALSE)</f>
        <v>6.20191109.094719-5d8f65ab-43</v>
      </c>
      <c r="F71" s="18" t="str">
        <f>IF(ISERR(FIND("First Person",Report[[#This Row],[Game]])),"Sì","No")</f>
        <v>Sì</v>
      </c>
    </row>
    <row r="72" spans="1:6" x14ac:dyDescent="0.3">
      <c r="A72" s="5" t="str">
        <f>Critical[[#This Row],[Column1]]</f>
        <v>Dragon Tiger</v>
      </c>
      <c r="B72" s="5" t="str">
        <f>Critical[[#This Row],[Column2]]</f>
        <v>DragonTigerWinner.class</v>
      </c>
      <c r="C72" s="5" t="str">
        <f>Critical[[#This Row],[Column5]]</f>
        <v>25478b90fc23e20f794d6ca77d79da7cc69cd886</v>
      </c>
      <c r="D72" s="6" t="str">
        <f>VLOOKUP(Report[[#This Row],[Game]],Table6[],3,FALSE)</f>
        <v>6.20191115.154741-69bf766f</v>
      </c>
      <c r="E72" s="6" t="str">
        <f>VLOOKUP(Report[[#This Row],[Game]],Table6[],4,FALSE)</f>
        <v>6.20191109.094719-5d8f65ab-43</v>
      </c>
      <c r="F72" s="18" t="str">
        <f>IF(ISERR(FIND("First Person",Report[[#This Row],[Game]])),"Sì","No")</f>
        <v>Sì</v>
      </c>
    </row>
    <row r="73" spans="1:6" x14ac:dyDescent="0.3">
      <c r="A73" s="5" t="str">
        <f>Critical[[#This Row],[Column1]]</f>
        <v>First Person Blackjack</v>
      </c>
      <c r="B73" s="5" t="str">
        <f>Critical[[#This Row],[Column2]]</f>
        <v>Blackjack.class</v>
      </c>
      <c r="C73" s="5" t="str">
        <f>Critical[[#This Row],[Column5]]</f>
        <v>f9994d35f3256bdfb849504aaed2a2973b4c254e</v>
      </c>
      <c r="D73" s="6" t="str">
        <f>VLOOKUP(Report[[#This Row],[Game]],Table6[],3,FALSE)</f>
        <v>6.20191115.154741-69bf766f</v>
      </c>
      <c r="E73" s="6" t="str">
        <f>VLOOKUP(Report[[#This Row],[Game]],Table6[],4,FALSE)</f>
        <v>1.20191114.142803-03871452</v>
      </c>
      <c r="F73" s="18" t="str">
        <f>IF(ISERR(FIND("First Person",Report[[#This Row],[Game]])),"Sì","No")</f>
        <v>No</v>
      </c>
    </row>
    <row r="74" spans="1:6" x14ac:dyDescent="0.3">
      <c r="A74" s="5" t="str">
        <f>Critical[[#This Row],[Column1]]</f>
        <v>First Person Blackjack</v>
      </c>
      <c r="B74" s="5" t="str">
        <f>Critical[[#This Row],[Column2]]</f>
        <v>BlackjackRules.class</v>
      </c>
      <c r="C74" s="5" t="str">
        <f>Critical[[#This Row],[Column5]]</f>
        <v>63f564792f7a4a482acc47ef3c5f87b9df307319</v>
      </c>
      <c r="D74" s="6" t="str">
        <f>VLOOKUP(Report[[#This Row],[Game]],Table6[],3,FALSE)</f>
        <v>6.20191115.154741-69bf766f</v>
      </c>
      <c r="E74" s="6" t="str">
        <f>VLOOKUP(Report[[#This Row],[Game]],Table6[],4,FALSE)</f>
        <v>1.20191114.142803-03871452</v>
      </c>
      <c r="F74" s="18" t="str">
        <f>IF(ISERR(FIND("First Person",Report[[#This Row],[Game]])),"Sì","No")</f>
        <v>No</v>
      </c>
    </row>
    <row r="75" spans="1:6" x14ac:dyDescent="0.3">
      <c r="A75" s="5" t="str">
        <f>Critical[[#This Row],[Column1]]</f>
        <v>First Person Blackjack</v>
      </c>
      <c r="B75" s="5" t="str">
        <f>Critical[[#This Row],[Column2]]</f>
        <v>BlackjackTableConfig.class</v>
      </c>
      <c r="C75" s="5" t="str">
        <f>Critical[[#This Row],[Column5]]</f>
        <v>c3ad2fddfb1c5517c8d633f59158252fc02aa7e8</v>
      </c>
      <c r="D75" s="6" t="str">
        <f>VLOOKUP(Report[[#This Row],[Game]],Table6[],3,FALSE)</f>
        <v>6.20191115.154741-69bf766f</v>
      </c>
      <c r="E75" s="6" t="str">
        <f>VLOOKUP(Report[[#This Row],[Game]],Table6[],4,FALSE)</f>
        <v>1.20191114.142803-03871452</v>
      </c>
      <c r="F75" s="18" t="str">
        <f>IF(ISERR(FIND("First Person",Report[[#This Row],[Game]])),"Sì","No")</f>
        <v>No</v>
      </c>
    </row>
    <row r="76" spans="1:6" x14ac:dyDescent="0.3">
      <c r="A76" s="5" t="str">
        <f>Critical[[#This Row],[Column1]]</f>
        <v>First Person Blackjack</v>
      </c>
      <c r="B76" s="5" t="str">
        <f>Critical[[#This Row],[Column2]]</f>
        <v>Card.class</v>
      </c>
      <c r="C76" s="5" t="str">
        <f>Critical[[#This Row],[Column5]]</f>
        <v>2340a2f80c0a7954ff65c60ab73b873ec642ee30</v>
      </c>
      <c r="D76" s="6" t="str">
        <f>VLOOKUP(Report[[#This Row],[Game]],Table6[],3,FALSE)</f>
        <v>6.20191115.154741-69bf766f</v>
      </c>
      <c r="E76" s="6" t="str">
        <f>VLOOKUP(Report[[#This Row],[Game]],Table6[],4,FALSE)</f>
        <v>1.20191114.142803-03871452</v>
      </c>
      <c r="F76" s="18" t="str">
        <f>IF(ISERR(FIND("First Person",Report[[#This Row],[Game]])),"Sì","No")</f>
        <v>No</v>
      </c>
    </row>
    <row r="77" spans="1:6" x14ac:dyDescent="0.3">
      <c r="A77" s="5" t="str">
        <f>Critical[[#This Row],[Column1]]</f>
        <v>First Person Blackjack</v>
      </c>
      <c r="B77" s="5" t="str">
        <f>Critical[[#This Row],[Column2]]</f>
        <v>DealerHand.class</v>
      </c>
      <c r="C77" s="5" t="str">
        <f>Critical[[#This Row],[Column5]]</f>
        <v>540d52ebebbf328faa16e57ca80106824ab6c9ad</v>
      </c>
      <c r="D77" s="6" t="str">
        <f>VLOOKUP(Report[[#This Row],[Game]],Table6[],3,FALSE)</f>
        <v>6.20191115.154741-69bf766f</v>
      </c>
      <c r="E77" s="6" t="str">
        <f>VLOOKUP(Report[[#This Row],[Game]],Table6[],4,FALSE)</f>
        <v>1.20191114.142803-03871452</v>
      </c>
      <c r="F77" s="18" t="str">
        <f>IF(ISERR(FIND("First Person",Report[[#This Row],[Game]])),"Sì","No")</f>
        <v>No</v>
      </c>
    </row>
    <row r="78" spans="1:6" x14ac:dyDescent="0.3">
      <c r="A78" s="5" t="str">
        <f>Critical[[#This Row],[Column1]]</f>
        <v>First Person Blackjack</v>
      </c>
      <c r="B78" s="5" t="str">
        <f>Critical[[#This Row],[Column2]]</f>
        <v>HandResult.class</v>
      </c>
      <c r="C78" s="5" t="str">
        <f>Critical[[#This Row],[Column5]]</f>
        <v>342691d99dcbe72d11b071fe720ededfc48710fd</v>
      </c>
      <c r="D78" s="6" t="str">
        <f>VLOOKUP(Report[[#This Row],[Game]],Table6[],3,FALSE)</f>
        <v>6.20191115.154741-69bf766f</v>
      </c>
      <c r="E78" s="6" t="str">
        <f>VLOOKUP(Report[[#This Row],[Game]],Table6[],4,FALSE)</f>
        <v>1.20191114.142803-03871452</v>
      </c>
      <c r="F78" s="18" t="str">
        <f>IF(ISERR(FIND("First Person",Report[[#This Row],[Game]])),"Sì","No")</f>
        <v>No</v>
      </c>
    </row>
    <row r="79" spans="1:6" x14ac:dyDescent="0.3">
      <c r="A79" s="5" t="str">
        <f>Critical[[#This Row],[Column1]]</f>
        <v>First Person Blackjack</v>
      </c>
      <c r="B79" s="5" t="str">
        <f>Critical[[#This Row],[Column2]]</f>
        <v>HandScore.class</v>
      </c>
      <c r="C79" s="5" t="str">
        <f>Critical[[#This Row],[Column5]]</f>
        <v>5f720903331ca5e47d48e388c75dcbbc1397479d</v>
      </c>
      <c r="D79" s="6" t="str">
        <f>VLOOKUP(Report[[#This Row],[Game]],Table6[],3,FALSE)</f>
        <v>6.20191115.154741-69bf766f</v>
      </c>
      <c r="E79" s="6" t="str">
        <f>VLOOKUP(Report[[#This Row],[Game]],Table6[],4,FALSE)</f>
        <v>1.20191114.142803-03871452</v>
      </c>
      <c r="F79" s="18" t="str">
        <f>IF(ISERR(FIND("First Person",Report[[#This Row],[Game]])),"Sì","No")</f>
        <v>No</v>
      </c>
    </row>
    <row r="80" spans="1:6" x14ac:dyDescent="0.3">
      <c r="A80" s="5" t="str">
        <f>Critical[[#This Row],[Column1]]</f>
        <v>First Person Blackjack</v>
      </c>
      <c r="B80" s="5" t="str">
        <f>Critical[[#This Row],[Column2]]</f>
        <v>NumberOfDeck.class</v>
      </c>
      <c r="C80" s="5" t="str">
        <f>Critical[[#This Row],[Column5]]</f>
        <v>01042593b05f60141ee5e35d81b354e75162cb7c</v>
      </c>
      <c r="D80" s="6" t="str">
        <f>VLOOKUP(Report[[#This Row],[Game]],Table6[],3,FALSE)</f>
        <v>6.20191115.154741-69bf766f</v>
      </c>
      <c r="E80" s="6" t="str">
        <f>VLOOKUP(Report[[#This Row],[Game]],Table6[],4,FALSE)</f>
        <v>1.20191114.142803-03871452</v>
      </c>
      <c r="F80" s="18" t="str">
        <f>IF(ISERR(FIND("First Person",Report[[#This Row],[Game]])),"Sì","No")</f>
        <v>No</v>
      </c>
    </row>
    <row r="81" spans="1:6" x14ac:dyDescent="0.3">
      <c r="A81" s="5" t="str">
        <f>Critical[[#This Row],[Column1]]</f>
        <v>First Person Blackjack</v>
      </c>
      <c r="B81" s="5" t="str">
        <f>Critical[[#This Row],[Column2]]</f>
        <v>PayoutRateCalculator.class</v>
      </c>
      <c r="C81" s="5" t="str">
        <f>Critical[[#This Row],[Column5]]</f>
        <v>d69c5e24c1b0fca310746a477238489b3019fe74</v>
      </c>
      <c r="D81" s="6" t="str">
        <f>VLOOKUP(Report[[#This Row],[Game]],Table6[],3,FALSE)</f>
        <v>6.20191115.154741-69bf766f</v>
      </c>
      <c r="E81" s="6" t="str">
        <f>VLOOKUP(Report[[#This Row],[Game]],Table6[],4,FALSE)</f>
        <v>1.20191114.142803-03871452</v>
      </c>
      <c r="F81" s="18" t="str">
        <f>IF(ISERR(FIND("First Person",Report[[#This Row],[Game]])),"Sì","No")</f>
        <v>No</v>
      </c>
    </row>
    <row r="82" spans="1:6" x14ac:dyDescent="0.3">
      <c r="A82" s="5" t="str">
        <f>Critical[[#This Row],[Column1]]</f>
        <v>First Person Blackjack</v>
      </c>
      <c r="B82" s="5" t="str">
        <f>Critical[[#This Row],[Column2]]</f>
        <v>PlayerHand.class</v>
      </c>
      <c r="C82" s="5" t="str">
        <f>Critical[[#This Row],[Column5]]</f>
        <v>9ef2c1dc69562654c205539e803185d7082542ba</v>
      </c>
      <c r="D82" s="6" t="str">
        <f>VLOOKUP(Report[[#This Row],[Game]],Table6[],3,FALSE)</f>
        <v>6.20191115.154741-69bf766f</v>
      </c>
      <c r="E82" s="6" t="str">
        <f>VLOOKUP(Report[[#This Row],[Game]],Table6[],4,FALSE)</f>
        <v>1.20191114.142803-03871452</v>
      </c>
      <c r="F82" s="18" t="str">
        <f>IF(ISERR(FIND("First Person",Report[[#This Row],[Game]])),"Sì","No")</f>
        <v>No</v>
      </c>
    </row>
    <row r="83" spans="1:6" x14ac:dyDescent="0.3">
      <c r="A83" s="5" t="str">
        <f>Critical[[#This Row],[Column1]]</f>
        <v>First Person Blackjack</v>
      </c>
      <c r="B83" s="5" t="str">
        <f>Critical[[#This Row],[Column2]]</f>
        <v>Shoe.class</v>
      </c>
      <c r="C83" s="5" t="str">
        <f>Critical[[#This Row],[Column5]]</f>
        <v>abc62638e842cc222f2db1d3ab9ed0292e3704b1</v>
      </c>
      <c r="D83" s="6" t="str">
        <f>VLOOKUP(Report[[#This Row],[Game]],Table6[],3,FALSE)</f>
        <v>6.20191115.154741-69bf766f</v>
      </c>
      <c r="E83" s="6" t="str">
        <f>VLOOKUP(Report[[#This Row],[Game]],Table6[],4,FALSE)</f>
        <v>1.20191114.142803-03871452</v>
      </c>
      <c r="F83" s="18" t="str">
        <f>IF(ISERR(FIND("First Person",Report[[#This Row],[Game]])),"Sì","No")</f>
        <v>No</v>
      </c>
    </row>
    <row r="84" spans="1:6" x14ac:dyDescent="0.3">
      <c r="A84" s="5" t="str">
        <f>Critical[[#This Row],[Column1]]</f>
        <v>First Person Blackjack</v>
      </c>
      <c r="B84" s="5" t="str">
        <f>Critical[[#This Row],[Column2]]</f>
        <v>ShoeFactoryImpl.class</v>
      </c>
      <c r="C84" s="5" t="str">
        <f>Critical[[#This Row],[Column5]]</f>
        <v>9afbb71956e9c7e1152cbca809031d44941d097b</v>
      </c>
      <c r="D84" s="6" t="str">
        <f>VLOOKUP(Report[[#This Row],[Game]],Table6[],3,FALSE)</f>
        <v>6.20191115.154741-69bf766f</v>
      </c>
      <c r="E84" s="6" t="str">
        <f>VLOOKUP(Report[[#This Row],[Game]],Table6[],4,FALSE)</f>
        <v>1.20191114.142803-03871452</v>
      </c>
      <c r="F84" s="18" t="str">
        <f>IF(ISERR(FIND("First Person",Report[[#This Row],[Game]])),"Sì","No")</f>
        <v>No</v>
      </c>
    </row>
    <row r="85" spans="1:6" x14ac:dyDescent="0.3">
      <c r="A85" s="5" t="str">
        <f>Critical[[#This Row],[Column1]]</f>
        <v>First Person Blackjack</v>
      </c>
      <c r="B85" s="5" t="str">
        <f>Critical[[#This Row],[Column2]]</f>
        <v>RngService.class</v>
      </c>
      <c r="C85" s="5" t="str">
        <f>Critical[[#This Row],[Column5]]</f>
        <v>8cd46b2f07bf928007872b833351f4ae4524fa14</v>
      </c>
      <c r="D85" s="6" t="str">
        <f>VLOOKUP(Report[[#This Row],[Game]],Table6[],3,FALSE)</f>
        <v>6.20191115.154741-69bf766f</v>
      </c>
      <c r="E85" s="6" t="str">
        <f>VLOOKUP(Report[[#This Row],[Game]],Table6[],4,FALSE)</f>
        <v>1.20191114.142803-03871452</v>
      </c>
      <c r="F85" s="18" t="str">
        <f>IF(ISERR(FIND("First Person",Report[[#This Row],[Game]])),"Sì","No")</f>
        <v>No</v>
      </c>
    </row>
    <row r="86" spans="1:6" x14ac:dyDescent="0.3">
      <c r="A86" s="5" t="str">
        <f>Critical[[#This Row],[Column1]]</f>
        <v>First Person Dream Catcher</v>
      </c>
      <c r="B86" s="5" t="str">
        <f>Critical[[#This Row],[Column2]]</f>
        <v>BetCode.class</v>
      </c>
      <c r="C86" s="5" t="str">
        <f>Critical[[#This Row],[Column5]]</f>
        <v>53f1c717e996a6690fe74967aa22ea94a25cef51</v>
      </c>
      <c r="D86" s="6" t="str">
        <f>VLOOKUP(Report[[#This Row],[Game]],Table6[],3,FALSE)</f>
        <v>6.20191115.154741-69bf766f</v>
      </c>
      <c r="E86" s="6" t="str">
        <f>VLOOKUP(Report[[#This Row],[Game]],Table6[],4,FALSE)</f>
        <v>1.20191114.142147-f5f7f30d</v>
      </c>
      <c r="F86" s="18" t="str">
        <f>IF(ISERR(FIND("First Person",Report[[#This Row],[Game]])),"Sì","No")</f>
        <v>No</v>
      </c>
    </row>
    <row r="87" spans="1:6" x14ac:dyDescent="0.3">
      <c r="A87" s="5" t="str">
        <f>Critical[[#This Row],[Column1]]</f>
        <v>First Person Dream Catcher</v>
      </c>
      <c r="B87" s="5" t="str">
        <f>Critical[[#This Row],[Column2]]</f>
        <v>MoneyWheelLayout.class</v>
      </c>
      <c r="C87" s="5" t="str">
        <f>Critical[[#This Row],[Column5]]</f>
        <v>d02559d13599f4deaf72a0e2fe66ad48aa901252</v>
      </c>
      <c r="D87" s="6" t="str">
        <f>VLOOKUP(Report[[#This Row],[Game]],Table6[],3,FALSE)</f>
        <v>6.20191115.154741-69bf766f</v>
      </c>
      <c r="E87" s="6" t="str">
        <f>VLOOKUP(Report[[#This Row],[Game]],Table6[],4,FALSE)</f>
        <v>1.20191114.142147-f5f7f30d</v>
      </c>
      <c r="F87" s="18" t="str">
        <f>IF(ISERR(FIND("First Person",Report[[#This Row],[Game]])),"Sì","No")</f>
        <v>No</v>
      </c>
    </row>
    <row r="88" spans="1:6" x14ac:dyDescent="0.3">
      <c r="A88" s="5" t="str">
        <f>Critical[[#This Row],[Column1]]</f>
        <v>First Person Dream Catcher</v>
      </c>
      <c r="B88" s="5" t="str">
        <f>Critical[[#This Row],[Column2]]</f>
        <v>MoneyWheelResult.class</v>
      </c>
      <c r="C88" s="5" t="str">
        <f>Critical[[#This Row],[Column5]]</f>
        <v>4f2b73985c3674e49c165ca19f3a949af7571aad</v>
      </c>
      <c r="D88" s="6" t="str">
        <f>VLOOKUP(Report[[#This Row],[Game]],Table6[],3,FALSE)</f>
        <v>6.20191115.154741-69bf766f</v>
      </c>
      <c r="E88" s="6" t="str">
        <f>VLOOKUP(Report[[#This Row],[Game]],Table6[],4,FALSE)</f>
        <v>1.20191114.142147-f5f7f30d</v>
      </c>
      <c r="F88" s="18" t="str">
        <f>IF(ISERR(FIND("First Person",Report[[#This Row],[Game]])),"Sì","No")</f>
        <v>No</v>
      </c>
    </row>
    <row r="89" spans="1:6" x14ac:dyDescent="0.3">
      <c r="A89" s="5" t="str">
        <f>Critical[[#This Row],[Column1]]</f>
        <v>First Person Dream Catcher</v>
      </c>
      <c r="B89" s="5" t="str">
        <f>Critical[[#This Row],[Column2]]</f>
        <v>ResultCode.class</v>
      </c>
      <c r="C89" s="5" t="str">
        <f>Critical[[#This Row],[Column5]]</f>
        <v>6f3423668beab4b3f844daa9ebfa16fb4c32c976</v>
      </c>
      <c r="D89" s="6" t="str">
        <f>VLOOKUP(Report[[#This Row],[Game]],Table6[],3,FALSE)</f>
        <v>6.20191115.154741-69bf766f</v>
      </c>
      <c r="E89" s="6" t="str">
        <f>VLOOKUP(Report[[#This Row],[Game]],Table6[],4,FALSE)</f>
        <v>1.20191114.142147-f5f7f30d</v>
      </c>
      <c r="F89" s="18" t="str">
        <f>IF(ISERR(FIND("First Person",Report[[#This Row],[Game]])),"Sì","No")</f>
        <v>No</v>
      </c>
    </row>
    <row r="90" spans="1:6" x14ac:dyDescent="0.3">
      <c r="A90" s="5" t="str">
        <f>Critical[[#This Row],[Column1]]</f>
        <v>First Person Dream Catcher</v>
      </c>
      <c r="B90" s="5" t="str">
        <f>Critical[[#This Row],[Column2]]</f>
        <v>Outcome.class</v>
      </c>
      <c r="C90" s="5" t="str">
        <f>Critical[[#This Row],[Column5]]</f>
        <v>ca894d447beab52cdbb4e1e9ec435d8ad42641fa</v>
      </c>
      <c r="D90" s="6" t="str">
        <f>VLOOKUP(Report[[#This Row],[Game]],Table6[],3,FALSE)</f>
        <v>6.20191115.154741-69bf766f</v>
      </c>
      <c r="E90" s="6" t="str">
        <f>VLOOKUP(Report[[#This Row],[Game]],Table6[],4,FALSE)</f>
        <v>1.20191114.142147-f5f7f30d</v>
      </c>
      <c r="F90" s="18" t="str">
        <f>IF(ISERR(FIND("First Person",Report[[#This Row],[Game]])),"Sì","No")</f>
        <v>No</v>
      </c>
    </row>
    <row r="91" spans="1:6" x14ac:dyDescent="0.3">
      <c r="A91" s="5" t="str">
        <f>Critical[[#This Row],[Column1]]</f>
        <v>First Person Dream Catcher</v>
      </c>
      <c r="B91" s="5" t="str">
        <f>Critical[[#This Row],[Column2]]</f>
        <v>Engine.class</v>
      </c>
      <c r="C91" s="5" t="str">
        <f>Critical[[#This Row],[Column5]]</f>
        <v>2318c4b3ec2e44f900bdab94b5910b9cc89d099b</v>
      </c>
      <c r="D91" s="6" t="str">
        <f>VLOOKUP(Report[[#This Row],[Game]],Table6[],3,FALSE)</f>
        <v>6.20191115.154741-69bf766f</v>
      </c>
      <c r="E91" s="6" t="str">
        <f>VLOOKUP(Report[[#This Row],[Game]],Table6[],4,FALSE)</f>
        <v>1.20191114.142147-f5f7f30d</v>
      </c>
      <c r="F91" s="18" t="str">
        <f>IF(ISERR(FIND("First Person",Report[[#This Row],[Game]])),"Sì","No")</f>
        <v>No</v>
      </c>
    </row>
    <row r="92" spans="1:6" x14ac:dyDescent="0.3">
      <c r="A92" s="5" t="str">
        <f>Critical[[#This Row],[Column1]]</f>
        <v>First Person Dream Catcher</v>
      </c>
      <c r="B92" s="5" t="str">
        <f>Critical[[#This Row],[Column2]]</f>
        <v>Game.class</v>
      </c>
      <c r="C92" s="5" t="str">
        <f>Critical[[#This Row],[Column5]]</f>
        <v>d382ce280b9b575698e464c26d2392eb21ffa3ef</v>
      </c>
      <c r="D92" s="6" t="str">
        <f>VLOOKUP(Report[[#This Row],[Game]],Table6[],3,FALSE)</f>
        <v>6.20191115.154741-69bf766f</v>
      </c>
      <c r="E92" s="6" t="str">
        <f>VLOOKUP(Report[[#This Row],[Game]],Table6[],4,FALSE)</f>
        <v>1.20191114.142147-f5f7f30d</v>
      </c>
      <c r="F92" s="18" t="str">
        <f>IF(ISERR(FIND("First Person",Report[[#This Row],[Game]])),"Sì","No")</f>
        <v>No</v>
      </c>
    </row>
    <row r="93" spans="1:6" x14ac:dyDescent="0.3">
      <c r="A93" s="5" t="str">
        <f>Critical[[#This Row],[Column1]]</f>
        <v>First Person Dream Catcher</v>
      </c>
      <c r="B93" s="5" t="str">
        <f>Critical[[#This Row],[Column2]]</f>
        <v>BetLimits.class</v>
      </c>
      <c r="C93" s="5" t="str">
        <f>Critical[[#This Row],[Column5]]</f>
        <v>19e08e7ee636ff594f39e5314cd94ed66eef1655</v>
      </c>
      <c r="D93" s="6" t="str">
        <f>VLOOKUP(Report[[#This Row],[Game]],Table6[],3,FALSE)</f>
        <v>6.20191115.154741-69bf766f</v>
      </c>
      <c r="E93" s="6" t="str">
        <f>VLOOKUP(Report[[#This Row],[Game]],Table6[],4,FALSE)</f>
        <v>1.20191114.142147-f5f7f30d</v>
      </c>
      <c r="F93" s="18" t="str">
        <f>IF(ISERR(FIND("First Person",Report[[#This Row],[Game]])),"Sì","No")</f>
        <v>No</v>
      </c>
    </row>
    <row r="94" spans="1:6" x14ac:dyDescent="0.3">
      <c r="A94" s="5" t="str">
        <f>Critical[[#This Row],[Column1]]</f>
        <v>First Person Dream Catcher</v>
      </c>
      <c r="B94" s="5" t="str">
        <f>Critical[[#This Row],[Column2]]</f>
        <v>RngService.class</v>
      </c>
      <c r="C94" s="5" t="str">
        <f>Critical[[#This Row],[Column5]]</f>
        <v>8cd46b2f07bf928007872b833351f4ae4524fa14</v>
      </c>
      <c r="D94" s="6" t="str">
        <f>VLOOKUP(Report[[#This Row],[Game]],Table6[],3,FALSE)</f>
        <v>6.20191115.154741-69bf766f</v>
      </c>
      <c r="E94" s="6" t="str">
        <f>VLOOKUP(Report[[#This Row],[Game]],Table6[],4,FALSE)</f>
        <v>1.20191114.142147-f5f7f30d</v>
      </c>
      <c r="F94" s="18" t="str">
        <f>IF(ISERR(FIND("First Person",Report[[#This Row],[Game]])),"Sì","No")</f>
        <v>No</v>
      </c>
    </row>
    <row r="95" spans="1:6" x14ac:dyDescent="0.3">
      <c r="A95" s="5" t="str">
        <f>Critical[[#This Row],[Column1]]</f>
        <v>First Person Lightning Roulette</v>
      </c>
      <c r="B95" s="5" t="str">
        <f>Critical[[#This Row],[Column2]]</f>
        <v>BetCode.class</v>
      </c>
      <c r="C95" s="5" t="str">
        <f>Critical[[#This Row],[Column5]]</f>
        <v>46eb027be07fcfedb261414bca4dab7f71645489</v>
      </c>
      <c r="D95" s="6" t="str">
        <f>VLOOKUP(Report[[#This Row],[Game]],Table6[],3,FALSE)</f>
        <v>6.20191115.154741-69bf766f</v>
      </c>
      <c r="E95" s="6" t="str">
        <f>VLOOKUP(Report[[#This Row],[Game]],Table6[],4,FALSE)</f>
        <v>1.20191114.133542-aa985c5b</v>
      </c>
      <c r="F95" s="18" t="str">
        <f>IF(ISERR(FIND("First Person",Report[[#This Row],[Game]])),"Sì","No")</f>
        <v>No</v>
      </c>
    </row>
    <row r="96" spans="1:6" x14ac:dyDescent="0.3">
      <c r="A96" s="5" t="str">
        <f>Critical[[#This Row],[Column1]]</f>
        <v>First Person Lightning Roulette</v>
      </c>
      <c r="B96" s="5" t="str">
        <f>Critical[[#This Row],[Column2]]</f>
        <v>Engine.class</v>
      </c>
      <c r="C96" s="5" t="str">
        <f>Critical[[#This Row],[Column5]]</f>
        <v>837f2d230fd8eb58ec1bbd81f32a0f1b1afef266</v>
      </c>
      <c r="D96" s="6" t="str">
        <f>VLOOKUP(Report[[#This Row],[Game]],Table6[],3,FALSE)</f>
        <v>6.20191115.154741-69bf766f</v>
      </c>
      <c r="E96" s="6" t="str">
        <f>VLOOKUP(Report[[#This Row],[Game]],Table6[],4,FALSE)</f>
        <v>1.20191114.133542-aa985c5b</v>
      </c>
      <c r="F96" s="18" t="str">
        <f>IF(ISERR(FIND("First Person",Report[[#This Row],[Game]])),"Sì","No")</f>
        <v>No</v>
      </c>
    </row>
    <row r="97" spans="1:6" x14ac:dyDescent="0.3">
      <c r="A97" s="5" t="str">
        <f>Critical[[#This Row],[Column1]]</f>
        <v>First Person Lightning Roulette</v>
      </c>
      <c r="B97" s="5" t="str">
        <f>Critical[[#This Row],[Column2]]</f>
        <v>Game.class</v>
      </c>
      <c r="C97" s="5" t="str">
        <f>Critical[[#This Row],[Column5]]</f>
        <v>acb43b9919e854eae26951f39008358ff9d7cd43</v>
      </c>
      <c r="D97" s="6" t="str">
        <f>VLOOKUP(Report[[#This Row],[Game]],Table6[],3,FALSE)</f>
        <v>6.20191115.154741-69bf766f</v>
      </c>
      <c r="E97" s="6" t="str">
        <f>VLOOKUP(Report[[#This Row],[Game]],Table6[],4,FALSE)</f>
        <v>1.20191114.133542-aa985c5b</v>
      </c>
      <c r="F97" s="18" t="str">
        <f>IF(ISERR(FIND("First Person",Report[[#This Row],[Game]])),"Sì","No")</f>
        <v>No</v>
      </c>
    </row>
    <row r="98" spans="1:6" x14ac:dyDescent="0.3">
      <c r="A98" s="5" t="str">
        <f>Critical[[#This Row],[Column1]]</f>
        <v>First Person Lightning Roulette</v>
      </c>
      <c r="B98" s="5" t="str">
        <f>Critical[[#This Row],[Column2]]</f>
        <v>LuckyNumbersState.class</v>
      </c>
      <c r="C98" s="5" t="str">
        <f>Critical[[#This Row],[Column5]]</f>
        <v>3061cbdf0cc9abf0a6beb5f2973e05942c71d035</v>
      </c>
      <c r="D98" s="6" t="str">
        <f>VLOOKUP(Report[[#This Row],[Game]],Table6[],3,FALSE)</f>
        <v>6.20191115.154741-69bf766f</v>
      </c>
      <c r="E98" s="6" t="str">
        <f>VLOOKUP(Report[[#This Row],[Game]],Table6[],4,FALSE)</f>
        <v>1.20191114.133542-aa985c5b</v>
      </c>
      <c r="F98" s="18" t="str">
        <f>IF(ISERR(FIND("First Person",Report[[#This Row],[Game]])),"Sì","No")</f>
        <v>No</v>
      </c>
    </row>
    <row r="99" spans="1:6" x14ac:dyDescent="0.3">
      <c r="A99" s="5" t="str">
        <f>Critical[[#This Row],[Column1]]</f>
        <v>First Person Lightning Roulette</v>
      </c>
      <c r="B99" s="5" t="str">
        <f>Critical[[#This Row],[Column2]]</f>
        <v>Outcome.class</v>
      </c>
      <c r="C99" s="5" t="str">
        <f>Critical[[#This Row],[Column5]]</f>
        <v>7d37e5bac097c4d7a9cd532d02bb2e64f3486288</v>
      </c>
      <c r="D99" s="6" t="str">
        <f>VLOOKUP(Report[[#This Row],[Game]],Table6[],3,FALSE)</f>
        <v>6.20191115.154741-69bf766f</v>
      </c>
      <c r="E99" s="6" t="str">
        <f>VLOOKUP(Report[[#This Row],[Game]],Table6[],4,FALSE)</f>
        <v>1.20191114.133542-aa985c5b</v>
      </c>
      <c r="F99" s="18" t="str">
        <f>IF(ISERR(FIND("First Person",Report[[#This Row],[Game]])),"Sì","No")</f>
        <v>No</v>
      </c>
    </row>
    <row r="100" spans="1:6" x14ac:dyDescent="0.3">
      <c r="A100" s="5" t="str">
        <f>Critical[[#This Row],[Column1]]</f>
        <v>First Person Lightning Roulette</v>
      </c>
      <c r="B100" s="5" t="str">
        <f>Critical[[#This Row],[Column2]]</f>
        <v>RngService.class</v>
      </c>
      <c r="C100" s="5" t="str">
        <f>Critical[[#This Row],[Column5]]</f>
        <v>8cd46b2f07bf928007872b833351f4ae4524fa14</v>
      </c>
      <c r="D100" s="6" t="str">
        <f>VLOOKUP(Report[[#This Row],[Game]],Table6[],3,FALSE)</f>
        <v>6.20191115.154741-69bf766f</v>
      </c>
      <c r="E100" s="6" t="str">
        <f>VLOOKUP(Report[[#This Row],[Game]],Table6[],4,FALSE)</f>
        <v>1.20191114.133542-aa985c5b</v>
      </c>
      <c r="F100" s="18" t="str">
        <f>IF(ISERR(FIND("First Person",Report[[#This Row],[Game]])),"Sì","No")</f>
        <v>No</v>
      </c>
    </row>
    <row r="101" spans="1:6" x14ac:dyDescent="0.3">
      <c r="A101" s="5" t="str">
        <f>Critical[[#This Row],[Column1]]</f>
        <v>First Person Lightning Roulette</v>
      </c>
      <c r="B101" s="5" t="str">
        <f>Critical[[#This Row],[Column2]]</f>
        <v>RouletteGame.class</v>
      </c>
      <c r="C101" s="5" t="str">
        <f>Critical[[#This Row],[Column5]]</f>
        <v>f6491bc62ab555c0d99a72f4dfcc584271bf51ba</v>
      </c>
      <c r="D101" s="6" t="str">
        <f>VLOOKUP(Report[[#This Row],[Game]],Table6[],3,FALSE)</f>
        <v>6.20191115.154741-69bf766f</v>
      </c>
      <c r="E101" s="6" t="str">
        <f>VLOOKUP(Report[[#This Row],[Game]],Table6[],4,FALSE)</f>
        <v>1.20191114.133542-aa985c5b</v>
      </c>
      <c r="F101" s="18" t="str">
        <f>IF(ISERR(FIND("First Person",Report[[#This Row],[Game]])),"Sì","No")</f>
        <v>No</v>
      </c>
    </row>
    <row r="102" spans="1:6" x14ac:dyDescent="0.3">
      <c r="A102" s="5" t="str">
        <f>Critical[[#This Row],[Column1]]</f>
        <v>First Person Lightning Roulette</v>
      </c>
      <c r="B102" s="5" t="str">
        <f>Critical[[#This Row],[Column2]]</f>
        <v>RouletteWinMultipliers.class</v>
      </c>
      <c r="C102" s="5" t="str">
        <f>Critical[[#This Row],[Column5]]</f>
        <v>cbe1517115549f7075ee9c17bb0a4a95a0888469</v>
      </c>
      <c r="D102" s="6" t="str">
        <f>VLOOKUP(Report[[#This Row],[Game]],Table6[],3,FALSE)</f>
        <v>6.20191115.154741-69bf766f</v>
      </c>
      <c r="E102" s="6" t="str">
        <f>VLOOKUP(Report[[#This Row],[Game]],Table6[],4,FALSE)</f>
        <v>1.20191114.133542-aa985c5b</v>
      </c>
      <c r="F102" s="18" t="str">
        <f>IF(ISERR(FIND("First Person",Report[[#This Row],[Game]])),"Sì","No")</f>
        <v>No</v>
      </c>
    </row>
    <row r="103" spans="1:6" x14ac:dyDescent="0.3">
      <c r="A103" s="5" t="str">
        <f>Critical[[#This Row],[Column1]]</f>
        <v>First Person Lightning Roulette</v>
      </c>
      <c r="B103" s="5" t="str">
        <f>Critical[[#This Row],[Column2]]</f>
        <v>SbrBetCode.class</v>
      </c>
      <c r="C103" s="5" t="str">
        <f>Critical[[#This Row],[Column5]]</f>
        <v>c10c7d8ebe6878f19038df8ffa29f88f2e377a03</v>
      </c>
      <c r="D103" s="6" t="str">
        <f>VLOOKUP(Report[[#This Row],[Game]],Table6[],3,FALSE)</f>
        <v>6.20191115.154741-69bf766f</v>
      </c>
      <c r="E103" s="6" t="str">
        <f>VLOOKUP(Report[[#This Row],[Game]],Table6[],4,FALSE)</f>
        <v>1.20191114.133542-aa985c5b</v>
      </c>
      <c r="F103" s="18" t="str">
        <f>IF(ISERR(FIND("First Person",Report[[#This Row],[Game]])),"Sì","No")</f>
        <v>No</v>
      </c>
    </row>
    <row r="104" spans="1:6" x14ac:dyDescent="0.3">
      <c r="A104" s="5" t="str">
        <f>Critical[[#This Row],[Column1]]</f>
        <v>First Person Lightning Roulette</v>
      </c>
      <c r="B104" s="5" t="str">
        <f>Critical[[#This Row],[Column2]]</f>
        <v>WinMultiplier.class</v>
      </c>
      <c r="C104" s="5" t="str">
        <f>Critical[[#This Row],[Column5]]</f>
        <v>f2d8bc54deddc7fed9dc37a33bfb4d8bc110944a</v>
      </c>
      <c r="D104" s="6" t="str">
        <f>VLOOKUP(Report[[#This Row],[Game]],Table6[],3,FALSE)</f>
        <v>6.20191115.154741-69bf766f</v>
      </c>
      <c r="E104" s="6" t="str">
        <f>VLOOKUP(Report[[#This Row],[Game]],Table6[],4,FALSE)</f>
        <v>1.20191114.133542-aa985c5b</v>
      </c>
      <c r="F104" s="18" t="str">
        <f>IF(ISERR(FIND("First Person",Report[[#This Row],[Game]])),"Sì","No")</f>
        <v>No</v>
      </c>
    </row>
    <row r="105" spans="1:6" x14ac:dyDescent="0.3">
      <c r="A105" s="5" t="str">
        <f>Critical[[#This Row],[Column1]]</f>
        <v>First Person Roulette</v>
      </c>
      <c r="B105" s="5" t="str">
        <f>Critical[[#This Row],[Column2]]</f>
        <v>BetCode.class</v>
      </c>
      <c r="C105" s="5" t="str">
        <f>Critical[[#This Row],[Column5]]</f>
        <v>46eb027be07fcfedb261414bca4dab7f71645489</v>
      </c>
      <c r="D105" s="6" t="str">
        <f>VLOOKUP(Report[[#This Row],[Game]],Table6[],3,FALSE)</f>
        <v>6.20191115.154741-69bf766f</v>
      </c>
      <c r="E105" s="6" t="str">
        <f>VLOOKUP(Report[[#This Row],[Game]],Table6[],4,FALSE)</f>
        <v>1.20191114.133542-aa985c5b</v>
      </c>
      <c r="F105" s="18" t="str">
        <f>IF(ISERR(FIND("First Person",Report[[#This Row],[Game]])),"Sì","No")</f>
        <v>No</v>
      </c>
    </row>
    <row r="106" spans="1:6" x14ac:dyDescent="0.3">
      <c r="A106" s="5" t="str">
        <f>Critical[[#This Row],[Column1]]</f>
        <v>First Person Roulette</v>
      </c>
      <c r="B106" s="5" t="str">
        <f>Critical[[#This Row],[Column2]]</f>
        <v>Engine.class</v>
      </c>
      <c r="C106" s="5" t="str">
        <f>Critical[[#This Row],[Column5]]</f>
        <v>837f2d230fd8eb58ec1bbd81f32a0f1b1afef266</v>
      </c>
      <c r="D106" s="6" t="str">
        <f>VLOOKUP(Report[[#This Row],[Game]],Table6[],3,FALSE)</f>
        <v>6.20191115.154741-69bf766f</v>
      </c>
      <c r="E106" s="6" t="str">
        <f>VLOOKUP(Report[[#This Row],[Game]],Table6[],4,FALSE)</f>
        <v>1.20191114.133542-aa985c5b</v>
      </c>
      <c r="F106" s="18" t="str">
        <f>IF(ISERR(FIND("First Person",Report[[#This Row],[Game]])),"Sì","No")</f>
        <v>No</v>
      </c>
    </row>
    <row r="107" spans="1:6" x14ac:dyDescent="0.3">
      <c r="A107" s="5" t="str">
        <f>Critical[[#This Row],[Column1]]</f>
        <v>First Person Roulette</v>
      </c>
      <c r="B107" s="5" t="str">
        <f>Critical[[#This Row],[Column2]]</f>
        <v>Game.class</v>
      </c>
      <c r="C107" s="5" t="str">
        <f>Critical[[#This Row],[Column5]]</f>
        <v>acb43b9919e854eae26951f39008358ff9d7cd43</v>
      </c>
      <c r="D107" s="6" t="str">
        <f>VLOOKUP(Report[[#This Row],[Game]],Table6[],3,FALSE)</f>
        <v>6.20191115.154741-69bf766f</v>
      </c>
      <c r="E107" s="6" t="str">
        <f>VLOOKUP(Report[[#This Row],[Game]],Table6[],4,FALSE)</f>
        <v>1.20191114.133542-aa985c5b</v>
      </c>
      <c r="F107" s="18" t="str">
        <f>IF(ISERR(FIND("First Person",Report[[#This Row],[Game]])),"Sì","No")</f>
        <v>No</v>
      </c>
    </row>
    <row r="108" spans="1:6" x14ac:dyDescent="0.3">
      <c r="A108" s="5" t="str">
        <f>Critical[[#This Row],[Column1]]</f>
        <v>First Person Roulette</v>
      </c>
      <c r="B108" s="5" t="str">
        <f>Critical[[#This Row],[Column2]]</f>
        <v>Outcome.class</v>
      </c>
      <c r="C108" s="5" t="str">
        <f>Critical[[#This Row],[Column5]]</f>
        <v>7d37e5bac097c4d7a9cd532d02bb2e64f3486288</v>
      </c>
      <c r="D108" s="6" t="str">
        <f>VLOOKUP(Report[[#This Row],[Game]],Table6[],3,FALSE)</f>
        <v>6.20191115.154741-69bf766f</v>
      </c>
      <c r="E108" s="6" t="str">
        <f>VLOOKUP(Report[[#This Row],[Game]],Table6[],4,FALSE)</f>
        <v>1.20191114.133542-aa985c5b</v>
      </c>
      <c r="F108" s="18" t="str">
        <f>IF(ISERR(FIND("First Person",Report[[#This Row],[Game]])),"Sì","No")</f>
        <v>No</v>
      </c>
    </row>
    <row r="109" spans="1:6" x14ac:dyDescent="0.3">
      <c r="A109" s="5" t="str">
        <f>Critical[[#This Row],[Column1]]</f>
        <v>First Person Roulette</v>
      </c>
      <c r="B109" s="5" t="str">
        <f>Critical[[#This Row],[Column2]]</f>
        <v>RouletteGame.class</v>
      </c>
      <c r="C109" s="5" t="str">
        <f>Critical[[#This Row],[Column5]]</f>
        <v>f6491bc62ab555c0d99a72f4dfcc584271bf51ba</v>
      </c>
      <c r="D109" s="6" t="str">
        <f>VLOOKUP(Report[[#This Row],[Game]],Table6[],3,FALSE)</f>
        <v>6.20191115.154741-69bf766f</v>
      </c>
      <c r="E109" s="6" t="str">
        <f>VLOOKUP(Report[[#This Row],[Game]],Table6[],4,FALSE)</f>
        <v>1.20191114.133542-aa985c5b</v>
      </c>
      <c r="F109" s="18" t="str">
        <f>IF(ISERR(FIND("First Person",Report[[#This Row],[Game]])),"Sì","No")</f>
        <v>No</v>
      </c>
    </row>
    <row r="110" spans="1:6" x14ac:dyDescent="0.3">
      <c r="A110" s="5" t="str">
        <f>Critical[[#This Row],[Column1]]</f>
        <v>First Person Roulette</v>
      </c>
      <c r="B110" s="5" t="str">
        <f>Critical[[#This Row],[Column2]]</f>
        <v>RouletteWinMultipliers.class</v>
      </c>
      <c r="C110" s="5" t="str">
        <f>Critical[[#This Row],[Column5]]</f>
        <v>cbe1517115549f7075ee9c17bb0a4a95a0888469</v>
      </c>
      <c r="D110" s="6" t="str">
        <f>VLOOKUP(Report[[#This Row],[Game]],Table6[],3,FALSE)</f>
        <v>6.20191115.154741-69bf766f</v>
      </c>
      <c r="E110" s="6" t="str">
        <f>VLOOKUP(Report[[#This Row],[Game]],Table6[],4,FALSE)</f>
        <v>1.20191114.133542-aa985c5b</v>
      </c>
      <c r="F110" s="18" t="str">
        <f>IF(ISERR(FIND("First Person",Report[[#This Row],[Game]])),"Sì","No")</f>
        <v>No</v>
      </c>
    </row>
    <row r="111" spans="1:6" x14ac:dyDescent="0.3">
      <c r="A111" s="5" t="str">
        <f>Critical[[#This Row],[Column1]]</f>
        <v>First Person Roulette</v>
      </c>
      <c r="B111" s="5" t="str">
        <f>Critical[[#This Row],[Column2]]</f>
        <v>SbrBetCode.class</v>
      </c>
      <c r="C111" s="5" t="str">
        <f>Critical[[#This Row],[Column5]]</f>
        <v>c10c7d8ebe6878f19038df8ffa29f88f2e377a03</v>
      </c>
      <c r="D111" s="6" t="str">
        <f>VLOOKUP(Report[[#This Row],[Game]],Table6[],3,FALSE)</f>
        <v>6.20191115.154741-69bf766f</v>
      </c>
      <c r="E111" s="6" t="str">
        <f>VLOOKUP(Report[[#This Row],[Game]],Table6[],4,FALSE)</f>
        <v>1.20191114.133542-aa985c5b</v>
      </c>
      <c r="F111" s="18" t="str">
        <f>IF(ISERR(FIND("First Person",Report[[#This Row],[Game]])),"Sì","No")</f>
        <v>No</v>
      </c>
    </row>
    <row r="112" spans="1:6" x14ac:dyDescent="0.3">
      <c r="A112" s="5" t="str">
        <f>Critical[[#This Row],[Column1]]</f>
        <v>First Person Roulette</v>
      </c>
      <c r="B112" s="5" t="str">
        <f>Critical[[#This Row],[Column2]]</f>
        <v>WinMultiplier.class</v>
      </c>
      <c r="C112" s="5" t="str">
        <f>Critical[[#This Row],[Column5]]</f>
        <v>f2d8bc54deddc7fed9dc37a33bfb4d8bc110944a</v>
      </c>
      <c r="D112" s="6" t="str">
        <f>VLOOKUP(Report[[#This Row],[Game]],Table6[],3,FALSE)</f>
        <v>6.20191115.154741-69bf766f</v>
      </c>
      <c r="E112" s="6" t="str">
        <f>VLOOKUP(Report[[#This Row],[Game]],Table6[],4,FALSE)</f>
        <v>1.20191114.133542-aa985c5b</v>
      </c>
      <c r="F112" s="18" t="str">
        <f>IF(ISERR(FIND("First Person",Report[[#This Row],[Game]])),"Sì","No")</f>
        <v>No</v>
      </c>
    </row>
    <row r="113" spans="1:6" x14ac:dyDescent="0.3">
      <c r="A113" s="5" t="str">
        <f>Critical[[#This Row],[Column1]]</f>
        <v>First Person Roulette</v>
      </c>
      <c r="B113" s="5" t="str">
        <f>Critical[[#This Row],[Column2]]</f>
        <v>RngService.class</v>
      </c>
      <c r="C113" s="5" t="str">
        <f>Critical[[#This Row],[Column5]]</f>
        <v>8cd46b2f07bf928007872b833351f4ae4524fa14</v>
      </c>
      <c r="D113" s="6" t="str">
        <f>VLOOKUP(Report[[#This Row],[Game]],Table6[],3,FALSE)</f>
        <v>6.20191115.154741-69bf766f</v>
      </c>
      <c r="E113" s="6" t="str">
        <f>VLOOKUP(Report[[#This Row],[Game]],Table6[],4,FALSE)</f>
        <v>1.20191114.133542-aa985c5b</v>
      </c>
      <c r="F113" s="18" t="str">
        <f>IF(ISERR(FIND("First Person",Report[[#This Row],[Game]])),"Sì","No")</f>
        <v>No</v>
      </c>
    </row>
    <row r="114" spans="1:6" x14ac:dyDescent="0.3">
      <c r="A114" s="5" t="str">
        <f>Critical[[#This Row],[Column1]]</f>
        <v>Free Bet Blackjack</v>
      </c>
      <c r="B114" s="5" t="str">
        <f>Critical[[#This Row],[Column2]]</f>
        <v>BettingProcessor.class</v>
      </c>
      <c r="C114" s="5" t="str">
        <f>Critical[[#This Row],[Column5]]</f>
        <v>670de46bf24b101a31a783d598991ff5e9b30a9b</v>
      </c>
      <c r="D114" s="6" t="str">
        <f>VLOOKUP(Report[[#This Row],[Game]],Table6[],3,FALSE)</f>
        <v>6.20191115.154741-69bf766f</v>
      </c>
      <c r="E114" s="6" t="str">
        <f>VLOOKUP(Report[[#This Row],[Game]],Table6[],4,FALSE)</f>
        <v>1.20191120.134440-d69c3156</v>
      </c>
      <c r="F114" s="18" t="str">
        <f>IF(ISERR(FIND("First Person",Report[[#This Row],[Game]])),"Sì","No")</f>
        <v>Sì</v>
      </c>
    </row>
    <row r="115" spans="1:6" x14ac:dyDescent="0.3">
      <c r="A115" s="5" t="str">
        <f>Critical[[#This Row],[Column1]]</f>
        <v>Free Bet Blackjack</v>
      </c>
      <c r="B115" s="5" t="str">
        <f>Critical[[#This Row],[Column2]]</f>
        <v>Cards.class</v>
      </c>
      <c r="C115" s="5" t="str">
        <f>Critical[[#This Row],[Column5]]</f>
        <v>cdb6cd07054b6e78d9505669e723f69c1b4de29d</v>
      </c>
      <c r="D115" s="6" t="str">
        <f>VLOOKUP(Report[[#This Row],[Game]],Table6[],3,FALSE)</f>
        <v>6.20191115.154741-69bf766f</v>
      </c>
      <c r="E115" s="6" t="str">
        <f>VLOOKUP(Report[[#This Row],[Game]],Table6[],4,FALSE)</f>
        <v>1.20191120.134440-d69c3156</v>
      </c>
      <c r="F115" s="18" t="str">
        <f>IF(ISERR(FIND("First Person",Report[[#This Row],[Game]])),"Sì","No")</f>
        <v>Sì</v>
      </c>
    </row>
    <row r="116" spans="1:6" x14ac:dyDescent="0.3">
      <c r="A116" s="5" t="str">
        <f>Critical[[#This Row],[Column1]]</f>
        <v>Free Bet Blackjack</v>
      </c>
      <c r="B116" s="5" t="str">
        <f>Critical[[#This Row],[Column2]]</f>
        <v>GameResultEvaluation.class</v>
      </c>
      <c r="C116" s="5" t="str">
        <f>Critical[[#This Row],[Column5]]</f>
        <v>11acfe723f02069c116defa3da339435d05df49f</v>
      </c>
      <c r="D116" s="6" t="str">
        <f>VLOOKUP(Report[[#This Row],[Game]],Table6[],3,FALSE)</f>
        <v>6.20191115.154741-69bf766f</v>
      </c>
      <c r="E116" s="6" t="str">
        <f>VLOOKUP(Report[[#This Row],[Game]],Table6[],4,FALSE)</f>
        <v>1.20191120.134440-d69c3156</v>
      </c>
      <c r="F116" s="18" t="str">
        <f>IF(ISERR(FIND("First Person",Report[[#This Row],[Game]])),"Sì","No")</f>
        <v>Sì</v>
      </c>
    </row>
    <row r="117" spans="1:6" x14ac:dyDescent="0.3">
      <c r="A117" s="5" t="str">
        <f>Critical[[#This Row],[Column1]]</f>
        <v>Free Bet Blackjack</v>
      </c>
      <c r="B117" s="5" t="str">
        <f>Critical[[#This Row],[Column2]]</f>
        <v>PayoutEvaluation.class</v>
      </c>
      <c r="C117" s="5" t="str">
        <f>Critical[[#This Row],[Column5]]</f>
        <v>d818929a881d186367305143990aaecefff54ae7</v>
      </c>
      <c r="D117" s="6" t="str">
        <f>VLOOKUP(Report[[#This Row],[Game]],Table6[],3,FALSE)</f>
        <v>6.20191115.154741-69bf766f</v>
      </c>
      <c r="E117" s="6" t="str">
        <f>VLOOKUP(Report[[#This Row],[Game]],Table6[],4,FALSE)</f>
        <v>1.20191120.134440-d69c3156</v>
      </c>
      <c r="F117" s="18" t="str">
        <f>IF(ISERR(FIND("First Person",Report[[#This Row],[Game]])),"Sì","No")</f>
        <v>Sì</v>
      </c>
    </row>
    <row r="118" spans="1:6" x14ac:dyDescent="0.3">
      <c r="A118" s="5" t="str">
        <f>Critical[[#This Row],[Column1]]</f>
        <v>Free Bet Blackjack</v>
      </c>
      <c r="B118" s="5" t="str">
        <f>Critical[[#This Row],[Column2]]</f>
        <v>PlayerHands.class</v>
      </c>
      <c r="C118" s="5" t="str">
        <f>Critical[[#This Row],[Column5]]</f>
        <v>2473fd7d281c0ff416ab7eda29da005b37ba490e</v>
      </c>
      <c r="D118" s="6" t="str">
        <f>VLOOKUP(Report[[#This Row],[Game]],Table6[],3,FALSE)</f>
        <v>6.20191115.154741-69bf766f</v>
      </c>
      <c r="E118" s="6" t="str">
        <f>VLOOKUP(Report[[#This Row],[Game]],Table6[],4,FALSE)</f>
        <v>1.20191120.134440-d69c3156</v>
      </c>
      <c r="F118" s="18" t="str">
        <f>IF(ISERR(FIND("First Person",Report[[#This Row],[Game]])),"Sì","No")</f>
        <v>Sì</v>
      </c>
    </row>
    <row r="119" spans="1:6" x14ac:dyDescent="0.3">
      <c r="A119" s="5" t="str">
        <f>Critical[[#This Row],[Column1]]</f>
        <v>Free Bet Blackjack</v>
      </c>
      <c r="B119" s="5" t="str">
        <f>Critical[[#This Row],[Column2]]</f>
        <v>ScalableBlackjackGame.class</v>
      </c>
      <c r="C119" s="5" t="str">
        <f>Critical[[#This Row],[Column5]]</f>
        <v>baa27cd4220efbd59225de1d6692b091459f549e</v>
      </c>
      <c r="D119" s="6" t="str">
        <f>VLOOKUP(Report[[#This Row],[Game]],Table6[],3,FALSE)</f>
        <v>6.20191115.154741-69bf766f</v>
      </c>
      <c r="E119" s="6" t="str">
        <f>VLOOKUP(Report[[#This Row],[Game]],Table6[],4,FALSE)</f>
        <v>1.20191120.134440-d69c3156</v>
      </c>
      <c r="F119" s="18" t="str">
        <f>IF(ISERR(FIND("First Person",Report[[#This Row],[Game]])),"Sì","No")</f>
        <v>Sì</v>
      </c>
    </row>
    <row r="120" spans="1:6" x14ac:dyDescent="0.3">
      <c r="A120" s="5" t="str">
        <f>Critical[[#This Row],[Column1]]</f>
        <v>Free Bet Blackjack</v>
      </c>
      <c r="B120" s="5" t="str">
        <f>Critical[[#This Row],[Column2]]</f>
        <v>SideBetCombination.class</v>
      </c>
      <c r="C120" s="5" t="str">
        <f>Critical[[#This Row],[Column5]]</f>
        <v>d264291edb5534f243e9b05334658866531618ee</v>
      </c>
      <c r="D120" s="6" t="str">
        <f>VLOOKUP(Report[[#This Row],[Game]],Table6[],3,FALSE)</f>
        <v>6.20191115.154741-69bf766f</v>
      </c>
      <c r="E120" s="6" t="str">
        <f>VLOOKUP(Report[[#This Row],[Game]],Table6[],4,FALSE)</f>
        <v>1.20191120.134440-d69c3156</v>
      </c>
      <c r="F120" s="18" t="str">
        <f>IF(ISERR(FIND("First Person",Report[[#This Row],[Game]])),"Sì","No")</f>
        <v>Sì</v>
      </c>
    </row>
    <row r="121" spans="1:6" x14ac:dyDescent="0.3">
      <c r="A121" s="5" t="str">
        <f>Critical[[#This Row],[Column1]]</f>
        <v>Free Bet Blackjack</v>
      </c>
      <c r="B121" s="5" t="str">
        <f>Critical[[#This Row],[Column2]]</f>
        <v>Rules.class</v>
      </c>
      <c r="C121" s="5" t="str">
        <f>Critical[[#This Row],[Column5]]</f>
        <v>0c6cbfa0c0fcc6a46351dba7f067b7d804ba78cf</v>
      </c>
      <c r="D121" s="6" t="str">
        <f>VLOOKUP(Report[[#This Row],[Game]],Table6[],3,FALSE)</f>
        <v>6.20191115.154741-69bf766f</v>
      </c>
      <c r="E121" s="6" t="str">
        <f>VLOOKUP(Report[[#This Row],[Game]],Table6[],4,FALSE)</f>
        <v>1.20191120.134440-d69c3156</v>
      </c>
      <c r="F121" s="18" t="str">
        <f>IF(ISERR(FIND("First Person",Report[[#This Row],[Game]])),"Sì","No")</f>
        <v>Sì</v>
      </c>
    </row>
    <row r="122" spans="1:6" x14ac:dyDescent="0.3">
      <c r="A122" s="5" t="str">
        <f>Critical[[#This Row],[Column1]]</f>
        <v>French Roulette</v>
      </c>
      <c r="B122" s="5" t="str">
        <f>Critical[[#This Row],[Column2]]</f>
        <v>BetCode.class</v>
      </c>
      <c r="C122" s="5" t="str">
        <f>Critical[[#This Row],[Column5]]</f>
        <v>46eb027be07fcfedb261414bca4dab7f71645489</v>
      </c>
      <c r="D122" s="6" t="str">
        <f>VLOOKUP(Report[[#This Row],[Game]],Table6[],3,FALSE)</f>
        <v>6.20191115.154741-69bf766f</v>
      </c>
      <c r="E122" s="6" t="str">
        <f>VLOOKUP(Report[[#This Row],[Game]],Table6[],4,FALSE)</f>
        <v>6.20191021.141611-ddb3b78a</v>
      </c>
      <c r="F122" s="18" t="str">
        <f>IF(ISERR(FIND("First Person",Report[[#This Row],[Game]])),"Sì","No")</f>
        <v>Sì</v>
      </c>
    </row>
    <row r="123" spans="1:6" x14ac:dyDescent="0.3">
      <c r="A123" s="5" t="str">
        <f>Critical[[#This Row],[Column1]]</f>
        <v>French Roulette</v>
      </c>
      <c r="B123" s="5" t="str">
        <f>Critical[[#This Row],[Column2]]</f>
        <v>RouletteGame.class</v>
      </c>
      <c r="C123" s="5" t="str">
        <f>Critical[[#This Row],[Column5]]</f>
        <v>f6491bc62ab555c0d99a72f4dfcc584271bf51ba</v>
      </c>
      <c r="D123" s="6" t="str">
        <f>VLOOKUP(Report[[#This Row],[Game]],Table6[],3,FALSE)</f>
        <v>6.20191115.154741-69bf766f</v>
      </c>
      <c r="E123" s="6" t="str">
        <f>VLOOKUP(Report[[#This Row],[Game]],Table6[],4,FALSE)</f>
        <v>6.20191021.141611-ddb3b78a</v>
      </c>
      <c r="F123" s="18" t="str">
        <f>IF(ISERR(FIND("First Person",Report[[#This Row],[Game]])),"Sì","No")</f>
        <v>Sì</v>
      </c>
    </row>
    <row r="124" spans="1:6" x14ac:dyDescent="0.3">
      <c r="A124" s="5" t="str">
        <f>Critical[[#This Row],[Column1]]</f>
        <v>French Roulette</v>
      </c>
      <c r="B124" s="5" t="str">
        <f>Critical[[#This Row],[Column2]]</f>
        <v>RouletteWinMultipliers.class</v>
      </c>
      <c r="C124" s="5" t="str">
        <f>Critical[[#This Row],[Column5]]</f>
        <v>cbe1517115549f7075ee9c17bb0a4a95a0888469</v>
      </c>
      <c r="D124" s="6" t="str">
        <f>VLOOKUP(Report[[#This Row],[Game]],Table6[],3,FALSE)</f>
        <v>6.20191115.154741-69bf766f</v>
      </c>
      <c r="E124" s="6" t="str">
        <f>VLOOKUP(Report[[#This Row],[Game]],Table6[],4,FALSE)</f>
        <v>6.20191021.141611-ddb3b78a</v>
      </c>
      <c r="F124" s="18" t="str">
        <f>IF(ISERR(FIND("First Person",Report[[#This Row],[Game]])),"Sì","No")</f>
        <v>Sì</v>
      </c>
    </row>
    <row r="125" spans="1:6" x14ac:dyDescent="0.3">
      <c r="A125" s="5" t="str">
        <f>Critical[[#This Row],[Column1]]</f>
        <v>French Roulette</v>
      </c>
      <c r="B125" s="5" t="str">
        <f>Critical[[#This Row],[Column2]]</f>
        <v>SbrBetCode.class</v>
      </c>
      <c r="C125" s="5" t="str">
        <f>Critical[[#This Row],[Column5]]</f>
        <v>c10c7d8ebe6878f19038df8ffa29f88f2e377a03</v>
      </c>
      <c r="D125" s="6" t="str">
        <f>VLOOKUP(Report[[#This Row],[Game]],Table6[],3,FALSE)</f>
        <v>6.20191115.154741-69bf766f</v>
      </c>
      <c r="E125" s="6" t="str">
        <f>VLOOKUP(Report[[#This Row],[Game]],Table6[],4,FALSE)</f>
        <v>6.20191021.141611-ddb3b78a</v>
      </c>
      <c r="F125" s="18" t="str">
        <f>IF(ISERR(FIND("First Person",Report[[#This Row],[Game]])),"Sì","No")</f>
        <v>Sì</v>
      </c>
    </row>
    <row r="126" spans="1:6" x14ac:dyDescent="0.3">
      <c r="A126" s="5" t="str">
        <f>Critical[[#This Row],[Column1]]</f>
        <v>French Roulette</v>
      </c>
      <c r="B126" s="5" t="str">
        <f>Critical[[#This Row],[Column2]]</f>
        <v>WinMultiplier.class</v>
      </c>
      <c r="C126" s="5" t="str">
        <f>Critical[[#This Row],[Column5]]</f>
        <v>f2d8bc54deddc7fed9dc37a33bfb4d8bc110944a</v>
      </c>
      <c r="D126" s="6" t="str">
        <f>VLOOKUP(Report[[#This Row],[Game]],Table6[],3,FALSE)</f>
        <v>6.20191115.154741-69bf766f</v>
      </c>
      <c r="E126" s="6" t="str">
        <f>VLOOKUP(Report[[#This Row],[Game]],Table6[],4,FALSE)</f>
        <v>6.20191021.141611-ddb3b78a</v>
      </c>
      <c r="F126" s="18" t="str">
        <f>IF(ISERR(FIND("First Person",Report[[#This Row],[Game]])),"Sì","No")</f>
        <v>Sì</v>
      </c>
    </row>
    <row r="127" spans="1:6" x14ac:dyDescent="0.3">
      <c r="A127" s="5" t="str">
        <f>Critical[[#This Row],[Column1]]</f>
        <v>Infinite Blackjack</v>
      </c>
      <c r="B127" s="5" t="str">
        <f>Critical[[#This Row],[Column2]]</f>
        <v>BettingProcessor.class</v>
      </c>
      <c r="C127" s="5" t="str">
        <f>Critical[[#This Row],[Column5]]</f>
        <v>670de46bf24b101a31a783d598991ff5e9b30a9b</v>
      </c>
      <c r="D127" s="6" t="str">
        <f>VLOOKUP(Report[[#This Row],[Game]],Table6[],3,FALSE)</f>
        <v>6.20191115.154741-69bf766f</v>
      </c>
      <c r="E127" s="6" t="str">
        <f>VLOOKUP(Report[[#This Row],[Game]],Table6[],4,FALSE)</f>
        <v>1.20191120.134440-d69c3156</v>
      </c>
      <c r="F127" s="18" t="str">
        <f>IF(ISERR(FIND("First Person",Report[[#This Row],[Game]])),"Sì","No")</f>
        <v>Sì</v>
      </c>
    </row>
    <row r="128" spans="1:6" x14ac:dyDescent="0.3">
      <c r="A128" s="5" t="str">
        <f>Critical[[#This Row],[Column1]]</f>
        <v>Infinite Blackjack</v>
      </c>
      <c r="B128" s="5" t="str">
        <f>Critical[[#This Row],[Column2]]</f>
        <v>Cards.class</v>
      </c>
      <c r="C128" s="5" t="str">
        <f>Critical[[#This Row],[Column5]]</f>
        <v>cdb6cd07054b6e78d9505669e723f69c1b4de29d</v>
      </c>
      <c r="D128" s="6" t="str">
        <f>VLOOKUP(Report[[#This Row],[Game]],Table6[],3,FALSE)</f>
        <v>6.20191115.154741-69bf766f</v>
      </c>
      <c r="E128" s="6" t="str">
        <f>VLOOKUP(Report[[#This Row],[Game]],Table6[],4,FALSE)</f>
        <v>1.20191120.134440-d69c3156</v>
      </c>
      <c r="F128" s="18" t="str">
        <f>IF(ISERR(FIND("First Person",Report[[#This Row],[Game]])),"Sì","No")</f>
        <v>Sì</v>
      </c>
    </row>
    <row r="129" spans="1:6" x14ac:dyDescent="0.3">
      <c r="A129" s="5" t="str">
        <f>Critical[[#This Row],[Column1]]</f>
        <v>Infinite Blackjack</v>
      </c>
      <c r="B129" s="5" t="str">
        <f>Critical[[#This Row],[Column2]]</f>
        <v>GameResultEvaluation.class</v>
      </c>
      <c r="C129" s="5" t="str">
        <f>Critical[[#This Row],[Column5]]</f>
        <v>11acfe723f02069c116defa3da339435d05df49f</v>
      </c>
      <c r="D129" s="6" t="str">
        <f>VLOOKUP(Report[[#This Row],[Game]],Table6[],3,FALSE)</f>
        <v>6.20191115.154741-69bf766f</v>
      </c>
      <c r="E129" s="6" t="str">
        <f>VLOOKUP(Report[[#This Row],[Game]],Table6[],4,FALSE)</f>
        <v>1.20191120.134440-d69c3156</v>
      </c>
      <c r="F129" s="18" t="str">
        <f>IF(ISERR(FIND("First Person",Report[[#This Row],[Game]])),"Sì","No")</f>
        <v>Sì</v>
      </c>
    </row>
    <row r="130" spans="1:6" x14ac:dyDescent="0.3">
      <c r="A130" s="5" t="str">
        <f>Critical[[#This Row],[Column1]]</f>
        <v>Infinite Blackjack</v>
      </c>
      <c r="B130" s="5" t="str">
        <f>Critical[[#This Row],[Column2]]</f>
        <v>PayoutEvaluation.class</v>
      </c>
      <c r="C130" s="5" t="str">
        <f>Critical[[#This Row],[Column5]]</f>
        <v>d818929a881d186367305143990aaecefff54ae7</v>
      </c>
      <c r="D130" s="6" t="str">
        <f>VLOOKUP(Report[[#This Row],[Game]],Table6[],3,FALSE)</f>
        <v>6.20191115.154741-69bf766f</v>
      </c>
      <c r="E130" s="6" t="str">
        <f>VLOOKUP(Report[[#This Row],[Game]],Table6[],4,FALSE)</f>
        <v>1.20191120.134440-d69c3156</v>
      </c>
      <c r="F130" s="18" t="str">
        <f>IF(ISERR(FIND("First Person",Report[[#This Row],[Game]])),"Sì","No")</f>
        <v>Sì</v>
      </c>
    </row>
    <row r="131" spans="1:6" x14ac:dyDescent="0.3">
      <c r="A131" s="5" t="str">
        <f>Critical[[#This Row],[Column1]]</f>
        <v>Infinite Blackjack</v>
      </c>
      <c r="B131" s="5" t="str">
        <f>Critical[[#This Row],[Column2]]</f>
        <v>PlayerHands.class</v>
      </c>
      <c r="C131" s="5" t="str">
        <f>Critical[[#This Row],[Column5]]</f>
        <v>2473fd7d281c0ff416ab7eda29da005b37ba490e</v>
      </c>
      <c r="D131" s="6" t="str">
        <f>VLOOKUP(Report[[#This Row],[Game]],Table6[],3,FALSE)</f>
        <v>6.20191115.154741-69bf766f</v>
      </c>
      <c r="E131" s="6" t="str">
        <f>VLOOKUP(Report[[#This Row],[Game]],Table6[],4,FALSE)</f>
        <v>1.20191120.134440-d69c3156</v>
      </c>
      <c r="F131" s="18" t="str">
        <f>IF(ISERR(FIND("First Person",Report[[#This Row],[Game]])),"Sì","No")</f>
        <v>Sì</v>
      </c>
    </row>
    <row r="132" spans="1:6" x14ac:dyDescent="0.3">
      <c r="A132" s="5" t="str">
        <f>Critical[[#This Row],[Column1]]</f>
        <v>Infinite Blackjack</v>
      </c>
      <c r="B132" s="5" t="str">
        <f>Critical[[#This Row],[Column2]]</f>
        <v>ScalableBlackjackGame.class</v>
      </c>
      <c r="C132" s="5" t="str">
        <f>Critical[[#This Row],[Column5]]</f>
        <v>baa27cd4220efbd59225de1d6692b091459f549e</v>
      </c>
      <c r="D132" s="6" t="str">
        <f>VLOOKUP(Report[[#This Row],[Game]],Table6[],3,FALSE)</f>
        <v>6.20191115.154741-69bf766f</v>
      </c>
      <c r="E132" s="6" t="str">
        <f>VLOOKUP(Report[[#This Row],[Game]],Table6[],4,FALSE)</f>
        <v>1.20191120.134440-d69c3156</v>
      </c>
      <c r="F132" s="18" t="str">
        <f>IF(ISERR(FIND("First Person",Report[[#This Row],[Game]])),"Sì","No")</f>
        <v>Sì</v>
      </c>
    </row>
    <row r="133" spans="1:6" x14ac:dyDescent="0.3">
      <c r="A133" s="5" t="str">
        <f>Critical[[#This Row],[Column1]]</f>
        <v>Infinite Blackjack</v>
      </c>
      <c r="B133" s="5" t="str">
        <f>Critical[[#This Row],[Column2]]</f>
        <v>SideBetCombination.class</v>
      </c>
      <c r="C133" s="5" t="str">
        <f>Critical[[#This Row],[Column5]]</f>
        <v>d264291edb5534f243e9b05334658866531618ee</v>
      </c>
      <c r="D133" s="6" t="str">
        <f>VLOOKUP(Report[[#This Row],[Game]],Table6[],3,FALSE)</f>
        <v>6.20191115.154741-69bf766f</v>
      </c>
      <c r="E133" s="6" t="str">
        <f>VLOOKUP(Report[[#This Row],[Game]],Table6[],4,FALSE)</f>
        <v>1.20191120.134440-d69c3156</v>
      </c>
      <c r="F133" s="18" t="str">
        <f>IF(ISERR(FIND("First Person",Report[[#This Row],[Game]])),"Sì","No")</f>
        <v>Sì</v>
      </c>
    </row>
    <row r="134" spans="1:6" x14ac:dyDescent="0.3">
      <c r="A134" s="5" t="str">
        <f>Critical[[#This Row],[Column1]]</f>
        <v>Infinite Blackjack</v>
      </c>
      <c r="B134" s="5" t="str">
        <f>Critical[[#This Row],[Column2]]</f>
        <v>Rules.class</v>
      </c>
      <c r="C134" s="5" t="str">
        <f>Critical[[#This Row],[Column5]]</f>
        <v>0c6cbfa0c0fcc6a46351dba7f067b7d804ba78cf</v>
      </c>
      <c r="D134" s="6" t="str">
        <f>VLOOKUP(Report[[#This Row],[Game]],Table6[],3,FALSE)</f>
        <v>6.20191115.154741-69bf766f</v>
      </c>
      <c r="E134" s="6" t="str">
        <f>VLOOKUP(Report[[#This Row],[Game]],Table6[],4,FALSE)</f>
        <v>1.20191120.134440-d69c3156</v>
      </c>
      <c r="F134" s="18" t="str">
        <f>IF(ISERR(FIND("First Person",Report[[#This Row],[Game]])),"Sì","No")</f>
        <v>Sì</v>
      </c>
    </row>
    <row r="135" spans="1:6" x14ac:dyDescent="0.3">
      <c r="A135" s="5" t="str">
        <f>Critical[[#This Row],[Column1]]</f>
        <v>Lightning Dice</v>
      </c>
      <c r="B135" s="5" t="str">
        <f>Critical[[#This Row],[Column2]]</f>
        <v>BetCode.class</v>
      </c>
      <c r="C135" s="5" t="str">
        <f>Critical[[#This Row],[Column5]]</f>
        <v>661e75cd257b6e0c513b38f8c5868bce5dcd873d</v>
      </c>
      <c r="D135" s="6" t="str">
        <f>VLOOKUP(Report[[#This Row],[Game]],Table6[],3,FALSE)</f>
        <v>6.20191115.154741-69bf766f</v>
      </c>
      <c r="E135" s="6" t="str">
        <f>VLOOKUP(Report[[#This Row],[Game]],Table6[],4,FALSE)</f>
        <v>1.20191018.093722-700bbbe3</v>
      </c>
      <c r="F135" s="18" t="str">
        <f>IF(ISERR(FIND("First Person",Report[[#This Row],[Game]])),"Sì","No")</f>
        <v>Sì</v>
      </c>
    </row>
    <row r="136" spans="1:6" x14ac:dyDescent="0.3">
      <c r="A136" s="5" t="str">
        <f>Critical[[#This Row],[Column1]]</f>
        <v>Lightning Dice</v>
      </c>
      <c r="B136" s="5" t="str">
        <f>Critical[[#This Row],[Column2]]</f>
        <v>DiceGame.class</v>
      </c>
      <c r="C136" s="5" t="str">
        <f>Critical[[#This Row],[Column5]]</f>
        <v>55d3622e065636e28d4742b892df17e0f2d7d5e5</v>
      </c>
      <c r="D136" s="6" t="str">
        <f>VLOOKUP(Report[[#This Row],[Game]],Table6[],3,FALSE)</f>
        <v>6.20191115.154741-69bf766f</v>
      </c>
      <c r="E136" s="6" t="str">
        <f>VLOOKUP(Report[[#This Row],[Game]],Table6[],4,FALSE)</f>
        <v>1.20191018.093722-700bbbe3</v>
      </c>
      <c r="F136" s="18" t="str">
        <f>IF(ISERR(FIND("First Person",Report[[#This Row],[Game]])),"Sì","No")</f>
        <v>Sì</v>
      </c>
    </row>
    <row r="137" spans="1:6" x14ac:dyDescent="0.3">
      <c r="A137" s="5" t="str">
        <f>Critical[[#This Row],[Column1]]</f>
        <v>Lightning Dice</v>
      </c>
      <c r="B137" s="5" t="str">
        <f>Critical[[#This Row],[Column2]]</f>
        <v>DiceWinMultipliers.class</v>
      </c>
      <c r="C137" s="5" t="str">
        <f>Critical[[#This Row],[Column5]]</f>
        <v>9f76921777611a66e9c9187e20086e93fafd3391</v>
      </c>
      <c r="D137" s="6" t="str">
        <f>VLOOKUP(Report[[#This Row],[Game]],Table6[],3,FALSE)</f>
        <v>6.20191115.154741-69bf766f</v>
      </c>
      <c r="E137" s="6" t="str">
        <f>VLOOKUP(Report[[#This Row],[Game]],Table6[],4,FALSE)</f>
        <v>1.20191018.093722-700bbbe3</v>
      </c>
      <c r="F137" s="18" t="str">
        <f>IF(ISERR(FIND("First Person",Report[[#This Row],[Game]])),"Sì","No")</f>
        <v>Sì</v>
      </c>
    </row>
    <row r="138" spans="1:6" x14ac:dyDescent="0.3">
      <c r="A138" s="5" t="str">
        <f>Critical[[#This Row],[Column1]]</f>
        <v>Lightning Dice</v>
      </c>
      <c r="B138" s="5" t="str">
        <f>Critical[[#This Row],[Column2]]</f>
        <v>LuckyNumbersService.class</v>
      </c>
      <c r="C138" s="5" t="str">
        <f>Critical[[#This Row],[Column5]]</f>
        <v>329ff90b4da7b8648c6f41c9cffc5653efd7cd60</v>
      </c>
      <c r="D138" s="6" t="str">
        <f>VLOOKUP(Report[[#This Row],[Game]],Table6[],3,FALSE)</f>
        <v>6.20191115.154741-69bf766f</v>
      </c>
      <c r="E138" s="6" t="str">
        <f>VLOOKUP(Report[[#This Row],[Game]],Table6[],4,FALSE)</f>
        <v>1.20191018.093722-700bbbe3</v>
      </c>
      <c r="F138" s="18" t="str">
        <f>IF(ISERR(FIND("First Person",Report[[#This Row],[Game]])),"Sì","No")</f>
        <v>Sì</v>
      </c>
    </row>
    <row r="139" spans="1:6" x14ac:dyDescent="0.3">
      <c r="A139" s="5" t="str">
        <f>Critical[[#This Row],[Column1]]</f>
        <v>Lightning Dice</v>
      </c>
      <c r="B139" s="5" t="str">
        <f>Critical[[#This Row],[Column2]]</f>
        <v>LuckyNumbersState.class</v>
      </c>
      <c r="C139" s="5" t="str">
        <f>Critical[[#This Row],[Column5]]</f>
        <v>fdb580753a276f9280a7358adb34c0780caddc64</v>
      </c>
      <c r="D139" s="6" t="str">
        <f>VLOOKUP(Report[[#This Row],[Game]],Table6[],3,FALSE)</f>
        <v>6.20191115.154741-69bf766f</v>
      </c>
      <c r="E139" s="6" t="str">
        <f>VLOOKUP(Report[[#This Row],[Game]],Table6[],4,FALSE)</f>
        <v>1.20191018.093722-700bbbe3</v>
      </c>
      <c r="F139" s="18" t="str">
        <f>IF(ISERR(FIND("First Person",Report[[#This Row],[Game]])),"Sì","No")</f>
        <v>Sì</v>
      </c>
    </row>
    <row r="140" spans="1:6" x14ac:dyDescent="0.3">
      <c r="A140" s="5" t="str">
        <f>Critical[[#This Row],[Column1]]</f>
        <v>Lightning Dice</v>
      </c>
      <c r="B140" s="5" t="str">
        <f>Critical[[#This Row],[Column2]]</f>
        <v>DiceEngine.class</v>
      </c>
      <c r="C140" s="5" t="str">
        <f>Critical[[#This Row],[Column5]]</f>
        <v>172b339c9e300494ac811411e59f1d27511b34f1</v>
      </c>
      <c r="D140" s="6" t="str">
        <f>VLOOKUP(Report[[#This Row],[Game]],Table6[],3,FALSE)</f>
        <v>6.20191115.154741-69bf766f</v>
      </c>
      <c r="E140" s="6" t="str">
        <f>VLOOKUP(Report[[#This Row],[Game]],Table6[],4,FALSE)</f>
        <v>1.20191018.093722-700bbbe3</v>
      </c>
      <c r="F140" s="18" t="str">
        <f>IF(ISERR(FIND("First Person",Report[[#This Row],[Game]])),"Sì","No")</f>
        <v>Sì</v>
      </c>
    </row>
    <row r="141" spans="1:6" x14ac:dyDescent="0.3">
      <c r="A141" s="5" t="str">
        <f>Critical[[#This Row],[Column1]]</f>
        <v>Lightning Dice</v>
      </c>
      <c r="B141" s="5" t="str">
        <f>Critical[[#This Row],[Column2]]</f>
        <v>RngService.class</v>
      </c>
      <c r="C141" s="5" t="str">
        <f>Critical[[#This Row],[Column5]]</f>
        <v>8cd46b2f07bf928007872b833351f4ae4524fa14</v>
      </c>
      <c r="D141" s="6" t="str">
        <f>VLOOKUP(Report[[#This Row],[Game]],Table6[],3,FALSE)</f>
        <v>6.20191115.154741-69bf766f</v>
      </c>
      <c r="E141" s="6" t="str">
        <f>VLOOKUP(Report[[#This Row],[Game]],Table6[],4,FALSE)</f>
        <v>1.20191018.093722-700bbbe3</v>
      </c>
      <c r="F141" s="18" t="str">
        <f>IF(ISERR(FIND("First Person",Report[[#This Row],[Game]])),"Sì","No")</f>
        <v>Sì</v>
      </c>
    </row>
    <row r="142" spans="1:6" x14ac:dyDescent="0.3">
      <c r="A142" s="5" t="str">
        <f>Critical[[#This Row],[Column1]]</f>
        <v>Lightning Roulette</v>
      </c>
      <c r="B142" s="5" t="str">
        <f>Critical[[#This Row],[Column2]]</f>
        <v>BetCode.class</v>
      </c>
      <c r="C142" s="5" t="str">
        <f>Critical[[#This Row],[Column5]]</f>
        <v>46eb027be07fcfedb261414bca4dab7f71645489</v>
      </c>
      <c r="D142" s="6" t="str">
        <f>VLOOKUP(Report[[#This Row],[Game]],Table6[],3,FALSE)</f>
        <v>6.20191115.154741-69bf766f</v>
      </c>
      <c r="E142" s="6" t="str">
        <f>VLOOKUP(Report[[#This Row],[Game]],Table6[],4,FALSE)</f>
        <v>6.20191021.141611-ddb3b78a</v>
      </c>
      <c r="F142" s="18" t="str">
        <f>IF(ISERR(FIND("First Person",Report[[#This Row],[Game]])),"Sì","No")</f>
        <v>Sì</v>
      </c>
    </row>
    <row r="143" spans="1:6" x14ac:dyDescent="0.3">
      <c r="A143" s="5" t="str">
        <f>Critical[[#This Row],[Column1]]</f>
        <v>Lightning Roulette</v>
      </c>
      <c r="B143" s="5" t="str">
        <f>Critical[[#This Row],[Column2]]</f>
        <v>LuckyNumbersServiceImpl.class</v>
      </c>
      <c r="C143" s="5" t="str">
        <f>Critical[[#This Row],[Column5]]</f>
        <v>09be80453368be812685089fcf22182348b94d0a</v>
      </c>
      <c r="D143" s="6" t="str">
        <f>VLOOKUP(Report[[#This Row],[Game]],Table6[],3,FALSE)</f>
        <v>6.20191115.154741-69bf766f</v>
      </c>
      <c r="E143" s="6" t="str">
        <f>VLOOKUP(Report[[#This Row],[Game]],Table6[],4,FALSE)</f>
        <v>6.20191021.141611-ddb3b78a</v>
      </c>
      <c r="F143" s="18" t="str">
        <f>IF(ISERR(FIND("First Person",Report[[#This Row],[Game]])),"Sì","No")</f>
        <v>Sì</v>
      </c>
    </row>
    <row r="144" spans="1:6" x14ac:dyDescent="0.3">
      <c r="A144" s="5" t="str">
        <f>Critical[[#This Row],[Column1]]</f>
        <v>Lightning Roulette</v>
      </c>
      <c r="B144" s="5" t="str">
        <f>Critical[[#This Row],[Column2]]</f>
        <v>LuckyNumbersState.class</v>
      </c>
      <c r="C144" s="5" t="str">
        <f>Critical[[#This Row],[Column5]]</f>
        <v>3061cbdf0cc9abf0a6beb5f2973e05942c71d035</v>
      </c>
      <c r="D144" s="6" t="str">
        <f>VLOOKUP(Report[[#This Row],[Game]],Table6[],3,FALSE)</f>
        <v>6.20191115.154741-69bf766f</v>
      </c>
      <c r="E144" s="6" t="str">
        <f>VLOOKUP(Report[[#This Row],[Game]],Table6[],4,FALSE)</f>
        <v>6.20191021.141611-ddb3b78a</v>
      </c>
      <c r="F144" s="18" t="str">
        <f>IF(ISERR(FIND("First Person",Report[[#This Row],[Game]])),"Sì","No")</f>
        <v>Sì</v>
      </c>
    </row>
    <row r="145" spans="1:6" x14ac:dyDescent="0.3">
      <c r="A145" s="5" t="str">
        <f>Critical[[#This Row],[Column1]]</f>
        <v>Lightning Roulette</v>
      </c>
      <c r="B145" s="5" t="str">
        <f>Critical[[#This Row],[Column2]]</f>
        <v>RngService.class</v>
      </c>
      <c r="C145" s="5" t="str">
        <f>Critical[[#This Row],[Column5]]</f>
        <v>8cd46b2f07bf928007872b833351f4ae4524fa14</v>
      </c>
      <c r="D145" s="6" t="str">
        <f>VLOOKUP(Report[[#This Row],[Game]],Table6[],3,FALSE)</f>
        <v>6.20191115.154741-69bf766f</v>
      </c>
      <c r="E145" s="6" t="str">
        <f>VLOOKUP(Report[[#This Row],[Game]],Table6[],4,FALSE)</f>
        <v>6.20191021.141611-ddb3b78a</v>
      </c>
      <c r="F145" s="18" t="str">
        <f>IF(ISERR(FIND("First Person",Report[[#This Row],[Game]])),"Sì","No")</f>
        <v>Sì</v>
      </c>
    </row>
    <row r="146" spans="1:6" x14ac:dyDescent="0.3">
      <c r="A146" s="5" t="str">
        <f>Critical[[#This Row],[Column1]]</f>
        <v>Lightning Roulette</v>
      </c>
      <c r="B146" s="5" t="str">
        <f>Critical[[#This Row],[Column2]]</f>
        <v>RouletteGame.class</v>
      </c>
      <c r="C146" s="5" t="str">
        <f>Critical[[#This Row],[Column5]]</f>
        <v>f6491bc62ab555c0d99a72f4dfcc584271bf51ba</v>
      </c>
      <c r="D146" s="6" t="str">
        <f>VLOOKUP(Report[[#This Row],[Game]],Table6[],3,FALSE)</f>
        <v>6.20191115.154741-69bf766f</v>
      </c>
      <c r="E146" s="6" t="str">
        <f>VLOOKUP(Report[[#This Row],[Game]],Table6[],4,FALSE)</f>
        <v>6.20191021.141611-ddb3b78a</v>
      </c>
      <c r="F146" s="18" t="str">
        <f>IF(ISERR(FIND("First Person",Report[[#This Row],[Game]])),"Sì","No")</f>
        <v>Sì</v>
      </c>
    </row>
    <row r="147" spans="1:6" x14ac:dyDescent="0.3">
      <c r="A147" s="5" t="str">
        <f>Critical[[#This Row],[Column1]]</f>
        <v>Lightning Roulette</v>
      </c>
      <c r="B147" s="5" t="str">
        <f>Critical[[#This Row],[Column2]]</f>
        <v>RouletteWinMultipliers.class</v>
      </c>
      <c r="C147" s="5" t="str">
        <f>Critical[[#This Row],[Column5]]</f>
        <v>cbe1517115549f7075ee9c17bb0a4a95a0888469</v>
      </c>
      <c r="D147" s="6" t="str">
        <f>VLOOKUP(Report[[#This Row],[Game]],Table6[],3,FALSE)</f>
        <v>6.20191115.154741-69bf766f</v>
      </c>
      <c r="E147" s="6" t="str">
        <f>VLOOKUP(Report[[#This Row],[Game]],Table6[],4,FALSE)</f>
        <v>6.20191021.141611-ddb3b78a</v>
      </c>
      <c r="F147" s="18" t="str">
        <f>IF(ISERR(FIND("First Person",Report[[#This Row],[Game]])),"Sì","No")</f>
        <v>Sì</v>
      </c>
    </row>
    <row r="148" spans="1:6" x14ac:dyDescent="0.3">
      <c r="A148" s="5" t="str">
        <f>Critical[[#This Row],[Column1]]</f>
        <v>Lightning Roulette</v>
      </c>
      <c r="B148" s="5" t="str">
        <f>Critical[[#This Row],[Column2]]</f>
        <v>SbrBetCode.class</v>
      </c>
      <c r="C148" s="5" t="str">
        <f>Critical[[#This Row],[Column5]]</f>
        <v>c10c7d8ebe6878f19038df8ffa29f88f2e377a03</v>
      </c>
      <c r="D148" s="6" t="str">
        <f>VLOOKUP(Report[[#This Row],[Game]],Table6[],3,FALSE)</f>
        <v>6.20191115.154741-69bf766f</v>
      </c>
      <c r="E148" s="6" t="str">
        <f>VLOOKUP(Report[[#This Row],[Game]],Table6[],4,FALSE)</f>
        <v>6.20191021.141611-ddb3b78a</v>
      </c>
      <c r="F148" s="18" t="str">
        <f>IF(ISERR(FIND("First Person",Report[[#This Row],[Game]])),"Sì","No")</f>
        <v>Sì</v>
      </c>
    </row>
    <row r="149" spans="1:6" x14ac:dyDescent="0.3">
      <c r="A149" s="5" t="str">
        <f>Critical[[#This Row],[Column1]]</f>
        <v>Lightning Roulette</v>
      </c>
      <c r="B149" s="5" t="str">
        <f>Critical[[#This Row],[Column2]]</f>
        <v>WinMultiplier.class</v>
      </c>
      <c r="C149" s="5" t="str">
        <f>Critical[[#This Row],[Column5]]</f>
        <v>f2d8bc54deddc7fed9dc37a33bfb4d8bc110944a</v>
      </c>
      <c r="D149" s="6" t="str">
        <f>VLOOKUP(Report[[#This Row],[Game]],Table6[],3,FALSE)</f>
        <v>6.20191115.154741-69bf766f</v>
      </c>
      <c r="E149" s="6" t="str">
        <f>VLOOKUP(Report[[#This Row],[Game]],Table6[],4,FALSE)</f>
        <v>6.20191021.141611-ddb3b78a</v>
      </c>
      <c r="F149" s="18" t="str">
        <f>IF(ISERR(FIND("First Person",Report[[#This Row],[Game]])),"Sì","No")</f>
        <v>Sì</v>
      </c>
    </row>
    <row r="150" spans="1:6" x14ac:dyDescent="0.3">
      <c r="A150" s="5" t="str">
        <f>Critical[[#This Row],[Column1]]</f>
        <v>Money Wheel</v>
      </c>
      <c r="B150" s="5" t="str">
        <f>Critical[[#This Row],[Column2]]</f>
        <v>MoneyWheelGame.class</v>
      </c>
      <c r="C150" s="5" t="str">
        <f>Critical[[#This Row],[Column5]]</f>
        <v>0c7cf2ed3ea7b4b78957f12ec55413987b1bdaad</v>
      </c>
      <c r="D150" s="6" t="str">
        <f>VLOOKUP(Report[[#This Row],[Game]],Table6[],3,FALSE)</f>
        <v>6.20191115.154741-69bf766f</v>
      </c>
      <c r="E150" s="6" t="str">
        <f>VLOOKUP(Report[[#This Row],[Game]],Table6[],4,FALSE)</f>
        <v>1.20191018.123753-d595a7a9</v>
      </c>
      <c r="F150" s="18" t="str">
        <f>IF(ISERR(FIND("First Person",Report[[#This Row],[Game]])),"Sì","No")</f>
        <v>Sì</v>
      </c>
    </row>
    <row r="151" spans="1:6" x14ac:dyDescent="0.3">
      <c r="A151" s="5" t="str">
        <f>Critical[[#This Row],[Column1]]</f>
        <v>Money Wheel</v>
      </c>
      <c r="B151" s="5" t="str">
        <f>Critical[[#This Row],[Column2]]</f>
        <v>MoneyWheelResult.class</v>
      </c>
      <c r="C151" s="5" t="str">
        <f>Critical[[#This Row],[Column5]]</f>
        <v>4f2b73985c3674e49c165ca19f3a949af7571aad</v>
      </c>
      <c r="D151" s="6" t="str">
        <f>VLOOKUP(Report[[#This Row],[Game]],Table6[],3,FALSE)</f>
        <v>6.20191115.154741-69bf766f</v>
      </c>
      <c r="E151" s="6" t="str">
        <f>VLOOKUP(Report[[#This Row],[Game]],Table6[],4,FALSE)</f>
        <v>1.20191018.123753-d595a7a9</v>
      </c>
      <c r="F151" s="18" t="str">
        <f>IF(ISERR(FIND("First Person",Report[[#This Row],[Game]])),"Sì","No")</f>
        <v>Sì</v>
      </c>
    </row>
    <row r="152" spans="1:6" x14ac:dyDescent="0.3">
      <c r="A152" s="5" t="str">
        <f>Critical[[#This Row],[Column1]]</f>
        <v>Money Wheel</v>
      </c>
      <c r="B152" s="5" t="str">
        <f>Critical[[#This Row],[Column2]]</f>
        <v>MaxPayoutLimit.class</v>
      </c>
      <c r="C152" s="5" t="str">
        <f>Critical[[#This Row],[Column5]]</f>
        <v>3c5666f1355c8ec1d8f8812365e38198b8b63f88</v>
      </c>
      <c r="D152" s="6" t="str">
        <f>VLOOKUP(Report[[#This Row],[Game]],Table6[],3,FALSE)</f>
        <v>6.20191115.154741-69bf766f</v>
      </c>
      <c r="E152" s="6" t="str">
        <f>VLOOKUP(Report[[#This Row],[Game]],Table6[],4,FALSE)</f>
        <v>1.20191018.123753-d595a7a9</v>
      </c>
      <c r="F152" s="18" t="str">
        <f>IF(ISERR(FIND("First Person",Report[[#This Row],[Game]])),"Sì","No")</f>
        <v>Sì</v>
      </c>
    </row>
    <row r="153" spans="1:6" x14ac:dyDescent="0.3">
      <c r="A153" s="5" t="str">
        <f>Critical[[#This Row],[Column1]]</f>
        <v>Monopoly Live</v>
      </c>
      <c r="B153" s="5" t="str">
        <f>Critical[[#This Row],[Column2]]</f>
        <v>ChanceCard.class</v>
      </c>
      <c r="C153" s="5" t="str">
        <f>Critical[[#This Row],[Column5]]</f>
        <v>2c71e22e264bc5200f086a5e64c682d6602c8018</v>
      </c>
      <c r="D153" s="6" t="str">
        <f>VLOOKUP(Report[[#This Row],[Game]],Table6[],3,FALSE)</f>
        <v>6.20191115.154741-69bf766f</v>
      </c>
      <c r="E153" s="6" t="str">
        <f>VLOOKUP(Report[[#This Row],[Game]],Table6[],4,FALSE)</f>
        <v>1.20191119.093810-15e46038</v>
      </c>
      <c r="F153" s="18" t="str">
        <f>IF(ISERR(FIND("First Person",Report[[#This Row],[Game]])),"Sì","No")</f>
        <v>Sì</v>
      </c>
    </row>
    <row r="154" spans="1:6" x14ac:dyDescent="0.3">
      <c r="A154" s="5" t="str">
        <f>Critical[[#This Row],[Column1]]</f>
        <v>Monopoly Live</v>
      </c>
      <c r="B154" s="5" t="str">
        <f>Critical[[#This Row],[Column2]]</f>
        <v>MoneyWheelGame.class</v>
      </c>
      <c r="C154" s="5" t="str">
        <f>Critical[[#This Row],[Column5]]</f>
        <v>0c7cf2ed3ea7b4b78957f12ec55413987b1bdaad</v>
      </c>
      <c r="D154" s="6" t="str">
        <f>VLOOKUP(Report[[#This Row],[Game]],Table6[],3,FALSE)</f>
        <v>6.20191115.154741-69bf766f</v>
      </c>
      <c r="E154" s="6" t="str">
        <f>VLOOKUP(Report[[#This Row],[Game]],Table6[],4,FALSE)</f>
        <v>1.20191119.093810-15e46038</v>
      </c>
      <c r="F154" s="18" t="str">
        <f>IF(ISERR(FIND("First Person",Report[[#This Row],[Game]])),"Sì","No")</f>
        <v>Sì</v>
      </c>
    </row>
    <row r="155" spans="1:6" x14ac:dyDescent="0.3">
      <c r="A155" s="5" t="str">
        <f>Critical[[#This Row],[Column1]]</f>
        <v>Monopoly Live</v>
      </c>
      <c r="B155" s="5" t="str">
        <f>Critical[[#This Row],[Column2]]</f>
        <v>MoneyWheelResult.class</v>
      </c>
      <c r="C155" s="5" t="str">
        <f>Critical[[#This Row],[Column5]]</f>
        <v>4f2b73985c3674e49c165ca19f3a949af7571aad</v>
      </c>
      <c r="D155" s="6" t="str">
        <f>VLOOKUP(Report[[#This Row],[Game]],Table6[],3,FALSE)</f>
        <v>6.20191115.154741-69bf766f</v>
      </c>
      <c r="E155" s="6" t="str">
        <f>VLOOKUP(Report[[#This Row],[Game]],Table6[],4,FALSE)</f>
        <v>1.20191119.093810-15e46038</v>
      </c>
      <c r="F155" s="18" t="str">
        <f>IF(ISERR(FIND("First Person",Report[[#This Row],[Game]])),"Sì","No")</f>
        <v>Sì</v>
      </c>
    </row>
    <row r="156" spans="1:6" x14ac:dyDescent="0.3">
      <c r="A156" s="5" t="str">
        <f>Critical[[#This Row],[Column1]]</f>
        <v>Monopoly Live</v>
      </c>
      <c r="B156" s="5" t="str">
        <f>Critical[[#This Row],[Column2]]</f>
        <v>MonopolyBoard.class</v>
      </c>
      <c r="C156" s="5" t="str">
        <f>Critical[[#This Row],[Column5]]</f>
        <v>54a68b06f4ed269d33f1bd80810f2115e8ab81e3</v>
      </c>
      <c r="D156" s="6" t="str">
        <f>VLOOKUP(Report[[#This Row],[Game]],Table6[],3,FALSE)</f>
        <v>6.20191115.154741-69bf766f</v>
      </c>
      <c r="E156" s="6" t="str">
        <f>VLOOKUP(Report[[#This Row],[Game]],Table6[],4,FALSE)</f>
        <v>1.20191119.093810-15e46038</v>
      </c>
      <c r="F156" s="18" t="str">
        <f>IF(ISERR(FIND("First Person",Report[[#This Row],[Game]])),"Sì","No")</f>
        <v>Sì</v>
      </c>
    </row>
    <row r="157" spans="1:6" x14ac:dyDescent="0.3">
      <c r="A157" s="5" t="str">
        <f>Critical[[#This Row],[Column1]]</f>
        <v>Monopoly Live</v>
      </c>
      <c r="B157" s="5" t="str">
        <f>Critical[[#This Row],[Column2]]</f>
        <v>MonopolyTable.class</v>
      </c>
      <c r="C157" s="5" t="str">
        <f>Critical[[#This Row],[Column5]]</f>
        <v>36fe04d09834a562d58d92de215d5fe86c3fc936</v>
      </c>
      <c r="D157" s="6" t="str">
        <f>VLOOKUP(Report[[#This Row],[Game]],Table6[],3,FALSE)</f>
        <v>6.20191115.154741-69bf766f</v>
      </c>
      <c r="E157" s="6" t="str">
        <f>VLOOKUP(Report[[#This Row],[Game]],Table6[],4,FALSE)</f>
        <v>1.20191119.093810-15e46038</v>
      </c>
      <c r="F157" s="18" t="str">
        <f>IF(ISERR(FIND("First Person",Report[[#This Row],[Game]])),"Sì","No")</f>
        <v>Sì</v>
      </c>
    </row>
    <row r="158" spans="1:6" x14ac:dyDescent="0.3">
      <c r="A158" s="5" t="str">
        <f>Critical[[#This Row],[Column1]]</f>
        <v>Monopoly Live</v>
      </c>
      <c r="B158" s="5" t="str">
        <f>Critical[[#This Row],[Column2]]</f>
        <v>MonopolyWheelResult.class</v>
      </c>
      <c r="C158" s="5" t="str">
        <f>Critical[[#This Row],[Column5]]</f>
        <v>9ddc3e4609510151c7210d099f4f96a6517aa6b3</v>
      </c>
      <c r="D158" s="6" t="str">
        <f>VLOOKUP(Report[[#This Row],[Game]],Table6[],3,FALSE)</f>
        <v>6.20191115.154741-69bf766f</v>
      </c>
      <c r="E158" s="6" t="str">
        <f>VLOOKUP(Report[[#This Row],[Game]],Table6[],4,FALSE)</f>
        <v>1.20191119.093810-15e46038</v>
      </c>
      <c r="F158" s="18" t="str">
        <f>IF(ISERR(FIND("First Person",Report[[#This Row],[Game]])),"Sì","No")</f>
        <v>Sì</v>
      </c>
    </row>
    <row r="159" spans="1:6" x14ac:dyDescent="0.3">
      <c r="A159" s="5" t="str">
        <f>Critical[[#This Row],[Column1]]</f>
        <v>Monopoly Live</v>
      </c>
      <c r="B159" s="5" t="str">
        <f>Critical[[#This Row],[Column2]]</f>
        <v>MaxPayoutLimit.class</v>
      </c>
      <c r="C159" s="5" t="str">
        <f>Critical[[#This Row],[Column5]]</f>
        <v>3c5666f1355c8ec1d8f8812365e38198b8b63f88</v>
      </c>
      <c r="D159" s="6" t="str">
        <f>VLOOKUP(Report[[#This Row],[Game]],Table6[],3,FALSE)</f>
        <v>6.20191115.154741-69bf766f</v>
      </c>
      <c r="E159" s="6" t="str">
        <f>VLOOKUP(Report[[#This Row],[Game]],Table6[],4,FALSE)</f>
        <v>1.20191119.093810-15e46038</v>
      </c>
      <c r="F159" s="18" t="str">
        <f>IF(ISERR(FIND("First Person",Report[[#This Row],[Game]])),"Sì","No")</f>
        <v>Sì</v>
      </c>
    </row>
    <row r="160" spans="1:6" x14ac:dyDescent="0.3">
      <c r="A160" s="5" t="str">
        <f>Critical[[#This Row],[Column1]]</f>
        <v>Monopoly Live</v>
      </c>
      <c r="B160" s="5" t="str">
        <f>Critical[[#This Row],[Column2]]</f>
        <v>PropertyInfo.class</v>
      </c>
      <c r="C160" s="5" t="str">
        <f>Critical[[#This Row],[Column5]]</f>
        <v>f5a7abd54a836db885470ad607e990b68df3abaa</v>
      </c>
      <c r="D160" s="6" t="str">
        <f>VLOOKUP(Report[[#This Row],[Game]],Table6[],3,FALSE)</f>
        <v>6.20191115.154741-69bf766f</v>
      </c>
      <c r="E160" s="6" t="str">
        <f>VLOOKUP(Report[[#This Row],[Game]],Table6[],4,FALSE)</f>
        <v>1.20191119.093810-15e46038</v>
      </c>
      <c r="F160" s="18" t="str">
        <f>IF(ISERR(FIND("First Person",Report[[#This Row],[Game]])),"Sì","No")</f>
        <v>Sì</v>
      </c>
    </row>
    <row r="161" spans="1:6" x14ac:dyDescent="0.3">
      <c r="A161" s="5" t="str">
        <f>Critical[[#This Row],[Column1]]</f>
        <v>Monopoly Live</v>
      </c>
      <c r="B161" s="5" t="str">
        <f>Critical[[#This Row],[Column2]]</f>
        <v>ChanceResults.class</v>
      </c>
      <c r="C161" s="5" t="str">
        <f>Critical[[#This Row],[Column5]]</f>
        <v>7802c543f107918c179111b60069c12ca97239df</v>
      </c>
      <c r="D161" s="6" t="str">
        <f>VLOOKUP(Report[[#This Row],[Game]],Table6[],3,FALSE)</f>
        <v>6.20191115.154741-69bf766f</v>
      </c>
      <c r="E161" s="6" t="str">
        <f>VLOOKUP(Report[[#This Row],[Game]],Table6[],4,FALSE)</f>
        <v>1.20191119.093810-15e46038</v>
      </c>
      <c r="F161" s="18" t="str">
        <f>IF(ISERR(FIND("First Person",Report[[#This Row],[Game]])),"Sì","No")</f>
        <v>Sì</v>
      </c>
    </row>
    <row r="162" spans="1:6" x14ac:dyDescent="0.3">
      <c r="A162" s="5" t="str">
        <f>Critical[[#This Row],[Column1]]</f>
        <v>Monopoly Live</v>
      </c>
      <c r="B162" s="5" t="str">
        <f>Critical[[#This Row],[Column2]]</f>
        <v>RngService.class</v>
      </c>
      <c r="C162" s="5" t="str">
        <f>Critical[[#This Row],[Column5]]</f>
        <v>8cd46b2f07bf928007872b833351f4ae4524fa14</v>
      </c>
      <c r="D162" s="6" t="str">
        <f>VLOOKUP(Report[[#This Row],[Game]],Table6[],3,FALSE)</f>
        <v>6.20191115.154741-69bf766f</v>
      </c>
      <c r="E162" s="6" t="str">
        <f>VLOOKUP(Report[[#This Row],[Game]],Table6[],4,FALSE)</f>
        <v>1.20191119.093810-15e46038</v>
      </c>
      <c r="F162" s="18" t="str">
        <f>IF(ISERR(FIND("First Person",Report[[#This Row],[Game]])),"Sì","No")</f>
        <v>Sì</v>
      </c>
    </row>
    <row r="163" spans="1:6" x14ac:dyDescent="0.3">
      <c r="A163" s="5" t="str">
        <f>Critical[[#This Row],[Column1]]</f>
        <v>Monopoly Live</v>
      </c>
      <c r="B163" s="5" t="str">
        <f>Critical[[#This Row],[Column2]]</f>
        <v>Square.class</v>
      </c>
      <c r="C163" s="5" t="str">
        <f>Critical[[#This Row],[Column5]]</f>
        <v>dfe4b696900ac7fd9559f7c5464454729749e9b6</v>
      </c>
      <c r="D163" s="6" t="str">
        <f>VLOOKUP(Report[[#This Row],[Game]],Table6[],3,FALSE)</f>
        <v>6.20191115.154741-69bf766f</v>
      </c>
      <c r="E163" s="6" t="str">
        <f>VLOOKUP(Report[[#This Row],[Game]],Table6[],4,FALSE)</f>
        <v>1.20191119.093810-15e46038</v>
      </c>
      <c r="F163" s="18" t="str">
        <f>IF(ISERR(FIND("First Person",Report[[#This Row],[Game]])),"Sì","No")</f>
        <v>Sì</v>
      </c>
    </row>
    <row r="164" spans="1:6" x14ac:dyDescent="0.3">
      <c r="A164" s="5" t="str">
        <f>Critical[[#This Row],[Column1]]</f>
        <v>Monopoly Live</v>
      </c>
      <c r="B164" s="5" t="str">
        <f>Critical[[#This Row],[Column2]]</f>
        <v>UpgradeInfo.class</v>
      </c>
      <c r="C164" s="5" t="str">
        <f>Critical[[#This Row],[Column5]]</f>
        <v>f1b62299018a3fc06a149a226983775b9606143b</v>
      </c>
      <c r="D164" s="6" t="str">
        <f>VLOOKUP(Report[[#This Row],[Game]],Table6[],3,FALSE)</f>
        <v>6.20191115.154741-69bf766f</v>
      </c>
      <c r="E164" s="6" t="str">
        <f>VLOOKUP(Report[[#This Row],[Game]],Table6[],4,FALSE)</f>
        <v>1.20191119.093810-15e46038</v>
      </c>
      <c r="F164" s="18" t="str">
        <f>IF(ISERR(FIND("First Person",Report[[#This Row],[Game]])),"Sì","No")</f>
        <v>Sì</v>
      </c>
    </row>
    <row r="165" spans="1:6" x14ac:dyDescent="0.3">
      <c r="A165" s="5" t="str">
        <f>Critical[[#This Row],[Column1]]</f>
        <v>Monopoly Live</v>
      </c>
      <c r="B165" s="5" t="str">
        <f>Critical[[#This Row],[Column2]]</f>
        <v>WheelChance.class</v>
      </c>
      <c r="C165" s="5" t="str">
        <f>Critical[[#This Row],[Column5]]</f>
        <v>9698a32565246dc01452adc9fc9bebead7f7fffb</v>
      </c>
      <c r="D165" s="6" t="str">
        <f>VLOOKUP(Report[[#This Row],[Game]],Table6[],3,FALSE)</f>
        <v>6.20191115.154741-69bf766f</v>
      </c>
      <c r="E165" s="6" t="str">
        <f>VLOOKUP(Report[[#This Row],[Game]],Table6[],4,FALSE)</f>
        <v>1.20191119.093810-15e46038</v>
      </c>
      <c r="F165" s="18" t="str">
        <f>IF(ISERR(FIND("First Person",Report[[#This Row],[Game]])),"Sì","No")</f>
        <v>Sì</v>
      </c>
    </row>
    <row r="166" spans="1:6" x14ac:dyDescent="0.3">
      <c r="A166" s="5" t="str">
        <f>Critical[[#This Row],[Column1]]</f>
        <v>No Commission Baccarat</v>
      </c>
      <c r="B166" s="5" t="str">
        <f>Critical[[#This Row],[Column2]]</f>
        <v>BaccaratGame.class</v>
      </c>
      <c r="C166" s="5" t="str">
        <f>Critical[[#This Row],[Column5]]</f>
        <v>8d7b1b26ede03ec8d5b833f377deda518948b558</v>
      </c>
      <c r="D166" s="6" t="str">
        <f>VLOOKUP(Report[[#This Row],[Game]],Table6[],3,FALSE)</f>
        <v>6.20191115.154741-69bf766f</v>
      </c>
      <c r="E166" s="6" t="str">
        <f>VLOOKUP(Report[[#This Row],[Game]],Table6[],4,FALSE)</f>
        <v>1.20191021.143350-9dccb9cd</v>
      </c>
      <c r="F166" s="18" t="str">
        <f>IF(ISERR(FIND("First Person",Report[[#This Row],[Game]])),"Sì","No")</f>
        <v>Sì</v>
      </c>
    </row>
    <row r="167" spans="1:6" x14ac:dyDescent="0.3">
      <c r="A167" s="5" t="str">
        <f>Critical[[#This Row],[Column1]]</f>
        <v>No Commission Baccarat</v>
      </c>
      <c r="B167" s="5" t="str">
        <f>Critical[[#This Row],[Column2]]</f>
        <v>BaccaratModel.class</v>
      </c>
      <c r="C167" s="5" t="str">
        <f>Critical[[#This Row],[Column5]]</f>
        <v>5f1fa668d320bdcb770131084c5217b8e1db75ab</v>
      </c>
      <c r="D167" s="6" t="str">
        <f>VLOOKUP(Report[[#This Row],[Game]],Table6[],3,FALSE)</f>
        <v>6.20191115.154741-69bf766f</v>
      </c>
      <c r="E167" s="6" t="str">
        <f>VLOOKUP(Report[[#This Row],[Game]],Table6[],4,FALSE)</f>
        <v>1.20191021.143350-9dccb9cd</v>
      </c>
      <c r="F167" s="18" t="str">
        <f>IF(ISERR(FIND("First Person",Report[[#This Row],[Game]])),"Sì","No")</f>
        <v>Sì</v>
      </c>
    </row>
    <row r="168" spans="1:6" x14ac:dyDescent="0.3">
      <c r="A168" s="5" t="str">
        <f>Critical[[#This Row],[Column1]]</f>
        <v>No Commission Baccarat</v>
      </c>
      <c r="B168" s="5" t="str">
        <f>Critical[[#This Row],[Column2]]</f>
        <v>BaccaratPayouts.class</v>
      </c>
      <c r="C168" s="5" t="str">
        <f>Critical[[#This Row],[Column5]]</f>
        <v>85c0df12a2bba1f97f31c0e6c3afc71fb3aa376b</v>
      </c>
      <c r="D168" s="6" t="str">
        <f>VLOOKUP(Report[[#This Row],[Game]],Table6[],3,FALSE)</f>
        <v>6.20191115.154741-69bf766f</v>
      </c>
      <c r="E168" s="6" t="str">
        <f>VLOOKUP(Report[[#This Row],[Game]],Table6[],4,FALSE)</f>
        <v>1.20191021.143350-9dccb9cd</v>
      </c>
      <c r="F168" s="18" t="str">
        <f>IF(ISERR(FIND("First Person",Report[[#This Row],[Game]])),"Sì","No")</f>
        <v>Sì</v>
      </c>
    </row>
    <row r="169" spans="1:6" x14ac:dyDescent="0.3">
      <c r="A169" s="5" t="str">
        <f>Critical[[#This Row],[Column1]]</f>
        <v>No Commission Baccarat</v>
      </c>
      <c r="B169" s="5" t="str">
        <f>Critical[[#This Row],[Column2]]</f>
        <v>Hand.class</v>
      </c>
      <c r="C169" s="5" t="str">
        <f>Critical[[#This Row],[Column5]]</f>
        <v>e56fcae169fb510cb1a143bb6ef2cfcb462610d6</v>
      </c>
      <c r="D169" s="6" t="str">
        <f>VLOOKUP(Report[[#This Row],[Game]],Table6[],3,FALSE)</f>
        <v>6.20191115.154741-69bf766f</v>
      </c>
      <c r="E169" s="6" t="str">
        <f>VLOOKUP(Report[[#This Row],[Game]],Table6[],4,FALSE)</f>
        <v>1.20191021.143350-9dccb9cd</v>
      </c>
      <c r="F169" s="18" t="str">
        <f>IF(ISERR(FIND("First Person",Report[[#This Row],[Game]])),"Sì","No")</f>
        <v>Sì</v>
      </c>
    </row>
    <row r="170" spans="1:6" x14ac:dyDescent="0.3">
      <c r="A170" s="5" t="str">
        <f>Critical[[#This Row],[Column1]]</f>
        <v>Roulette</v>
      </c>
      <c r="B170" s="5" t="str">
        <f>Critical[[#This Row],[Column2]]</f>
        <v>BetCode.class</v>
      </c>
      <c r="C170" s="5" t="str">
        <f>Critical[[#This Row],[Column5]]</f>
        <v>46eb027be07fcfedb261414bca4dab7f71645489</v>
      </c>
      <c r="D170" s="6" t="str">
        <f>VLOOKUP(Report[[#This Row],[Game]],Table6[],3,FALSE)</f>
        <v>6.20191115.154741-69bf766f</v>
      </c>
      <c r="E170" s="6" t="str">
        <f>VLOOKUP(Report[[#This Row],[Game]],Table6[],4,FALSE)</f>
        <v>6.20191021.141611-ddb3b78a</v>
      </c>
      <c r="F170" s="18" t="str">
        <f>IF(ISERR(FIND("First Person",Report[[#This Row],[Game]])),"Sì","No")</f>
        <v>Sì</v>
      </c>
    </row>
    <row r="171" spans="1:6" x14ac:dyDescent="0.3">
      <c r="A171" s="5" t="str">
        <f>Critical[[#This Row],[Column1]]</f>
        <v>Roulette</v>
      </c>
      <c r="B171" s="5" t="str">
        <f>Critical[[#This Row],[Column2]]</f>
        <v>RouletteGame.class</v>
      </c>
      <c r="C171" s="5" t="str">
        <f>Critical[[#This Row],[Column5]]</f>
        <v>f6491bc62ab555c0d99a72f4dfcc584271bf51ba</v>
      </c>
      <c r="D171" s="6" t="str">
        <f>VLOOKUP(Report[[#This Row],[Game]],Table6[],3,FALSE)</f>
        <v>6.20191115.154741-69bf766f</v>
      </c>
      <c r="E171" s="6" t="str">
        <f>VLOOKUP(Report[[#This Row],[Game]],Table6[],4,FALSE)</f>
        <v>6.20191021.141611-ddb3b78a</v>
      </c>
      <c r="F171" s="18" t="str">
        <f>IF(ISERR(FIND("First Person",Report[[#This Row],[Game]])),"Sì","No")</f>
        <v>Sì</v>
      </c>
    </row>
    <row r="172" spans="1:6" x14ac:dyDescent="0.3">
      <c r="A172" s="5" t="str">
        <f>Critical[[#This Row],[Column1]]</f>
        <v>Roulette</v>
      </c>
      <c r="B172" s="5" t="str">
        <f>Critical[[#This Row],[Column2]]</f>
        <v>RouletteWinMultipliers.class</v>
      </c>
      <c r="C172" s="5" t="str">
        <f>Critical[[#This Row],[Column5]]</f>
        <v>cbe1517115549f7075ee9c17bb0a4a95a0888469</v>
      </c>
      <c r="D172" s="6" t="str">
        <f>VLOOKUP(Report[[#This Row],[Game]],Table6[],3,FALSE)</f>
        <v>6.20191115.154741-69bf766f</v>
      </c>
      <c r="E172" s="6" t="str">
        <f>VLOOKUP(Report[[#This Row],[Game]],Table6[],4,FALSE)</f>
        <v>6.20191021.141611-ddb3b78a</v>
      </c>
      <c r="F172" s="18" t="str">
        <f>IF(ISERR(FIND("First Person",Report[[#This Row],[Game]])),"Sì","No")</f>
        <v>Sì</v>
      </c>
    </row>
    <row r="173" spans="1:6" x14ac:dyDescent="0.3">
      <c r="A173" s="5" t="str">
        <f>Critical[[#This Row],[Column1]]</f>
        <v>Roulette</v>
      </c>
      <c r="B173" s="5" t="str">
        <f>Critical[[#This Row],[Column2]]</f>
        <v>SbrBetCode.class</v>
      </c>
      <c r="C173" s="5" t="str">
        <f>Critical[[#This Row],[Column5]]</f>
        <v>c10c7d8ebe6878f19038df8ffa29f88f2e377a03</v>
      </c>
      <c r="D173" s="6" t="str">
        <f>VLOOKUP(Report[[#This Row],[Game]],Table6[],3,FALSE)</f>
        <v>6.20191115.154741-69bf766f</v>
      </c>
      <c r="E173" s="6" t="str">
        <f>VLOOKUP(Report[[#This Row],[Game]],Table6[],4,FALSE)</f>
        <v>6.20191021.141611-ddb3b78a</v>
      </c>
      <c r="F173" s="18" t="str">
        <f>IF(ISERR(FIND("First Person",Report[[#This Row],[Game]])),"Sì","No")</f>
        <v>Sì</v>
      </c>
    </row>
    <row r="174" spans="1:6" x14ac:dyDescent="0.3">
      <c r="A174" s="5" t="str">
        <f>Critical[[#This Row],[Column1]]</f>
        <v>Roulette</v>
      </c>
      <c r="B174" s="5" t="str">
        <f>Critical[[#This Row],[Column2]]</f>
        <v>WinMultiplier.class</v>
      </c>
      <c r="C174" s="5" t="str">
        <f>Critical[[#This Row],[Column5]]</f>
        <v>f2d8bc54deddc7fed9dc37a33bfb4d8bc110944a</v>
      </c>
      <c r="D174" s="6" t="str">
        <f>VLOOKUP(Report[[#This Row],[Game]],Table6[],3,FALSE)</f>
        <v>6.20191115.154741-69bf766f</v>
      </c>
      <c r="E174" s="6" t="str">
        <f>VLOOKUP(Report[[#This Row],[Game]],Table6[],4,FALSE)</f>
        <v>6.20191021.141611-ddb3b78a</v>
      </c>
      <c r="F174" s="18" t="str">
        <f>IF(ISERR(FIND("First Person",Report[[#This Row],[Game]])),"Sì","No")</f>
        <v>Sì</v>
      </c>
    </row>
    <row r="175" spans="1:6" x14ac:dyDescent="0.3">
      <c r="A175" s="5" t="str">
        <f>Critical[[#This Row],[Column1]]</f>
        <v>Side Bet City</v>
      </c>
      <c r="B175" s="5" t="str">
        <f>Critical[[#This Row],[Column2]]</f>
        <v>HandEval.class</v>
      </c>
      <c r="C175" s="5" t="str">
        <f>Critical[[#This Row],[Column5]]</f>
        <v>cc154cbfcabceec4f6a71a3f07ac186ef32b8180</v>
      </c>
      <c r="D175" s="6" t="str">
        <f>VLOOKUP(Report[[#This Row],[Game]],Table6[],3,FALSE)</f>
        <v>6.20191115.154741-69bf766f</v>
      </c>
      <c r="E175" s="6" t="str">
        <f>VLOOKUP(Report[[#This Row],[Game]],Table6[],4,FALSE)</f>
        <v>0.20191017.161518-4f424686</v>
      </c>
      <c r="F175" s="18" t="str">
        <f>IF(ISERR(FIND("First Person",Report[[#This Row],[Game]])),"Sì","No")</f>
        <v>Sì</v>
      </c>
    </row>
    <row r="176" spans="1:6" x14ac:dyDescent="0.3">
      <c r="A176" s="5" t="str">
        <f>Critical[[#This Row],[Column1]]</f>
        <v>Side Bet City</v>
      </c>
      <c r="B176" s="5" t="str">
        <f>Critical[[#This Row],[Column2]]</f>
        <v>SidebetCityPayouts.class</v>
      </c>
      <c r="C176" s="5" t="str">
        <f>Critical[[#This Row],[Column5]]</f>
        <v>94cbf92288546ee4dc312b9d35ae394105ac50b4</v>
      </c>
      <c r="D176" s="6" t="str">
        <f>VLOOKUP(Report[[#This Row],[Game]],Table6[],3,FALSE)</f>
        <v>6.20191115.154741-69bf766f</v>
      </c>
      <c r="E176" s="6" t="str">
        <f>VLOOKUP(Report[[#This Row],[Game]],Table6[],4,FALSE)</f>
        <v>0.20191017.161518-4f424686</v>
      </c>
      <c r="F176" s="18" t="str">
        <f>IF(ISERR(FIND("First Person",Report[[#This Row],[Game]])),"Sì","No")</f>
        <v>Sì</v>
      </c>
    </row>
    <row r="177" spans="1:6" x14ac:dyDescent="0.3">
      <c r="A177" s="5" t="str">
        <f>Critical[[#This Row],[Column1]]</f>
        <v>Side Bet City</v>
      </c>
      <c r="B177" s="5" t="str">
        <f>Critical[[#This Row],[Column2]]</f>
        <v>PayTable.class</v>
      </c>
      <c r="C177" s="5" t="str">
        <f>Critical[[#This Row],[Column5]]</f>
        <v>608dcf6c97351fe0ea5fb458cab896d6b67c1607</v>
      </c>
      <c r="D177" s="6" t="str">
        <f>VLOOKUP(Report[[#This Row],[Game]],Table6[],3,FALSE)</f>
        <v>6.20191115.154741-69bf766f</v>
      </c>
      <c r="E177" s="6" t="str">
        <f>VLOOKUP(Report[[#This Row],[Game]],Table6[],4,FALSE)</f>
        <v>0.20191017.161518-4f424686</v>
      </c>
      <c r="F177" s="18" t="str">
        <f>IF(ISERR(FIND("First Person",Report[[#This Row],[Game]])),"Sì","No")</f>
        <v>Sì</v>
      </c>
    </row>
    <row r="178" spans="1:6" x14ac:dyDescent="0.3">
      <c r="A178" s="5" t="str">
        <f>Critical[[#This Row],[Column1]]</f>
        <v>Side Bet City</v>
      </c>
      <c r="B178" s="5" t="str">
        <f>Critical[[#This Row],[Column2]]</f>
        <v>ThreeCardHandEvaluation.class</v>
      </c>
      <c r="C178" s="5" t="str">
        <f>Critical[[#This Row],[Column5]]</f>
        <v>45420ee1cab9d108d3c2c3e6a4a0cc243da75af8</v>
      </c>
      <c r="D178" s="6" t="str">
        <f>VLOOKUP(Report[[#This Row],[Game]],Table6[],3,FALSE)</f>
        <v>6.20191115.154741-69bf766f</v>
      </c>
      <c r="E178" s="6" t="str">
        <f>VLOOKUP(Report[[#This Row],[Game]],Table6[],4,FALSE)</f>
        <v>0.20191017.161518-4f424686</v>
      </c>
      <c r="F178" s="18" t="str">
        <f>IF(ISERR(FIND("First Person",Report[[#This Row],[Game]])),"Sì","No")</f>
        <v>Sì</v>
      </c>
    </row>
    <row r="179" spans="1:6" x14ac:dyDescent="0.3">
      <c r="A179" s="5" t="str">
        <f>Critical[[#This Row],[Column1]]</f>
        <v>Side Bet City</v>
      </c>
      <c r="B179" s="5" t="str">
        <f>Critical[[#This Row],[Column2]]</f>
        <v>Unique5Lookup.class</v>
      </c>
      <c r="C179" s="5" t="str">
        <f>Critical[[#This Row],[Column5]]</f>
        <v>52e69e0151d33335fcd12db1c2bb8562e9d80535</v>
      </c>
      <c r="D179" s="6" t="str">
        <f>VLOOKUP(Report[[#This Row],[Game]],Table6[],3,FALSE)</f>
        <v>6.20191115.154741-69bf766f</v>
      </c>
      <c r="E179" s="6" t="str">
        <f>VLOOKUP(Report[[#This Row],[Game]],Table6[],4,FALSE)</f>
        <v>0.20191017.161518-4f424686</v>
      </c>
      <c r="F179" s="18" t="str">
        <f>IF(ISERR(FIND("First Person",Report[[#This Row],[Game]])),"Sì","No")</f>
        <v>Sì</v>
      </c>
    </row>
    <row r="180" spans="1:6" x14ac:dyDescent="0.3">
      <c r="A180" s="5" t="str">
        <f>Critical[[#This Row],[Column1]]</f>
        <v>Side Bet City</v>
      </c>
      <c r="B180" s="5" t="str">
        <f>Critical[[#This Row],[Column2]]</f>
        <v>FlushLookup.class</v>
      </c>
      <c r="C180" s="5" t="str">
        <f>Critical[[#This Row],[Column5]]</f>
        <v>659cbfcbcdc00499870fe17c317cbb097496604d</v>
      </c>
      <c r="D180" s="6" t="str">
        <f>VLOOKUP(Report[[#This Row],[Game]],Table6[],3,FALSE)</f>
        <v>6.20191115.154741-69bf766f</v>
      </c>
      <c r="E180" s="6" t="str">
        <f>VLOOKUP(Report[[#This Row],[Game]],Table6[],4,FALSE)</f>
        <v>0.20191017.161518-4f424686</v>
      </c>
      <c r="F180" s="18" t="str">
        <f>IF(ISERR(FIND("First Person",Report[[#This Row],[Game]])),"Sì","No")</f>
        <v>Sì</v>
      </c>
    </row>
    <row r="181" spans="1:6" x14ac:dyDescent="0.3">
      <c r="A181" s="5" t="str">
        <f>Critical[[#This Row],[Column1]]</f>
        <v>Side Bet City</v>
      </c>
      <c r="B181" s="5" t="str">
        <f>Critical[[#This Row],[Column2]]</f>
        <v>HashAdjust.class</v>
      </c>
      <c r="C181" s="5" t="str">
        <f>Critical[[#This Row],[Column5]]</f>
        <v>e91d2a66022eef4214c8b243518982ed68cfe7c9</v>
      </c>
      <c r="D181" s="6" t="str">
        <f>VLOOKUP(Report[[#This Row],[Game]],Table6[],3,FALSE)</f>
        <v>6.20191115.154741-69bf766f</v>
      </c>
      <c r="E181" s="6" t="str">
        <f>VLOOKUP(Report[[#This Row],[Game]],Table6[],4,FALSE)</f>
        <v>0.20191017.161518-4f424686</v>
      </c>
      <c r="F181" s="18" t="str">
        <f>IF(ISERR(FIND("First Person",Report[[#This Row],[Game]])),"Sì","No")</f>
        <v>Sì</v>
      </c>
    </row>
    <row r="182" spans="1:6" x14ac:dyDescent="0.3">
      <c r="A182" s="5" t="str">
        <f>Critical[[#This Row],[Column1]]</f>
        <v>Side Bet City</v>
      </c>
      <c r="B182" s="5" t="str">
        <f>Critical[[#This Row],[Column2]]</f>
        <v>HashLookup.class</v>
      </c>
      <c r="C182" s="5" t="str">
        <f>Critical[[#This Row],[Column5]]</f>
        <v>ceb7244659a1d97471cb87e5ef66ddc10ec5bf03</v>
      </c>
      <c r="D182" s="6" t="str">
        <f>VLOOKUP(Report[[#This Row],[Game]],Table6[],3,FALSE)</f>
        <v>6.20191115.154741-69bf766f</v>
      </c>
      <c r="E182" s="6" t="str">
        <f>VLOOKUP(Report[[#This Row],[Game]],Table6[],4,FALSE)</f>
        <v>0.20191017.161518-4f424686</v>
      </c>
      <c r="F182" s="18" t="str">
        <f>IF(ISERR(FIND("First Person",Report[[#This Row],[Game]])),"Sì","No")</f>
        <v>Sì</v>
      </c>
    </row>
    <row r="183" spans="1:6" x14ac:dyDescent="0.3">
      <c r="A183" s="5" t="str">
        <f>Critical[[#This Row],[Column1]]</f>
        <v>Side Bet City</v>
      </c>
      <c r="B183" s="5" t="str">
        <f>Critical[[#This Row],[Column2]]</f>
        <v>PokerHandEvaluation.class</v>
      </c>
      <c r="C183" s="5" t="str">
        <f>Critical[[#This Row],[Column5]]</f>
        <v>bd3b11cc59128e130ea116c14dcc80b95782b6a2</v>
      </c>
      <c r="D183" s="6" t="str">
        <f>VLOOKUP(Report[[#This Row],[Game]],Table6[],3,FALSE)</f>
        <v>6.20191115.154741-69bf766f</v>
      </c>
      <c r="E183" s="6" t="str">
        <f>VLOOKUP(Report[[#This Row],[Game]],Table6[],4,FALSE)</f>
        <v>0.20191017.161518-4f424686</v>
      </c>
      <c r="F183" s="18" t="str">
        <f>IF(ISERR(FIND("First Person",Report[[#This Row],[Game]])),"Sì","No")</f>
        <v>Sì</v>
      </c>
    </row>
    <row r="184" spans="1:6" x14ac:dyDescent="0.3">
      <c r="A184" s="5" t="str">
        <f>Critical[[#This Row],[Column1]]</f>
        <v>Slingshot Auto French Roulette</v>
      </c>
      <c r="B184" s="5" t="str">
        <f>Critical[[#This Row],[Column2]]</f>
        <v>BetCode.class</v>
      </c>
      <c r="C184" s="5" t="str">
        <f>Critical[[#This Row],[Column5]]</f>
        <v>46eb027be07fcfedb261414bca4dab7f71645489</v>
      </c>
      <c r="D184" s="6" t="str">
        <f>VLOOKUP(Report[[#This Row],[Game]],Table6[],3,FALSE)</f>
        <v>6.20191115.154741-69bf766f</v>
      </c>
      <c r="E184" s="6" t="str">
        <f>VLOOKUP(Report[[#This Row],[Game]],Table6[],4,FALSE)</f>
        <v>6.20191021.141611-ddb3b78a</v>
      </c>
      <c r="F184" s="18" t="str">
        <f>IF(ISERR(FIND("First Person",Report[[#This Row],[Game]])),"Sì","No")</f>
        <v>Sì</v>
      </c>
    </row>
    <row r="185" spans="1:6" x14ac:dyDescent="0.3">
      <c r="A185" s="5" t="str">
        <f>Critical[[#This Row],[Column1]]</f>
        <v>Slingshot Auto French Roulette</v>
      </c>
      <c r="B185" s="5" t="str">
        <f>Critical[[#This Row],[Column2]]</f>
        <v>RouletteGame.class</v>
      </c>
      <c r="C185" s="5" t="str">
        <f>Critical[[#This Row],[Column5]]</f>
        <v>f6491bc62ab555c0d99a72f4dfcc584271bf51ba</v>
      </c>
      <c r="D185" s="6" t="str">
        <f>VLOOKUP(Report[[#This Row],[Game]],Table6[],3,FALSE)</f>
        <v>6.20191115.154741-69bf766f</v>
      </c>
      <c r="E185" s="6" t="str">
        <f>VLOOKUP(Report[[#This Row],[Game]],Table6[],4,FALSE)</f>
        <v>6.20191021.141611-ddb3b78a</v>
      </c>
      <c r="F185" s="18" t="str">
        <f>IF(ISERR(FIND("First Person",Report[[#This Row],[Game]])),"Sì","No")</f>
        <v>Sì</v>
      </c>
    </row>
    <row r="186" spans="1:6" x14ac:dyDescent="0.3">
      <c r="A186" s="5" t="str">
        <f>Critical[[#This Row],[Column1]]</f>
        <v>Slingshot Auto French Roulette</v>
      </c>
      <c r="B186" s="5" t="str">
        <f>Critical[[#This Row],[Column2]]</f>
        <v>RouletteWinMultipliers.class</v>
      </c>
      <c r="C186" s="5" t="str">
        <f>Critical[[#This Row],[Column5]]</f>
        <v>cbe1517115549f7075ee9c17bb0a4a95a0888469</v>
      </c>
      <c r="D186" s="6" t="str">
        <f>VLOOKUP(Report[[#This Row],[Game]],Table6[],3,FALSE)</f>
        <v>6.20191115.154741-69bf766f</v>
      </c>
      <c r="E186" s="6" t="str">
        <f>VLOOKUP(Report[[#This Row],[Game]],Table6[],4,FALSE)</f>
        <v>6.20191021.141611-ddb3b78a</v>
      </c>
      <c r="F186" s="18" t="str">
        <f>IF(ISERR(FIND("First Person",Report[[#This Row],[Game]])),"Sì","No")</f>
        <v>Sì</v>
      </c>
    </row>
    <row r="187" spans="1:6" x14ac:dyDescent="0.3">
      <c r="A187" s="5" t="str">
        <f>Critical[[#This Row],[Column1]]</f>
        <v>Slingshot Auto French Roulette</v>
      </c>
      <c r="B187" s="5" t="str">
        <f>Critical[[#This Row],[Column2]]</f>
        <v>SbrBetCode.class</v>
      </c>
      <c r="C187" s="5" t="str">
        <f>Critical[[#This Row],[Column5]]</f>
        <v>c10c7d8ebe6878f19038df8ffa29f88f2e377a03</v>
      </c>
      <c r="D187" s="6" t="str">
        <f>VLOOKUP(Report[[#This Row],[Game]],Table6[],3,FALSE)</f>
        <v>6.20191115.154741-69bf766f</v>
      </c>
      <c r="E187" s="6" t="str">
        <f>VLOOKUP(Report[[#This Row],[Game]],Table6[],4,FALSE)</f>
        <v>6.20191021.141611-ddb3b78a</v>
      </c>
      <c r="F187" s="18" t="str">
        <f>IF(ISERR(FIND("First Person",Report[[#This Row],[Game]])),"Sì","No")</f>
        <v>Sì</v>
      </c>
    </row>
    <row r="188" spans="1:6" x14ac:dyDescent="0.3">
      <c r="A188" s="5" t="str">
        <f>Critical[[#This Row],[Column1]]</f>
        <v>Slingshot Auto French Roulette</v>
      </c>
      <c r="B188" s="5" t="str">
        <f>Critical[[#This Row],[Column2]]</f>
        <v>WinMultiplier.class</v>
      </c>
      <c r="C188" s="5" t="str">
        <f>Critical[[#This Row],[Column5]]</f>
        <v>f2d8bc54deddc7fed9dc37a33bfb4d8bc110944a</v>
      </c>
      <c r="D188" s="6" t="str">
        <f>VLOOKUP(Report[[#This Row],[Game]],Table6[],3,FALSE)</f>
        <v>6.20191115.154741-69bf766f</v>
      </c>
      <c r="E188" s="6" t="str">
        <f>VLOOKUP(Report[[#This Row],[Game]],Table6[],4,FALSE)</f>
        <v>6.20191021.141611-ddb3b78a</v>
      </c>
      <c r="F188" s="18" t="str">
        <f>IF(ISERR(FIND("First Person",Report[[#This Row],[Game]])),"Sì","No")</f>
        <v>Sì</v>
      </c>
    </row>
    <row r="189" spans="1:6" x14ac:dyDescent="0.3">
      <c r="A189" s="5" t="str">
        <f>Critical[[#This Row],[Column1]]</f>
        <v>Slingshot Auto Roulette</v>
      </c>
      <c r="B189" s="5" t="str">
        <f>Critical[[#This Row],[Column2]]</f>
        <v>BetCode.class</v>
      </c>
      <c r="C189" s="5" t="str">
        <f>Critical[[#This Row],[Column5]]</f>
        <v>46eb027be07fcfedb261414bca4dab7f71645489</v>
      </c>
      <c r="D189" s="6" t="str">
        <f>VLOOKUP(Report[[#This Row],[Game]],Table6[],3,FALSE)</f>
        <v>6.20191115.154741-69bf766f</v>
      </c>
      <c r="E189" s="6" t="str">
        <f>VLOOKUP(Report[[#This Row],[Game]],Table6[],4,FALSE)</f>
        <v>6.20191021.141611-ddb3b78a</v>
      </c>
      <c r="F189" s="18" t="str">
        <f>IF(ISERR(FIND("First Person",Report[[#This Row],[Game]])),"Sì","No")</f>
        <v>Sì</v>
      </c>
    </row>
    <row r="190" spans="1:6" x14ac:dyDescent="0.3">
      <c r="A190" s="5" t="str">
        <f>Critical[[#This Row],[Column1]]</f>
        <v>Slingshot Auto Roulette</v>
      </c>
      <c r="B190" s="5" t="str">
        <f>Critical[[#This Row],[Column2]]</f>
        <v>RouletteGame.class</v>
      </c>
      <c r="C190" s="5" t="str">
        <f>Critical[[#This Row],[Column5]]</f>
        <v>f6491bc62ab555c0d99a72f4dfcc584271bf51ba</v>
      </c>
      <c r="D190" s="6" t="str">
        <f>VLOOKUP(Report[[#This Row],[Game]],Table6[],3,FALSE)</f>
        <v>6.20191115.154741-69bf766f</v>
      </c>
      <c r="E190" s="6" t="str">
        <f>VLOOKUP(Report[[#This Row],[Game]],Table6[],4,FALSE)</f>
        <v>6.20191021.141611-ddb3b78a</v>
      </c>
      <c r="F190" s="18" t="str">
        <f>IF(ISERR(FIND("First Person",Report[[#This Row],[Game]])),"Sì","No")</f>
        <v>Sì</v>
      </c>
    </row>
    <row r="191" spans="1:6" x14ac:dyDescent="0.3">
      <c r="A191" s="5" t="str">
        <f>Critical[[#This Row],[Column1]]</f>
        <v>Slingshot Auto Roulette</v>
      </c>
      <c r="B191" s="5" t="str">
        <f>Critical[[#This Row],[Column2]]</f>
        <v>RouletteWinMultipliers.class</v>
      </c>
      <c r="C191" s="5" t="str">
        <f>Critical[[#This Row],[Column5]]</f>
        <v>cbe1517115549f7075ee9c17bb0a4a95a0888469</v>
      </c>
      <c r="D191" s="6" t="str">
        <f>VLOOKUP(Report[[#This Row],[Game]],Table6[],3,FALSE)</f>
        <v>6.20191115.154741-69bf766f</v>
      </c>
      <c r="E191" s="6" t="str">
        <f>VLOOKUP(Report[[#This Row],[Game]],Table6[],4,FALSE)</f>
        <v>6.20191021.141611-ddb3b78a</v>
      </c>
      <c r="F191" s="18" t="str">
        <f>IF(ISERR(FIND("First Person",Report[[#This Row],[Game]])),"Sì","No")</f>
        <v>Sì</v>
      </c>
    </row>
    <row r="192" spans="1:6" x14ac:dyDescent="0.3">
      <c r="A192" s="5" t="str">
        <f>Critical[[#This Row],[Column1]]</f>
        <v>Slingshot Auto Roulette</v>
      </c>
      <c r="B192" s="5" t="str">
        <f>Critical[[#This Row],[Column2]]</f>
        <v>SbrBetCode.class</v>
      </c>
      <c r="C192" s="5" t="str">
        <f>Critical[[#This Row],[Column5]]</f>
        <v>c10c7d8ebe6878f19038df8ffa29f88f2e377a03</v>
      </c>
      <c r="D192" s="6" t="str">
        <f>VLOOKUP(Report[[#This Row],[Game]],Table6[],3,FALSE)</f>
        <v>6.20191115.154741-69bf766f</v>
      </c>
      <c r="E192" s="6" t="str">
        <f>VLOOKUP(Report[[#This Row],[Game]],Table6[],4,FALSE)</f>
        <v>6.20191021.141611-ddb3b78a</v>
      </c>
      <c r="F192" s="18" t="str">
        <f>IF(ISERR(FIND("First Person",Report[[#This Row],[Game]])),"Sì","No")</f>
        <v>Sì</v>
      </c>
    </row>
    <row r="193" spans="1:6" x14ac:dyDescent="0.3">
      <c r="A193" s="5" t="str">
        <f>Critical[[#This Row],[Column1]]</f>
        <v>Slingshot Auto Roulette</v>
      </c>
      <c r="B193" s="5" t="str">
        <f>Critical[[#This Row],[Column2]]</f>
        <v>WinMultiplier.class</v>
      </c>
      <c r="C193" s="5" t="str">
        <f>Critical[[#This Row],[Column5]]</f>
        <v>f2d8bc54deddc7fed9dc37a33bfb4d8bc110944a</v>
      </c>
      <c r="D193" s="6" t="str">
        <f>VLOOKUP(Report[[#This Row],[Game]],Table6[],3,FALSE)</f>
        <v>6.20191115.154741-69bf766f</v>
      </c>
      <c r="E193" s="6" t="str">
        <f>VLOOKUP(Report[[#This Row],[Game]],Table6[],4,FALSE)</f>
        <v>6.20191021.141611-ddb3b78a</v>
      </c>
      <c r="F193" s="18" t="str">
        <f>IF(ISERR(FIND("First Person",Report[[#This Row],[Game]])),"Sì","No")</f>
        <v>Sì</v>
      </c>
    </row>
    <row r="194" spans="1:6" x14ac:dyDescent="0.3">
      <c r="A194" s="5" t="str">
        <f>Critical[[#This Row],[Column1]]</f>
        <v>Super Sic Bo</v>
      </c>
      <c r="B194" s="5" t="str">
        <f>Critical[[#This Row],[Column2]]</f>
        <v>BetCode.class</v>
      </c>
      <c r="C194" s="5" t="str">
        <f>Critical[[#This Row],[Column5]]</f>
        <v>661e75cd257b6e0c513b38f8c5868bce5dcd873d</v>
      </c>
      <c r="D194" s="6" t="str">
        <f>VLOOKUP(Report[[#This Row],[Game]],Table6[],3,FALSE)</f>
        <v>6.20191115.154741-69bf766f</v>
      </c>
      <c r="E194" s="6" t="str">
        <f>VLOOKUP(Report[[#This Row],[Game]],Table6[],4,FALSE)</f>
        <v>1.20191018.093722-700bbbe3</v>
      </c>
      <c r="F194" s="18" t="str">
        <f>IF(ISERR(FIND("First Person",Report[[#This Row],[Game]])),"Sì","No")</f>
        <v>Sì</v>
      </c>
    </row>
    <row r="195" spans="1:6" x14ac:dyDescent="0.3">
      <c r="A195" s="5" t="str">
        <f>Critical[[#This Row],[Column1]]</f>
        <v>Super Sic Bo</v>
      </c>
      <c r="B195" s="5" t="str">
        <f>Critical[[#This Row],[Column2]]</f>
        <v>DiceGame.class</v>
      </c>
      <c r="C195" s="5" t="str">
        <f>Critical[[#This Row],[Column5]]</f>
        <v>55d3622e065636e28d4742b892df17e0f2d7d5e5</v>
      </c>
      <c r="D195" s="6" t="str">
        <f>VLOOKUP(Report[[#This Row],[Game]],Table6[],3,FALSE)</f>
        <v>6.20191115.154741-69bf766f</v>
      </c>
      <c r="E195" s="6" t="str">
        <f>VLOOKUP(Report[[#This Row],[Game]],Table6[],4,FALSE)</f>
        <v>1.20191018.093722-700bbbe3</v>
      </c>
      <c r="F195" s="18" t="str">
        <f>IF(ISERR(FIND("First Person",Report[[#This Row],[Game]])),"Sì","No")</f>
        <v>Sì</v>
      </c>
    </row>
    <row r="196" spans="1:6" x14ac:dyDescent="0.3">
      <c r="A196" s="5" t="str">
        <f>Critical[[#This Row],[Column1]]</f>
        <v>Super Sic Bo</v>
      </c>
      <c r="B196" s="5" t="str">
        <f>Critical[[#This Row],[Column2]]</f>
        <v>DiceWinMultipliers.class</v>
      </c>
      <c r="C196" s="5" t="str">
        <f>Critical[[#This Row],[Column5]]</f>
        <v>9f76921777611a66e9c9187e20086e93fafd3391</v>
      </c>
      <c r="D196" s="6" t="str">
        <f>VLOOKUP(Report[[#This Row],[Game]],Table6[],3,FALSE)</f>
        <v>6.20191115.154741-69bf766f</v>
      </c>
      <c r="E196" s="6" t="str">
        <f>VLOOKUP(Report[[#This Row],[Game]],Table6[],4,FALSE)</f>
        <v>1.20191018.093722-700bbbe3</v>
      </c>
      <c r="F196" s="18" t="str">
        <f>IF(ISERR(FIND("First Person",Report[[#This Row],[Game]])),"Sì","No")</f>
        <v>Sì</v>
      </c>
    </row>
    <row r="197" spans="1:6" x14ac:dyDescent="0.3">
      <c r="A197" s="5" t="str">
        <f>Critical[[#This Row],[Column1]]</f>
        <v>Super Sic Bo</v>
      </c>
      <c r="B197" s="5" t="str">
        <f>Critical[[#This Row],[Column2]]</f>
        <v>LuckyNumbersService.class</v>
      </c>
      <c r="C197" s="5" t="str">
        <f>Critical[[#This Row],[Column5]]</f>
        <v>329ff90b4da7b8648c6f41c9cffc5653efd7cd60</v>
      </c>
      <c r="D197" s="6" t="str">
        <f>VLOOKUP(Report[[#This Row],[Game]],Table6[],3,FALSE)</f>
        <v>6.20191115.154741-69bf766f</v>
      </c>
      <c r="E197" s="6" t="str">
        <f>VLOOKUP(Report[[#This Row],[Game]],Table6[],4,FALSE)</f>
        <v>1.20191018.093722-700bbbe3</v>
      </c>
      <c r="F197" s="18" t="str">
        <f>IF(ISERR(FIND("First Person",Report[[#This Row],[Game]])),"Sì","No")</f>
        <v>Sì</v>
      </c>
    </row>
    <row r="198" spans="1:6" x14ac:dyDescent="0.3">
      <c r="A198" s="5" t="str">
        <f>Critical[[#This Row],[Column1]]</f>
        <v>Super Sic Bo</v>
      </c>
      <c r="B198" s="5" t="str">
        <f>Critical[[#This Row],[Column2]]</f>
        <v>LuckyNumbersState.class</v>
      </c>
      <c r="C198" s="5" t="str">
        <f>Critical[[#This Row],[Column5]]</f>
        <v>fdb580753a276f9280a7358adb34c0780caddc64</v>
      </c>
      <c r="D198" s="6" t="str">
        <f>VLOOKUP(Report[[#This Row],[Game]],Table6[],3,FALSE)</f>
        <v>6.20191115.154741-69bf766f</v>
      </c>
      <c r="E198" s="6" t="str">
        <f>VLOOKUP(Report[[#This Row],[Game]],Table6[],4,FALSE)</f>
        <v>1.20191018.093722-700bbbe3</v>
      </c>
      <c r="F198" s="18" t="str">
        <f>IF(ISERR(FIND("First Person",Report[[#This Row],[Game]])),"Sì","No")</f>
        <v>Sì</v>
      </c>
    </row>
    <row r="199" spans="1:6" x14ac:dyDescent="0.3">
      <c r="A199" s="5" t="str">
        <f>Critical[[#This Row],[Column1]]</f>
        <v>Super Sic Bo</v>
      </c>
      <c r="B199" s="5" t="str">
        <f>Critical[[#This Row],[Column2]]</f>
        <v>DiceEngine.class</v>
      </c>
      <c r="C199" s="5" t="str">
        <f>Critical[[#This Row],[Column5]]</f>
        <v>172b339c9e300494ac811411e59f1d27511b34f1</v>
      </c>
      <c r="D199" s="6" t="str">
        <f>VLOOKUP(Report[[#This Row],[Game]],Table6[],3,FALSE)</f>
        <v>6.20191115.154741-69bf766f</v>
      </c>
      <c r="E199" s="6" t="str">
        <f>VLOOKUP(Report[[#This Row],[Game]],Table6[],4,FALSE)</f>
        <v>1.20191018.093722-700bbbe3</v>
      </c>
      <c r="F199" s="18" t="str">
        <f>IF(ISERR(FIND("First Person",Report[[#This Row],[Game]])),"Sì","No")</f>
        <v>Sì</v>
      </c>
    </row>
    <row r="200" spans="1:6" x14ac:dyDescent="0.3">
      <c r="A200" s="5" t="str">
        <f>Critical[[#This Row],[Column1]]</f>
        <v>Super Sic Bo</v>
      </c>
      <c r="B200" s="5" t="str">
        <f>Critical[[#This Row],[Column2]]</f>
        <v>RngService.class</v>
      </c>
      <c r="C200" s="5" t="str">
        <f>Critical[[#This Row],[Column5]]</f>
        <v>8cd46b2f07bf928007872b833351f4ae4524fa14</v>
      </c>
      <c r="D200" s="6" t="str">
        <f>VLOOKUP(Report[[#This Row],[Game]],Table6[],3,FALSE)</f>
        <v>6.20191115.154741-69bf766f</v>
      </c>
      <c r="E200" s="6" t="str">
        <f>VLOOKUP(Report[[#This Row],[Game]],Table6[],4,FALSE)</f>
        <v>1.20191018.093722-700bbbe3</v>
      </c>
      <c r="F200" s="18" t="str">
        <f>IF(ISERR(FIND("First Person",Report[[#This Row],[Game]])),"Sì","No")</f>
        <v>Sì</v>
      </c>
    </row>
    <row r="201" spans="1:6" x14ac:dyDescent="0.3">
      <c r="A201" s="5" t="str">
        <f>Critical[[#This Row],[Column1]]</f>
        <v>Texas Hold’em Bonus Poker</v>
      </c>
      <c r="B201" s="5" t="str">
        <f>Critical[[#This Row],[Column2]]</f>
        <v>FlushLookup.class</v>
      </c>
      <c r="C201" s="5" t="str">
        <f>Critical[[#This Row],[Column5]]</f>
        <v>659cbfcbcdc00499870fe17c317cbb097496604d</v>
      </c>
      <c r="D201" s="6" t="str">
        <f>VLOOKUP(Report[[#This Row],[Game]],Table6[],3,FALSE)</f>
        <v>6.20191115.154741-69bf766f</v>
      </c>
      <c r="E201" s="6" t="str">
        <f>VLOOKUP(Report[[#This Row],[Game]],Table6[],4,FALSE)</f>
        <v>1.20191121.125608-dcf63ca1</v>
      </c>
      <c r="F201" s="18" t="str">
        <f>IF(ISERR(FIND("First Person",Report[[#This Row],[Game]])),"Sì","No")</f>
        <v>Sì</v>
      </c>
    </row>
    <row r="202" spans="1:6" x14ac:dyDescent="0.3">
      <c r="A202" s="5" t="str">
        <f>Critical[[#This Row],[Column1]]</f>
        <v>Texas Hold’em Bonus Poker</v>
      </c>
      <c r="B202" s="5" t="str">
        <f>Critical[[#This Row],[Column2]]</f>
        <v>HashAdjust.class</v>
      </c>
      <c r="C202" s="5" t="str">
        <f>Critical[[#This Row],[Column5]]</f>
        <v>e91d2a66022eef4214c8b243518982ed68cfe7c9</v>
      </c>
      <c r="D202" s="6" t="str">
        <f>VLOOKUP(Report[[#This Row],[Game]],Table6[],3,FALSE)</f>
        <v>6.20191115.154741-69bf766f</v>
      </c>
      <c r="E202" s="6" t="str">
        <f>VLOOKUP(Report[[#This Row],[Game]],Table6[],4,FALSE)</f>
        <v>1.20191121.125608-dcf63ca1</v>
      </c>
      <c r="F202" s="18" t="str">
        <f>IF(ISERR(FIND("First Person",Report[[#This Row],[Game]])),"Sì","No")</f>
        <v>Sì</v>
      </c>
    </row>
    <row r="203" spans="1:6" x14ac:dyDescent="0.3">
      <c r="A203" s="5" t="str">
        <f>Critical[[#This Row],[Column1]]</f>
        <v>Texas Hold’em Bonus Poker</v>
      </c>
      <c r="B203" s="5" t="str">
        <f>Critical[[#This Row],[Column2]]</f>
        <v>HashLookup.class</v>
      </c>
      <c r="C203" s="5" t="str">
        <f>Critical[[#This Row],[Column5]]</f>
        <v>ceb7244659a1d97471cb87e5ef66ddc10ec5bf03</v>
      </c>
      <c r="D203" s="6" t="str">
        <f>VLOOKUP(Report[[#This Row],[Game]],Table6[],3,FALSE)</f>
        <v>6.20191115.154741-69bf766f</v>
      </c>
      <c r="E203" s="6" t="str">
        <f>VLOOKUP(Report[[#This Row],[Game]],Table6[],4,FALSE)</f>
        <v>1.20191121.125608-dcf63ca1</v>
      </c>
      <c r="F203" s="18" t="str">
        <f>IF(ISERR(FIND("First Person",Report[[#This Row],[Game]])),"Sì","No")</f>
        <v>Sì</v>
      </c>
    </row>
    <row r="204" spans="1:6" x14ac:dyDescent="0.3">
      <c r="A204" s="5" t="str">
        <f>Critical[[#This Row],[Column1]]</f>
        <v>Texas Hold’em Bonus Poker</v>
      </c>
      <c r="B204" s="5" t="str">
        <f>Critical[[#This Row],[Column2]]</f>
        <v>HoldemEvaluation.class</v>
      </c>
      <c r="C204" s="5" t="str">
        <f>Critical[[#This Row],[Column5]]</f>
        <v>bad12c531385a71779296bb59055b3298064f09e</v>
      </c>
      <c r="D204" s="6" t="str">
        <f>VLOOKUP(Report[[#This Row],[Game]],Table6[],3,FALSE)</f>
        <v>6.20191115.154741-69bf766f</v>
      </c>
      <c r="E204" s="6" t="str">
        <f>VLOOKUP(Report[[#This Row],[Game]],Table6[],4,FALSE)</f>
        <v>1.20191121.125608-dcf63ca1</v>
      </c>
      <c r="F204" s="18" t="str">
        <f>IF(ISERR(FIND("First Person",Report[[#This Row],[Game]])),"Sì","No")</f>
        <v>Sì</v>
      </c>
    </row>
    <row r="205" spans="1:6" x14ac:dyDescent="0.3">
      <c r="A205" s="5" t="str">
        <f>Critical[[#This Row],[Column1]]</f>
        <v>Texas Hold’em Bonus Poker</v>
      </c>
      <c r="B205" s="5" t="str">
        <f>Critical[[#This Row],[Column2]]</f>
        <v>Payouts.class</v>
      </c>
      <c r="C205" s="5" t="str">
        <f>Critical[[#This Row],[Column5]]</f>
        <v>3e1e7417fca53a42c00eb3fdec0bd60ccebf4cd2</v>
      </c>
      <c r="D205" s="6" t="str">
        <f>VLOOKUP(Report[[#This Row],[Game]],Table6[],3,FALSE)</f>
        <v>6.20191115.154741-69bf766f</v>
      </c>
      <c r="E205" s="6" t="str">
        <f>VLOOKUP(Report[[#This Row],[Game]],Table6[],4,FALSE)</f>
        <v>1.20191121.125608-dcf63ca1</v>
      </c>
      <c r="F205" s="18" t="str">
        <f>IF(ISERR(FIND("First Person",Report[[#This Row],[Game]])),"Sì","No")</f>
        <v>Sì</v>
      </c>
    </row>
    <row r="206" spans="1:6" x14ac:dyDescent="0.3">
      <c r="A206" s="5" t="str">
        <f>Critical[[#This Row],[Column1]]</f>
        <v>Texas Hold’em Bonus Poker</v>
      </c>
      <c r="B206" s="5" t="str">
        <f>Critical[[#This Row],[Column2]]</f>
        <v>PokerHandEvaluation.class</v>
      </c>
      <c r="C206" s="5" t="str">
        <f>Critical[[#This Row],[Column5]]</f>
        <v>bd3b11cc59128e130ea116c14dcc80b95782b6a2</v>
      </c>
      <c r="D206" s="6" t="str">
        <f>VLOOKUP(Report[[#This Row],[Game]],Table6[],3,FALSE)</f>
        <v>6.20191115.154741-69bf766f</v>
      </c>
      <c r="E206" s="6" t="str">
        <f>VLOOKUP(Report[[#This Row],[Game]],Table6[],4,FALSE)</f>
        <v>1.20191121.125608-dcf63ca1</v>
      </c>
      <c r="F206" s="18" t="str">
        <f>IF(ISERR(FIND("First Person",Report[[#This Row],[Game]])),"Sì","No")</f>
        <v>Sì</v>
      </c>
    </row>
    <row r="207" spans="1:6" x14ac:dyDescent="0.3">
      <c r="A207" s="5" t="str">
        <f>Critical[[#This Row],[Column1]]</f>
        <v>Texas Hold’em Bonus Poker</v>
      </c>
      <c r="B207" s="5" t="str">
        <f>Critical[[#This Row],[Column2]]</f>
        <v>PokerOutcomeEvaluated.class</v>
      </c>
      <c r="C207" s="5" t="str">
        <f>Critical[[#This Row],[Column5]]</f>
        <v>06ece962887b12fc33836a68c0c63bf7f1a0f956</v>
      </c>
      <c r="D207" s="6" t="str">
        <f>VLOOKUP(Report[[#This Row],[Game]],Table6[],3,FALSE)</f>
        <v>6.20191115.154741-69bf766f</v>
      </c>
      <c r="E207" s="6" t="str">
        <f>VLOOKUP(Report[[#This Row],[Game]],Table6[],4,FALSE)</f>
        <v>1.20191121.125608-dcf63ca1</v>
      </c>
      <c r="F207" s="18" t="str">
        <f>IF(ISERR(FIND("First Person",Report[[#This Row],[Game]])),"Sì","No")</f>
        <v>Sì</v>
      </c>
    </row>
    <row r="208" spans="1:6" x14ac:dyDescent="0.3">
      <c r="A208" s="5" t="str">
        <f>Critical[[#This Row],[Column1]]</f>
        <v>Texas Hold’em Bonus Poker</v>
      </c>
      <c r="B208" s="5" t="str">
        <f>Critical[[#This Row],[Column2]]</f>
        <v>TexasBonusGame.class</v>
      </c>
      <c r="C208" s="5" t="str">
        <f>Critical[[#This Row],[Column5]]</f>
        <v>9c3696c8ec239111f7171a5958fd9b1cb07521ee</v>
      </c>
      <c r="D208" s="6" t="str">
        <f>VLOOKUP(Report[[#This Row],[Game]],Table6[],3,FALSE)</f>
        <v>6.20191115.154741-69bf766f</v>
      </c>
      <c r="E208" s="6" t="str">
        <f>VLOOKUP(Report[[#This Row],[Game]],Table6[],4,FALSE)</f>
        <v>1.20191121.125608-dcf63ca1</v>
      </c>
      <c r="F208" s="18" t="str">
        <f>IF(ISERR(FIND("First Person",Report[[#This Row],[Game]])),"Sì","No")</f>
        <v>Sì</v>
      </c>
    </row>
    <row r="209" spans="1:6" x14ac:dyDescent="0.3">
      <c r="A209" s="5" t="str">
        <f>Critical[[#This Row],[Column1]]</f>
        <v>Texas Hold’em Bonus Poker</v>
      </c>
      <c r="B209" s="5" t="str">
        <f>Critical[[#This Row],[Column2]]</f>
        <v>TexasPayTable.class</v>
      </c>
      <c r="C209" s="5" t="str">
        <f>Critical[[#This Row],[Column5]]</f>
        <v>3366948960eb6a491334312ac353aa08604aa1ec</v>
      </c>
      <c r="D209" s="6" t="str">
        <f>VLOOKUP(Report[[#This Row],[Game]],Table6[],3,FALSE)</f>
        <v>6.20191115.154741-69bf766f</v>
      </c>
      <c r="E209" s="6" t="str">
        <f>VLOOKUP(Report[[#This Row],[Game]],Table6[],4,FALSE)</f>
        <v>1.20191121.125608-dcf63ca1</v>
      </c>
      <c r="F209" s="18" t="str">
        <f>IF(ISERR(FIND("First Person",Report[[#This Row],[Game]])),"Sì","No")</f>
        <v>Sì</v>
      </c>
    </row>
    <row r="210" spans="1:6" x14ac:dyDescent="0.3">
      <c r="A210" s="5" t="str">
        <f>Critical[[#This Row],[Column1]]</f>
        <v>Texas Hold’em Bonus Poker</v>
      </c>
      <c r="B210" s="5" t="str">
        <f>Critical[[#This Row],[Column2]]</f>
        <v>Unique5Lookup.class</v>
      </c>
      <c r="C210" s="5" t="str">
        <f>Critical[[#This Row],[Column5]]</f>
        <v>52e69e0151d33335fcd12db1c2bb8562e9d80535</v>
      </c>
      <c r="D210" s="6" t="str">
        <f>VLOOKUP(Report[[#This Row],[Game]],Table6[],3,FALSE)</f>
        <v>6.20191115.154741-69bf766f</v>
      </c>
      <c r="E210" s="6" t="str">
        <f>VLOOKUP(Report[[#This Row],[Game]],Table6[],4,FALSE)</f>
        <v>1.20191121.125608-dcf63ca1</v>
      </c>
      <c r="F210" s="18" t="str">
        <f>IF(ISERR(FIND("First Person",Report[[#This Row],[Game]])),"Sì","No")</f>
        <v>Sì</v>
      </c>
    </row>
    <row r="211" spans="1:6" x14ac:dyDescent="0.3">
      <c r="A211" s="5" t="str">
        <f>Critical[[#This Row],[Column1]]</f>
        <v>Three Card Poker</v>
      </c>
      <c r="B211" s="5" t="str">
        <f>Critical[[#This Row],[Column2]]</f>
        <v>FlushLookup.class</v>
      </c>
      <c r="C211" s="5" t="str">
        <f>Critical[[#This Row],[Column5]]</f>
        <v>659cbfcbcdc00499870fe17c317cbb097496604d</v>
      </c>
      <c r="D211" s="6" t="str">
        <f>VLOOKUP(Report[[#This Row],[Game]],Table6[],3,FALSE)</f>
        <v>6.20191115.154741-69bf766f</v>
      </c>
      <c r="E211" s="6" t="str">
        <f>VLOOKUP(Report[[#This Row],[Game]],Table6[],4,FALSE)</f>
        <v>1.20191121.125608-dcf63ca1</v>
      </c>
      <c r="F211" s="18" t="str">
        <f>IF(ISERR(FIND("First Person",Report[[#This Row],[Game]])),"Sì","No")</f>
        <v>Sì</v>
      </c>
    </row>
    <row r="212" spans="1:6" x14ac:dyDescent="0.3">
      <c r="A212" s="5" t="str">
        <f>Critical[[#This Row],[Column1]]</f>
        <v>Three Card Poker</v>
      </c>
      <c r="B212" s="5" t="str">
        <f>Critical[[#This Row],[Column2]]</f>
        <v>HashAdjust.class</v>
      </c>
      <c r="C212" s="5" t="str">
        <f>Critical[[#This Row],[Column5]]</f>
        <v>e91d2a66022eef4214c8b243518982ed68cfe7c9</v>
      </c>
      <c r="D212" s="6" t="str">
        <f>VLOOKUP(Report[[#This Row],[Game]],Table6[],3,FALSE)</f>
        <v>6.20191115.154741-69bf766f</v>
      </c>
      <c r="E212" s="6" t="str">
        <f>VLOOKUP(Report[[#This Row],[Game]],Table6[],4,FALSE)</f>
        <v>1.20191121.125608-dcf63ca1</v>
      </c>
      <c r="F212" s="18" t="str">
        <f>IF(ISERR(FIND("First Person",Report[[#This Row],[Game]])),"Sì","No")</f>
        <v>Sì</v>
      </c>
    </row>
    <row r="213" spans="1:6" x14ac:dyDescent="0.3">
      <c r="A213" s="5" t="str">
        <f>Critical[[#This Row],[Column1]]</f>
        <v>Three Card Poker</v>
      </c>
      <c r="B213" s="5" t="str">
        <f>Critical[[#This Row],[Column2]]</f>
        <v>HashLookup.class</v>
      </c>
      <c r="C213" s="5" t="str">
        <f>Critical[[#This Row],[Column5]]</f>
        <v>ceb7244659a1d97471cb87e5ef66ddc10ec5bf03</v>
      </c>
      <c r="D213" s="6" t="str">
        <f>VLOOKUP(Report[[#This Row],[Game]],Table6[],3,FALSE)</f>
        <v>6.20191115.154741-69bf766f</v>
      </c>
      <c r="E213" s="6" t="str">
        <f>VLOOKUP(Report[[#This Row],[Game]],Table6[],4,FALSE)</f>
        <v>1.20191121.125608-dcf63ca1</v>
      </c>
      <c r="F213" s="18" t="str">
        <f>IF(ISERR(FIND("First Person",Report[[#This Row],[Game]])),"Sì","No")</f>
        <v>Sì</v>
      </c>
    </row>
    <row r="214" spans="1:6" x14ac:dyDescent="0.3">
      <c r="A214" s="5" t="str">
        <f>Critical[[#This Row],[Column1]]</f>
        <v>Three Card Poker</v>
      </c>
      <c r="B214" s="5" t="str">
        <f>Critical[[#This Row],[Column2]]</f>
        <v>PokerHandEvaluation.class</v>
      </c>
      <c r="C214" s="5" t="str">
        <f>Critical[[#This Row],[Column5]]</f>
        <v>bd3b11cc59128e130ea116c14dcc80b95782b6a2</v>
      </c>
      <c r="D214" s="6" t="str">
        <f>VLOOKUP(Report[[#This Row],[Game]],Table6[],3,FALSE)</f>
        <v>6.20191115.154741-69bf766f</v>
      </c>
      <c r="E214" s="6" t="str">
        <f>VLOOKUP(Report[[#This Row],[Game]],Table6[],4,FALSE)</f>
        <v>1.20191121.125608-dcf63ca1</v>
      </c>
      <c r="F214" s="18" t="str">
        <f>IF(ISERR(FIND("First Person",Report[[#This Row],[Game]])),"Sì","No")</f>
        <v>Sì</v>
      </c>
    </row>
    <row r="215" spans="1:6" x14ac:dyDescent="0.3">
      <c r="A215" s="5" t="str">
        <f>Critical[[#This Row],[Column1]]</f>
        <v>Three Card Poker</v>
      </c>
      <c r="B215" s="5" t="str">
        <f>Critical[[#This Row],[Column2]]</f>
        <v>TcpGame.class</v>
      </c>
      <c r="C215" s="5" t="str">
        <f>Critical[[#This Row],[Column5]]</f>
        <v>04beb8876da31fe78a9a58f17be97347f7aca6a5</v>
      </c>
      <c r="D215" s="6" t="str">
        <f>VLOOKUP(Report[[#This Row],[Game]],Table6[],3,FALSE)</f>
        <v>6.20191115.154741-69bf766f</v>
      </c>
      <c r="E215" s="6" t="str">
        <f>VLOOKUP(Report[[#This Row],[Game]],Table6[],4,FALSE)</f>
        <v>1.20191121.125608-dcf63ca1</v>
      </c>
      <c r="F215" s="18" t="str">
        <f>IF(ISERR(FIND("First Person",Report[[#This Row],[Game]])),"Sì","No")</f>
        <v>Sì</v>
      </c>
    </row>
    <row r="216" spans="1:6" x14ac:dyDescent="0.3">
      <c r="A216" s="5" t="str">
        <f>Critical[[#This Row],[Column1]]</f>
        <v>Three Card Poker</v>
      </c>
      <c r="B216" s="5" t="str">
        <f>Critical[[#This Row],[Column2]]</f>
        <v>TcpGameResult.class</v>
      </c>
      <c r="C216" s="5" t="str">
        <f>Critical[[#This Row],[Column5]]</f>
        <v>ddac405640c8b903ecc158f8d79cab35834087b0</v>
      </c>
      <c r="D216" s="6" t="str">
        <f>VLOOKUP(Report[[#This Row],[Game]],Table6[],3,FALSE)</f>
        <v>6.20191115.154741-69bf766f</v>
      </c>
      <c r="E216" s="6" t="str">
        <f>VLOOKUP(Report[[#This Row],[Game]],Table6[],4,FALSE)</f>
        <v>1.20191121.125608-dcf63ca1</v>
      </c>
      <c r="F216" s="18" t="str">
        <f>IF(ISERR(FIND("First Person",Report[[#This Row],[Game]])),"Sì","No")</f>
        <v>Sì</v>
      </c>
    </row>
    <row r="217" spans="1:6" x14ac:dyDescent="0.3">
      <c r="A217" s="5" t="str">
        <f>Critical[[#This Row],[Column1]]</f>
        <v>Three Card Poker</v>
      </c>
      <c r="B217" s="5" t="str">
        <f>Critical[[#This Row],[Column2]]</f>
        <v>ThreeCardPokerPayouts.class</v>
      </c>
      <c r="C217" s="5" t="str">
        <f>Critical[[#This Row],[Column5]]</f>
        <v>65620a5648c44edd3c9f96a18db48e147a1104de</v>
      </c>
      <c r="D217" s="6" t="str">
        <f>VLOOKUP(Report[[#This Row],[Game]],Table6[],3,FALSE)</f>
        <v>6.20191115.154741-69bf766f</v>
      </c>
      <c r="E217" s="6" t="str">
        <f>VLOOKUP(Report[[#This Row],[Game]],Table6[],4,FALSE)</f>
        <v>1.20191121.125608-dcf63ca1</v>
      </c>
      <c r="F217" s="18" t="str">
        <f>IF(ISERR(FIND("First Person",Report[[#This Row],[Game]])),"Sì","No")</f>
        <v>Sì</v>
      </c>
    </row>
    <row r="218" spans="1:6" x14ac:dyDescent="0.3">
      <c r="A218" s="5" t="str">
        <f>Critical[[#This Row],[Column1]]</f>
        <v>Three Card Poker</v>
      </c>
      <c r="B218" s="5" t="str">
        <f>Critical[[#This Row],[Column2]]</f>
        <v>ThreeCardEvaluation.class</v>
      </c>
      <c r="C218" s="5" t="str">
        <f>Critical[[#This Row],[Column5]]</f>
        <v>9df2d103c866f67f5e0a7cfb6fb0063b63291964</v>
      </c>
      <c r="D218" s="6" t="str">
        <f>VLOOKUP(Report[[#This Row],[Game]],Table6[],3,FALSE)</f>
        <v>6.20191115.154741-69bf766f</v>
      </c>
      <c r="E218" s="6" t="str">
        <f>VLOOKUP(Report[[#This Row],[Game]],Table6[],4,FALSE)</f>
        <v>1.20191121.125608-dcf63ca1</v>
      </c>
      <c r="F218" s="18" t="str">
        <f>IF(ISERR(FIND("First Person",Report[[#This Row],[Game]])),"Sì","No")</f>
        <v>Sì</v>
      </c>
    </row>
    <row r="219" spans="1:6" x14ac:dyDescent="0.3">
      <c r="A219" s="5" t="str">
        <f>Critical[[#This Row],[Column1]]</f>
        <v>Three Card Poker</v>
      </c>
      <c r="B219" s="5" t="str">
        <f>Critical[[#This Row],[Column2]]</f>
        <v>ThreeCardHandEvaluation.class</v>
      </c>
      <c r="C219" s="5" t="str">
        <f>Critical[[#This Row],[Column5]]</f>
        <v>45420ee1cab9d108d3c2c3e6a4a0cc243da75af8</v>
      </c>
      <c r="D219" s="6" t="str">
        <f>VLOOKUP(Report[[#This Row],[Game]],Table6[],3,FALSE)</f>
        <v>6.20191115.154741-69bf766f</v>
      </c>
      <c r="E219" s="6" t="str">
        <f>VLOOKUP(Report[[#This Row],[Game]],Table6[],4,FALSE)</f>
        <v>1.20191121.125608-dcf63ca1</v>
      </c>
      <c r="F219" s="18" t="str">
        <f>IF(ISERR(FIND("First Person",Report[[#This Row],[Game]])),"Sì","No")</f>
        <v>Sì</v>
      </c>
    </row>
    <row r="220" spans="1:6" x14ac:dyDescent="0.3">
      <c r="A220" s="5" t="str">
        <f>Critical[[#This Row],[Column1]]</f>
        <v>Three Card Poker</v>
      </c>
      <c r="B220" s="5" t="str">
        <f>Critical[[#This Row],[Column2]]</f>
        <v>Unique5Lookup.class</v>
      </c>
      <c r="C220" s="5" t="str">
        <f>Critical[[#This Row],[Column5]]</f>
        <v>52e69e0151d33335fcd12db1c2bb8562e9d80535</v>
      </c>
      <c r="D220" s="6" t="str">
        <f>VLOOKUP(Report[[#This Row],[Game]],Table6[],3,FALSE)</f>
        <v>6.20191115.154741-69bf766f</v>
      </c>
      <c r="E220" s="6" t="str">
        <f>VLOOKUP(Report[[#This Row],[Game]],Table6[],4,FALSE)</f>
        <v>1.20191121.125608-dcf63ca1</v>
      </c>
      <c r="F220" s="18" t="str">
        <f>IF(ISERR(FIND("First Person",Report[[#This Row],[Game]])),"Sì","No")</f>
        <v>Sì</v>
      </c>
    </row>
    <row r="221" spans="1:6" x14ac:dyDescent="0.3">
      <c r="A221" s="5" t="str">
        <f>Critical[[#This Row],[Column1]]</f>
        <v>Top Card</v>
      </c>
      <c r="B221" s="5" t="str">
        <f>Critical[[#This Row],[Column2]]</f>
        <v>DragonTigerCard.class</v>
      </c>
      <c r="C221" s="5" t="str">
        <f>Critical[[#This Row],[Column5]]</f>
        <v>3c4caf4be59b817dc4f7284312f29b1bd2253338</v>
      </c>
      <c r="D221" s="6" t="str">
        <f>VLOOKUP(Report[[#This Row],[Game]],Table6[],3,FALSE)</f>
        <v>6.20191115.154741-69bf766f</v>
      </c>
      <c r="E221" s="6" t="str">
        <f>VLOOKUP(Report[[#This Row],[Game]],Table6[],4,FALSE)</f>
        <v>6.20191109.094719-5d8f65ab-43</v>
      </c>
      <c r="F221" s="18" t="str">
        <f>IF(ISERR(FIND("First Person",Report[[#This Row],[Game]])),"Sì","No")</f>
        <v>Sì</v>
      </c>
    </row>
    <row r="222" spans="1:6" x14ac:dyDescent="0.3">
      <c r="A222" s="5" t="str">
        <f>Critical[[#This Row],[Column1]]</f>
        <v>Top Card</v>
      </c>
      <c r="B222" s="5" t="str">
        <f>Critical[[#This Row],[Column2]]</f>
        <v>DragonTigerGame.class</v>
      </c>
      <c r="C222" s="5" t="str">
        <f>Critical[[#This Row],[Column5]]</f>
        <v>5c2cbb5d96def6f44f118e11db2042d5d96f784b</v>
      </c>
      <c r="D222" s="6" t="str">
        <f>VLOOKUP(Report[[#This Row],[Game]],Table6[],3,FALSE)</f>
        <v>6.20191115.154741-69bf766f</v>
      </c>
      <c r="E222" s="6" t="str">
        <f>VLOOKUP(Report[[#This Row],[Game]],Table6[],4,FALSE)</f>
        <v>6.20191109.094719-5d8f65ab-43</v>
      </c>
      <c r="F222" s="18" t="str">
        <f>IF(ISERR(FIND("First Person",Report[[#This Row],[Game]])),"Sì","No")</f>
        <v>Sì</v>
      </c>
    </row>
    <row r="223" spans="1:6" x14ac:dyDescent="0.3">
      <c r="A223" s="5" t="str">
        <f>Critical[[#This Row],[Column1]]</f>
        <v>Top Card</v>
      </c>
      <c r="B223" s="5" t="str">
        <f>Critical[[#This Row],[Column2]]</f>
        <v>DragonTigerPayout.class</v>
      </c>
      <c r="C223" s="5" t="str">
        <f>Critical[[#This Row],[Column5]]</f>
        <v>fe71cd51866b847f5dab29fc222f2829b20a4812</v>
      </c>
      <c r="D223" s="6" t="str">
        <f>VLOOKUP(Report[[#This Row],[Game]],Table6[],3,FALSE)</f>
        <v>6.20191115.154741-69bf766f</v>
      </c>
      <c r="E223" s="6" t="str">
        <f>VLOOKUP(Report[[#This Row],[Game]],Table6[],4,FALSE)</f>
        <v>6.20191109.094719-5d8f65ab-43</v>
      </c>
      <c r="F223" s="18" t="str">
        <f>IF(ISERR(FIND("First Person",Report[[#This Row],[Game]])),"Sì","No")</f>
        <v>Sì</v>
      </c>
    </row>
    <row r="224" spans="1:6" x14ac:dyDescent="0.3">
      <c r="A224" s="5" t="str">
        <f>Critical[[#This Row],[Column1]]</f>
        <v>Top Card</v>
      </c>
      <c r="B224" s="5" t="str">
        <f>Critical[[#This Row],[Column2]]</f>
        <v>DragonTigerWinner.class</v>
      </c>
      <c r="C224" s="5" t="str">
        <f>Critical[[#This Row],[Column5]]</f>
        <v>25478b90fc23e20f794d6ca77d79da7cc69cd886</v>
      </c>
      <c r="D224" s="6" t="str">
        <f>VLOOKUP(Report[[#This Row],[Game]],Table6[],3,FALSE)</f>
        <v>6.20191115.154741-69bf766f</v>
      </c>
      <c r="E224" s="6" t="str">
        <f>VLOOKUP(Report[[#This Row],[Game]],Table6[],4,FALSE)</f>
        <v>6.20191109.094719-5d8f65ab-43</v>
      </c>
      <c r="F224" s="18" t="str">
        <f>IF(ISERR(FIND("First Person",Report[[#This Row],[Game]])),"Sì","No")</f>
        <v>Sì</v>
      </c>
    </row>
    <row r="225" spans="1:6" x14ac:dyDescent="0.3">
      <c r="A225" s="5" t="str">
        <f>Critical[[#This Row],[Column1]]</f>
        <v>Ultimate Texas Hold’em</v>
      </c>
      <c r="B225" s="5" t="str">
        <f>Critical[[#This Row],[Column2]]</f>
        <v>FlushLookup.class</v>
      </c>
      <c r="C225" s="5" t="str">
        <f>Critical[[#This Row],[Column5]]</f>
        <v>659cbfcbcdc00499870fe17c317cbb097496604d</v>
      </c>
      <c r="D225" s="6" t="str">
        <f>VLOOKUP(Report[[#This Row],[Game]],Table6[],3,FALSE)</f>
        <v>6.20191115.154741-69bf766f</v>
      </c>
      <c r="E225" s="6" t="str">
        <f>VLOOKUP(Report[[#This Row],[Game]],Table6[],4,FALSE)</f>
        <v>1.20191121.125608-dcf63ca1</v>
      </c>
      <c r="F225" s="18" t="str">
        <f>IF(ISERR(FIND("First Person",Report[[#This Row],[Game]])),"Sì","No")</f>
        <v>Sì</v>
      </c>
    </row>
    <row r="226" spans="1:6" x14ac:dyDescent="0.3">
      <c r="A226" s="5" t="str">
        <f>Critical[[#This Row],[Column1]]</f>
        <v>Ultimate Texas Hold’em</v>
      </c>
      <c r="B226" s="5" t="str">
        <f>Critical[[#This Row],[Column2]]</f>
        <v>HashAdjust.class</v>
      </c>
      <c r="C226" s="5" t="str">
        <f>Critical[[#This Row],[Column5]]</f>
        <v>e91d2a66022eef4214c8b243518982ed68cfe7c9</v>
      </c>
      <c r="D226" s="6" t="str">
        <f>VLOOKUP(Report[[#This Row],[Game]],Table6[],3,FALSE)</f>
        <v>6.20191115.154741-69bf766f</v>
      </c>
      <c r="E226" s="6" t="str">
        <f>VLOOKUP(Report[[#This Row],[Game]],Table6[],4,FALSE)</f>
        <v>1.20191121.125608-dcf63ca1</v>
      </c>
      <c r="F226" s="18" t="str">
        <f>IF(ISERR(FIND("First Person",Report[[#This Row],[Game]])),"Sì","No")</f>
        <v>Sì</v>
      </c>
    </row>
    <row r="227" spans="1:6" x14ac:dyDescent="0.3">
      <c r="A227" s="5" t="str">
        <f>Critical[[#This Row],[Column1]]</f>
        <v>Ultimate Texas Hold’em</v>
      </c>
      <c r="B227" s="5" t="str">
        <f>Critical[[#This Row],[Column2]]</f>
        <v>HashLookup.class</v>
      </c>
      <c r="C227" s="5" t="str">
        <f>Critical[[#This Row],[Column5]]</f>
        <v>ceb7244659a1d97471cb87e5ef66ddc10ec5bf03</v>
      </c>
      <c r="D227" s="6" t="str">
        <f>VLOOKUP(Report[[#This Row],[Game]],Table6[],3,FALSE)</f>
        <v>6.20191115.154741-69bf766f</v>
      </c>
      <c r="E227" s="6" t="str">
        <f>VLOOKUP(Report[[#This Row],[Game]],Table6[],4,FALSE)</f>
        <v>1.20191121.125608-dcf63ca1</v>
      </c>
      <c r="F227" s="18" t="str">
        <f>IF(ISERR(FIND("First Person",Report[[#This Row],[Game]])),"Sì","No")</f>
        <v>Sì</v>
      </c>
    </row>
    <row r="228" spans="1:6" x14ac:dyDescent="0.3">
      <c r="A228" s="5" t="str">
        <f>Critical[[#This Row],[Column1]]</f>
        <v>Ultimate Texas Hold’em</v>
      </c>
      <c r="B228" s="5" t="str">
        <f>Critical[[#This Row],[Column2]]</f>
        <v>HoldemEvaluation.class</v>
      </c>
      <c r="C228" s="5" t="str">
        <f>Critical[[#This Row],[Column5]]</f>
        <v>bad12c531385a71779296bb59055b3298064f09e</v>
      </c>
      <c r="D228" s="6" t="str">
        <f>VLOOKUP(Report[[#This Row],[Game]],Table6[],3,FALSE)</f>
        <v>6.20191115.154741-69bf766f</v>
      </c>
      <c r="E228" s="6" t="str">
        <f>VLOOKUP(Report[[#This Row],[Game]],Table6[],4,FALSE)</f>
        <v>1.20191121.125608-dcf63ca1</v>
      </c>
      <c r="F228" s="18" t="str">
        <f>IF(ISERR(FIND("First Person",Report[[#This Row],[Game]])),"Sì","No")</f>
        <v>Sì</v>
      </c>
    </row>
    <row r="229" spans="1:6" x14ac:dyDescent="0.3">
      <c r="A229" s="5" t="str">
        <f>Critical[[#This Row],[Column1]]</f>
        <v>Ultimate Texas Hold’em</v>
      </c>
      <c r="B229" s="5" t="str">
        <f>Critical[[#This Row],[Column2]]</f>
        <v>Payouts.class</v>
      </c>
      <c r="C229" s="5" t="str">
        <f>Critical[[#This Row],[Column5]]</f>
        <v>3e1e7417fca53a42c00eb3fdec0bd60ccebf4cd2</v>
      </c>
      <c r="D229" s="6" t="str">
        <f>VLOOKUP(Report[[#This Row],[Game]],Table6[],3,FALSE)</f>
        <v>6.20191115.154741-69bf766f</v>
      </c>
      <c r="E229" s="6" t="str">
        <f>VLOOKUP(Report[[#This Row],[Game]],Table6[],4,FALSE)</f>
        <v>1.20191121.125608-dcf63ca1</v>
      </c>
      <c r="F229" s="18" t="str">
        <f>IF(ISERR(FIND("First Person",Report[[#This Row],[Game]])),"Sì","No")</f>
        <v>Sì</v>
      </c>
    </row>
    <row r="230" spans="1:6" x14ac:dyDescent="0.3">
      <c r="A230" s="5" t="str">
        <f>Critical[[#This Row],[Column1]]</f>
        <v>Ultimate Texas Hold’em</v>
      </c>
      <c r="B230" s="5" t="str">
        <f>Critical[[#This Row],[Column2]]</f>
        <v>PokerHandEvaluation.class</v>
      </c>
      <c r="C230" s="5" t="str">
        <f>Critical[[#This Row],[Column5]]</f>
        <v>bd3b11cc59128e130ea116c14dcc80b95782b6a2</v>
      </c>
      <c r="D230" s="6" t="str">
        <f>VLOOKUP(Report[[#This Row],[Game]],Table6[],3,FALSE)</f>
        <v>6.20191115.154741-69bf766f</v>
      </c>
      <c r="E230" s="6" t="str">
        <f>VLOOKUP(Report[[#This Row],[Game]],Table6[],4,FALSE)</f>
        <v>1.20191121.125608-dcf63ca1</v>
      </c>
      <c r="F230" s="18" t="str">
        <f>IF(ISERR(FIND("First Person",Report[[#This Row],[Game]])),"Sì","No")</f>
        <v>Sì</v>
      </c>
    </row>
    <row r="231" spans="1:6" x14ac:dyDescent="0.3">
      <c r="A231" s="5" t="str">
        <f>Critical[[#This Row],[Column1]]</f>
        <v>Ultimate Texas Hold’em</v>
      </c>
      <c r="B231" s="5" t="str">
        <f>Critical[[#This Row],[Column2]]</f>
        <v>PokerOutcomeEvaluated.class</v>
      </c>
      <c r="C231" s="5" t="str">
        <f>Critical[[#This Row],[Column5]]</f>
        <v>06ece962887b12fc33836a68c0c63bf7f1a0f956</v>
      </c>
      <c r="D231" s="6" t="str">
        <f>VLOOKUP(Report[[#This Row],[Game]],Table6[],3,FALSE)</f>
        <v>6.20191115.154741-69bf766f</v>
      </c>
      <c r="E231" s="6" t="str">
        <f>VLOOKUP(Report[[#This Row],[Game]],Table6[],4,FALSE)</f>
        <v>1.20191121.125608-dcf63ca1</v>
      </c>
      <c r="F231" s="18" t="str">
        <f>IF(ISERR(FIND("First Person",Report[[#This Row],[Game]])),"Sì","No")</f>
        <v>Sì</v>
      </c>
    </row>
    <row r="232" spans="1:6" x14ac:dyDescent="0.3">
      <c r="A232" s="5" t="str">
        <f>Critical[[#This Row],[Column1]]</f>
        <v>Ultimate Texas Hold’em</v>
      </c>
      <c r="B232" s="5" t="str">
        <f>Critical[[#This Row],[Column2]]</f>
        <v>TexasPayTable.class</v>
      </c>
      <c r="C232" s="5" t="str">
        <f>Critical[[#This Row],[Column5]]</f>
        <v>3366948960eb6a491334312ac353aa08604aa1ec</v>
      </c>
      <c r="D232" s="6" t="str">
        <f>VLOOKUP(Report[[#This Row],[Game]],Table6[],3,FALSE)</f>
        <v>6.20191115.154741-69bf766f</v>
      </c>
      <c r="E232" s="6" t="str">
        <f>VLOOKUP(Report[[#This Row],[Game]],Table6[],4,FALSE)</f>
        <v>1.20191121.125608-dcf63ca1</v>
      </c>
      <c r="F232" s="18" t="str">
        <f>IF(ISERR(FIND("First Person",Report[[#This Row],[Game]])),"Sì","No")</f>
        <v>Sì</v>
      </c>
    </row>
    <row r="233" spans="1:6" x14ac:dyDescent="0.3">
      <c r="A233" s="5" t="str">
        <f>Critical[[#This Row],[Column1]]</f>
        <v>Ultimate Texas Hold’em</v>
      </c>
      <c r="B233" s="5" t="str">
        <f>Critical[[#This Row],[Column2]]</f>
        <v>Unique5Lookup.class</v>
      </c>
      <c r="C233" s="5" t="str">
        <f>Critical[[#This Row],[Column5]]</f>
        <v>52e69e0151d33335fcd12db1c2bb8562e9d80535</v>
      </c>
      <c r="D233" s="6" t="str">
        <f>VLOOKUP(Report[[#This Row],[Game]],Table6[],3,FALSE)</f>
        <v>6.20191115.154741-69bf766f</v>
      </c>
      <c r="E233" s="6" t="str">
        <f>VLOOKUP(Report[[#This Row],[Game]],Table6[],4,FALSE)</f>
        <v>1.20191121.125608-dcf63ca1</v>
      </c>
      <c r="F233" s="18" t="str">
        <f>IF(ISERR(FIND("First Person",Report[[#This Row],[Game]])),"Sì","No")</f>
        <v>Sì</v>
      </c>
    </row>
    <row r="234" spans="1:6" x14ac:dyDescent="0.3">
      <c r="A234" s="5"/>
      <c r="B234" s="5"/>
      <c r="C234" s="5"/>
      <c r="D234" s="6"/>
      <c r="E234" s="6"/>
      <c r="F234" s="18"/>
    </row>
    <row r="235" spans="1:6" x14ac:dyDescent="0.3">
      <c r="A235" s="5"/>
      <c r="B235" s="5"/>
      <c r="C235" s="5"/>
      <c r="D235" s="6"/>
      <c r="E235" s="6"/>
      <c r="F235" s="18"/>
    </row>
    <row r="236" spans="1:6" x14ac:dyDescent="0.3">
      <c r="A236" s="5"/>
      <c r="B236" s="5"/>
      <c r="C236" s="5"/>
      <c r="D236" s="6"/>
      <c r="E236" s="6"/>
      <c r="F236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F80F-111F-4428-832B-F18F1C5B3709}">
  <dimension ref="A1:D31"/>
  <sheetViews>
    <sheetView workbookViewId="0">
      <selection activeCell="C25" sqref="C25"/>
    </sheetView>
  </sheetViews>
  <sheetFormatPr defaultColWidth="8.77734375" defaultRowHeight="14.4" x14ac:dyDescent="0.3"/>
  <cols>
    <col min="1" max="1" width="27.6640625" bestFit="1" customWidth="1"/>
    <col min="2" max="2" width="26.33203125" bestFit="1" customWidth="1"/>
    <col min="3" max="3" width="29.109375" bestFit="1" customWidth="1"/>
    <col min="4" max="4" width="14.44140625" bestFit="1" customWidth="1"/>
    <col min="6" max="6" width="21.6640625" bestFit="1" customWidth="1"/>
  </cols>
  <sheetData>
    <row r="1" spans="1:4" s="30" customFormat="1" x14ac:dyDescent="0.3">
      <c r="A1" s="29" t="s">
        <v>637</v>
      </c>
      <c r="B1" s="29" t="s">
        <v>185</v>
      </c>
      <c r="C1" s="29" t="s">
        <v>194</v>
      </c>
      <c r="D1" s="29" t="s">
        <v>638</v>
      </c>
    </row>
    <row r="2" spans="1:4" x14ac:dyDescent="0.3">
      <c r="A2" s="31" t="s">
        <v>119</v>
      </c>
      <c r="B2" t="str">
        <f>VLOOKUP(A2,Table6[],3,FALSE)</f>
        <v>6.20191115.154741-69bf766f</v>
      </c>
      <c r="C2" t="str">
        <f>VLOOKUP(A2,Table6[],4,FALSE)</f>
        <v>1.20191121.125608-dcf63ca1</v>
      </c>
      <c r="D2" t="s">
        <v>639</v>
      </c>
    </row>
    <row r="3" spans="1:4" x14ac:dyDescent="0.3">
      <c r="A3" s="31" t="s">
        <v>31</v>
      </c>
      <c r="B3" s="30" t="str">
        <f>VLOOKUP(A3,Table6[],3,FALSE)</f>
        <v>6.20191115.154741-69bf766f</v>
      </c>
      <c r="C3" s="30" t="str">
        <f>VLOOKUP(A3,Table6[],4,FALSE)</f>
        <v>6.20191021.141611-ddb3b78a</v>
      </c>
    </row>
    <row r="4" spans="1:4" x14ac:dyDescent="0.3">
      <c r="A4" s="31" t="s">
        <v>37</v>
      </c>
      <c r="B4" s="30" t="str">
        <f>VLOOKUP(A4,Table6[],3,FALSE)</f>
        <v>6.20191115.154741-69bf766f</v>
      </c>
      <c r="C4" s="30" t="str">
        <f>VLOOKUP(A4,Table6[],4,FALSE)</f>
        <v>1.20191021.143350-9dccb9cd</v>
      </c>
      <c r="D4" t="s">
        <v>640</v>
      </c>
    </row>
    <row r="5" spans="1:4" x14ac:dyDescent="0.3">
      <c r="A5" s="33" t="s">
        <v>42</v>
      </c>
      <c r="B5" s="30" t="str">
        <f>VLOOKUP(A5,Table6[],3,FALSE)</f>
        <v>6.20191115.154741-69bf766f</v>
      </c>
      <c r="C5" s="30" t="str">
        <f>VLOOKUP(A5,Table6[],4,FALSE)</f>
        <v>6.20191115.154741-69bf766f</v>
      </c>
      <c r="D5" t="s">
        <v>641</v>
      </c>
    </row>
    <row r="6" spans="1:4" x14ac:dyDescent="0.3">
      <c r="A6" s="31" t="s">
        <v>48</v>
      </c>
      <c r="B6" s="30" t="str">
        <f>VLOOKUP(A6,Table6[],3,FALSE)</f>
        <v>6.20191115.154741-69bf766f</v>
      </c>
      <c r="C6" s="30" t="str">
        <f>VLOOKUP(A6,Table6[],4,FALSE)</f>
        <v>1.20191121.125608-dcf63ca1</v>
      </c>
    </row>
    <row r="7" spans="1:4" x14ac:dyDescent="0.3">
      <c r="A7" s="31" t="s">
        <v>56</v>
      </c>
      <c r="B7" s="30" t="str">
        <f>VLOOKUP(A7,Table6[],3,FALSE)</f>
        <v>6.20191115.154741-69bf766f</v>
      </c>
      <c r="C7" s="30" t="str">
        <f>VLOOKUP(A7,Table6[],4,FALSE)</f>
        <v>1.20191121.125608-dcf63ca1</v>
      </c>
    </row>
    <row r="8" spans="1:4" x14ac:dyDescent="0.3">
      <c r="A8" s="31" t="s">
        <v>150</v>
      </c>
      <c r="B8" s="30" t="str">
        <f>VLOOKUP(A8,Table6[],3,FALSE)</f>
        <v>6.20191115.154741-69bf766f</v>
      </c>
      <c r="C8" s="30" t="str">
        <f>VLOOKUP(A8,Table6[],4,FALSE)</f>
        <v>1.20191018.073832-bfa748f8</v>
      </c>
    </row>
    <row r="9" spans="1:4" x14ac:dyDescent="0.3">
      <c r="A9" s="31" t="s">
        <v>61</v>
      </c>
      <c r="B9" s="30" t="str">
        <f>VLOOKUP(A9,Table6[],3,FALSE)</f>
        <v>6.20191115.154741-69bf766f</v>
      </c>
      <c r="C9" s="30" t="str">
        <f>VLOOKUP(A9,Table6[],4,FALSE)</f>
        <v>6.20191021.141611-ddb3b78a</v>
      </c>
    </row>
    <row r="10" spans="1:4" x14ac:dyDescent="0.3">
      <c r="A10" s="31" t="s">
        <v>63</v>
      </c>
      <c r="B10" s="30" t="str">
        <f>VLOOKUP(A10,Table6[],3,FALSE)</f>
        <v>6.20191115.154741-69bf766f</v>
      </c>
      <c r="C10" s="30" t="str">
        <f>VLOOKUP(A10,Table6[],4,FALSE)</f>
        <v>6.20191109.094719-5d8f65ab-43</v>
      </c>
    </row>
    <row r="11" spans="1:4" x14ac:dyDescent="0.3">
      <c r="A11" s="31" t="s">
        <v>121</v>
      </c>
      <c r="B11" s="30" t="str">
        <f>VLOOKUP(A11,Table6[],3,FALSE)</f>
        <v>6.20191115.154741-69bf766f</v>
      </c>
      <c r="C11" s="30" t="str">
        <f>VLOOKUP(A11,Table6[],4,FALSE)</f>
        <v>1.20191120.134440-d69c3156</v>
      </c>
    </row>
    <row r="12" spans="1:4" x14ac:dyDescent="0.3">
      <c r="A12" s="31" t="s">
        <v>67</v>
      </c>
      <c r="B12" s="30" t="str">
        <f>VLOOKUP(A12,Table6[],3,FALSE)</f>
        <v>6.20191115.154741-69bf766f</v>
      </c>
      <c r="C12" s="30" t="str">
        <f>VLOOKUP(A12,Table6[],4,FALSE)</f>
        <v>6.20191021.141611-ddb3b78a</v>
      </c>
    </row>
    <row r="13" spans="1:4" x14ac:dyDescent="0.3">
      <c r="A13" s="31" t="s">
        <v>69</v>
      </c>
      <c r="B13" s="30" t="str">
        <f>VLOOKUP(A13,Table6[],3,FALSE)</f>
        <v>6.20191115.154741-69bf766f</v>
      </c>
      <c r="C13" s="30" t="str">
        <f>VLOOKUP(A13,Table6[],4,FALSE)</f>
        <v>1.20191120.134440-d69c3156</v>
      </c>
    </row>
    <row r="14" spans="1:4" x14ac:dyDescent="0.3">
      <c r="A14" s="31" t="s">
        <v>180</v>
      </c>
      <c r="B14" s="30" t="str">
        <f>VLOOKUP(A14,Table6[],3,FALSE)</f>
        <v>6.20191115.154741-69bf766f</v>
      </c>
      <c r="C14" s="30" t="str">
        <f>VLOOKUP(A14,Table6[],4,FALSE)</f>
        <v>1.20191018.093722-700bbbe3</v>
      </c>
    </row>
    <row r="15" spans="1:4" x14ac:dyDescent="0.3">
      <c r="A15" s="31" t="s">
        <v>76</v>
      </c>
      <c r="B15" s="30" t="str">
        <f>VLOOKUP(A15,Table6[],3,FALSE)</f>
        <v>6.20191115.154741-69bf766f</v>
      </c>
      <c r="C15" s="30" t="str">
        <f>VLOOKUP(A15,Table6[],4,FALSE)</f>
        <v>6.20191021.141611-ddb3b78a</v>
      </c>
    </row>
    <row r="16" spans="1:4" x14ac:dyDescent="0.3">
      <c r="A16" s="31" t="s">
        <v>81</v>
      </c>
      <c r="B16" s="30" t="str">
        <f>VLOOKUP(A16,Table6[],3,FALSE)</f>
        <v>6.20191115.154741-69bf766f</v>
      </c>
      <c r="C16" s="30" t="str">
        <f>VLOOKUP(A16,Table6[],4,FALSE)</f>
        <v>1.20191018.123753-d595a7a9</v>
      </c>
    </row>
    <row r="17" spans="1:4" x14ac:dyDescent="0.3">
      <c r="A17" s="31" t="s">
        <v>85</v>
      </c>
      <c r="B17" s="30" t="str">
        <f>VLOOKUP(A17,Table6[],3,FALSE)</f>
        <v>6.20191115.154741-69bf766f</v>
      </c>
      <c r="C17" s="30" t="str">
        <f>VLOOKUP(A17,Table6[],4,FALSE)</f>
        <v>1.20191119.093810-15e46038</v>
      </c>
    </row>
    <row r="18" spans="1:4" x14ac:dyDescent="0.3">
      <c r="A18" s="31" t="s">
        <v>94</v>
      </c>
      <c r="B18" s="30" t="str">
        <f>VLOOKUP(A18,Table6[],3,FALSE)</f>
        <v>6.20191115.154741-69bf766f</v>
      </c>
      <c r="C18" s="30" t="str">
        <f>VLOOKUP(A18,Table6[],4,FALSE)</f>
        <v>1.20191021.143350-9dccb9cd</v>
      </c>
    </row>
    <row r="19" spans="1:4" x14ac:dyDescent="0.3">
      <c r="A19" s="31" t="s">
        <v>95</v>
      </c>
      <c r="B19" s="30" t="str">
        <f>VLOOKUP(A19,Table6[],3,FALSE)</f>
        <v>6.20191115.154741-69bf766f</v>
      </c>
      <c r="C19" s="30" t="str">
        <f>VLOOKUP(A19,Table6[],4,FALSE)</f>
        <v>6.20191021.141611-ddb3b78a</v>
      </c>
      <c r="D19" t="s">
        <v>642</v>
      </c>
    </row>
    <row r="20" spans="1:4" x14ac:dyDescent="0.3">
      <c r="A20" s="31" t="s">
        <v>176</v>
      </c>
      <c r="B20" s="30" t="str">
        <f>VLOOKUP(A20,Table6[],3,FALSE)</f>
        <v>6.20191115.154741-69bf766f</v>
      </c>
      <c r="C20" s="30" t="str">
        <f>VLOOKUP(A20,Table6[],4,FALSE)</f>
        <v>0.20191017.161518-4f424686</v>
      </c>
    </row>
    <row r="21" spans="1:4" x14ac:dyDescent="0.3">
      <c r="A21" s="31" t="s">
        <v>96</v>
      </c>
      <c r="B21" s="30" t="str">
        <f>VLOOKUP(A21,Table6[],3,FALSE)</f>
        <v>6.20191115.154741-69bf766f</v>
      </c>
      <c r="C21" s="30" t="str">
        <f>VLOOKUP(A21,Table6[],4,FALSE)</f>
        <v>6.20191021.141611-ddb3b78a</v>
      </c>
    </row>
    <row r="22" spans="1:4" x14ac:dyDescent="0.3">
      <c r="A22" s="31" t="s">
        <v>97</v>
      </c>
      <c r="B22" s="30" t="str">
        <f>VLOOKUP(A22,Table6[],3,FALSE)</f>
        <v>6.20191115.154741-69bf766f</v>
      </c>
      <c r="C22" s="30" t="str">
        <f>VLOOKUP(A22,Table6[],4,FALSE)</f>
        <v>6.20191021.141611-ddb3b78a</v>
      </c>
    </row>
    <row r="23" spans="1:4" x14ac:dyDescent="0.3">
      <c r="A23" s="31" t="s">
        <v>114</v>
      </c>
      <c r="B23" s="30" t="str">
        <f>VLOOKUP(A23,Table6[],3,FALSE)</f>
        <v>6.20191115.154741-69bf766f</v>
      </c>
      <c r="C23" s="30" t="str">
        <f>VLOOKUP(A23,Table6[],4,FALSE)</f>
        <v>1.20191018.093722-700bbbe3</v>
      </c>
    </row>
    <row r="24" spans="1:4" x14ac:dyDescent="0.3">
      <c r="A24" s="31" t="s">
        <v>98</v>
      </c>
      <c r="B24" s="30" t="str">
        <f>VLOOKUP(A24,Table6[],3,FALSE)</f>
        <v>6.20191115.154741-69bf766f</v>
      </c>
      <c r="C24" s="30" t="str">
        <f>VLOOKUP(A24,Table6[],4,FALSE)</f>
        <v>1.20191121.125608-dcf63ca1</v>
      </c>
    </row>
    <row r="25" spans="1:4" x14ac:dyDescent="0.3">
      <c r="A25" s="31" t="s">
        <v>100</v>
      </c>
      <c r="B25" s="30" t="str">
        <f>VLOOKUP(A25,Table6[],3,FALSE)</f>
        <v>6.20191115.154741-69bf766f</v>
      </c>
      <c r="C25" s="30" t="str">
        <f>VLOOKUP(A25,Table6[],4,FALSE)</f>
        <v>1.20191121.125608-dcf63ca1</v>
      </c>
    </row>
    <row r="26" spans="1:4" x14ac:dyDescent="0.3">
      <c r="A26" s="31" t="s">
        <v>105</v>
      </c>
      <c r="B26" s="30" t="str">
        <f>VLOOKUP(A26,Table6[],3,FALSE)</f>
        <v>6.20191115.154741-69bf766f</v>
      </c>
      <c r="C26" s="30" t="str">
        <f>VLOOKUP(A26,Table6[],4,FALSE)</f>
        <v>6.20191109.094719-5d8f65ab-43</v>
      </c>
    </row>
    <row r="27" spans="1:4" x14ac:dyDescent="0.3">
      <c r="A27" s="32" t="s">
        <v>107</v>
      </c>
      <c r="B27" s="30" t="str">
        <f>VLOOKUP(A27,Table6[],3,FALSE)</f>
        <v>6.20191115.154741-69bf766f</v>
      </c>
      <c r="C27" s="30" t="str">
        <f>VLOOKUP(A27,Table6[],4,FALSE)</f>
        <v>1.20191121.125608-dcf63ca1</v>
      </c>
    </row>
    <row r="28" spans="1:4" x14ac:dyDescent="0.3">
      <c r="A28" s="32" t="s">
        <v>302</v>
      </c>
      <c r="B28" s="30" t="str">
        <f>VLOOKUP(A28,Table6[],3,FALSE)</f>
        <v>6.20191115.154741-69bf766f</v>
      </c>
      <c r="C28" s="30" t="str">
        <f>VLOOKUP(A28,Table6[],4,FALSE)</f>
        <v>1.20191114.142803-03871452</v>
      </c>
    </row>
    <row r="29" spans="1:4" x14ac:dyDescent="0.3">
      <c r="A29" s="32" t="s">
        <v>287</v>
      </c>
      <c r="B29" s="30" t="str">
        <f>VLOOKUP(A29,Table6[],3,FALSE)</f>
        <v>6.20191115.154741-69bf766f</v>
      </c>
      <c r="C29" s="30" t="str">
        <f>VLOOKUP(A29,Table6[],4,FALSE)</f>
        <v>1.20191114.142147-f5f7f30d</v>
      </c>
    </row>
    <row r="30" spans="1:4" x14ac:dyDescent="0.3">
      <c r="A30" s="32" t="s">
        <v>288</v>
      </c>
      <c r="B30" s="30" t="str">
        <f>VLOOKUP(A30,Table6[],3,FALSE)</f>
        <v>6.20191115.154741-69bf766f</v>
      </c>
      <c r="C30" s="30" t="str">
        <f>VLOOKUP(A30,Table6[],4,FALSE)</f>
        <v>1.20191114.133542-aa985c5b</v>
      </c>
    </row>
    <row r="31" spans="1:4" x14ac:dyDescent="0.3">
      <c r="A31" s="32" t="s">
        <v>303</v>
      </c>
      <c r="B31" s="30" t="str">
        <f>VLOOKUP(A31,Table6[],3,FALSE)</f>
        <v>6.20191115.154741-69bf766f</v>
      </c>
      <c r="C31" s="30" t="str">
        <f>VLOOKUP(A31,Table6[],4,FALSE)</f>
        <v>1.20191114.133542-aa985c5b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H2" sqref="H2:H15"/>
    </sheetView>
  </sheetViews>
  <sheetFormatPr defaultColWidth="8.77734375" defaultRowHeight="14.4" x14ac:dyDescent="0.3"/>
  <cols>
    <col min="1" max="1" width="36" bestFit="1" customWidth="1"/>
    <col min="2" max="2" width="54.44140625" customWidth="1"/>
    <col min="8" max="8" width="26" bestFit="1" customWidth="1"/>
  </cols>
  <sheetData>
    <row r="1" spans="1:8" s="3" customFormat="1" x14ac:dyDescent="0.3">
      <c r="A1" s="3" t="s">
        <v>184</v>
      </c>
      <c r="B1" s="3" t="s">
        <v>259</v>
      </c>
    </row>
    <row r="2" spans="1:8" x14ac:dyDescent="0.3">
      <c r="A2" s="7" t="s">
        <v>31</v>
      </c>
      <c r="B2" t="b">
        <f t="array" ref="B2">NOT(EXACT(_xlfn.TEXTJOIN("",TRUE,IF(A2=TC[C_Game],TC[C_Sha1],"")),_xlfn.TEXTJOIN("",TRUE,IF(A2=TC[O_Game],TC[O_Sha1],""))))</f>
        <v>0</v>
      </c>
      <c r="C2" s="3"/>
      <c r="H2" t="s">
        <v>119</v>
      </c>
    </row>
    <row r="3" spans="1:8" x14ac:dyDescent="0.3">
      <c r="A3" s="8" t="s">
        <v>37</v>
      </c>
      <c r="B3" s="3" t="b">
        <f t="array" ref="B3">NOT(EXACT(_xlfn.TEXTJOIN("",TRUE,IF(A3=TC[C_Game],TC[C_Sha1],"")),_xlfn.TEXTJOIN("",TRUE,IF(A3=TC[O_Game],TC[O_Sha1],""))))</f>
        <v>1</v>
      </c>
      <c r="C3" s="3"/>
      <c r="H3" t="s">
        <v>37</v>
      </c>
    </row>
    <row r="4" spans="1:8" x14ac:dyDescent="0.3">
      <c r="A4" s="7" t="s">
        <v>42</v>
      </c>
      <c r="B4" s="3" t="b">
        <f t="array" ref="B4">NOT(EXACT(_xlfn.TEXTJOIN("",TRUE,IF(A4=TC[C_Game],TC[C_Sha1],"")),_xlfn.TEXTJOIN("",TRUE,IF(A4=TC[O_Game],TC[O_Sha1],""))))</f>
        <v>1</v>
      </c>
      <c r="C4" s="3"/>
      <c r="H4" t="s">
        <v>42</v>
      </c>
    </row>
    <row r="5" spans="1:8" x14ac:dyDescent="0.3">
      <c r="A5" s="8" t="s">
        <v>48</v>
      </c>
      <c r="B5" s="3" t="b">
        <f t="array" ref="B5">NOT(EXACT(_xlfn.TEXTJOIN("",TRUE,IF(A5=TC[C_Game],TC[C_Sha1],"")),_xlfn.TEXTJOIN("",TRUE,IF(A5=TC[O_Game],TC[O_Sha1],""))))</f>
        <v>1</v>
      </c>
      <c r="C5" s="3"/>
      <c r="H5" t="s">
        <v>48</v>
      </c>
    </row>
    <row r="6" spans="1:8" x14ac:dyDescent="0.3">
      <c r="A6" s="7" t="s">
        <v>56</v>
      </c>
      <c r="B6" s="3" t="b">
        <f t="array" ref="B6">NOT(EXACT(_xlfn.TEXTJOIN("",TRUE,IF(A6=TC[C_Game],TC[C_Sha1],"")),_xlfn.TEXTJOIN("",TRUE,IF(A6=TC[O_Game],TC[O_Sha1],""))))</f>
        <v>1</v>
      </c>
      <c r="C6" s="3"/>
      <c r="H6" t="s">
        <v>56</v>
      </c>
    </row>
    <row r="7" spans="1:8" x14ac:dyDescent="0.3">
      <c r="A7" s="8" t="s">
        <v>61</v>
      </c>
      <c r="B7" s="3" t="b">
        <f t="array" ref="B7">NOT(EXACT(_xlfn.TEXTJOIN("",TRUE,IF(A7=TC[C_Game],TC[C_Sha1],"")),_xlfn.TEXTJOIN("",TRUE,IF(A7=TC[O_Game],TC[O_Sha1],""))))</f>
        <v>0</v>
      </c>
      <c r="C7" s="3"/>
      <c r="H7" t="s">
        <v>302</v>
      </c>
    </row>
    <row r="8" spans="1:8" x14ac:dyDescent="0.3">
      <c r="A8" s="7" t="s">
        <v>63</v>
      </c>
      <c r="B8" s="3" t="b">
        <f t="array" ref="B8">NOT(EXACT(_xlfn.TEXTJOIN("",TRUE,IF(A8=TC[C_Game],TC[C_Sha1],"")),_xlfn.TEXTJOIN("",TRUE,IF(A8=TC[O_Game],TC[O_Sha1],""))))</f>
        <v>0</v>
      </c>
      <c r="C8" s="3"/>
      <c r="H8" t="s">
        <v>121</v>
      </c>
    </row>
    <row r="9" spans="1:8" x14ac:dyDescent="0.3">
      <c r="A9" s="8" t="s">
        <v>67</v>
      </c>
      <c r="B9" s="3" t="b">
        <f t="array" ref="B9">NOT(EXACT(_xlfn.TEXTJOIN("",TRUE,IF(A9=TC[C_Game],TC[C_Sha1],"")),_xlfn.TEXTJOIN("",TRUE,IF(A9=TC[O_Game],TC[O_Sha1],""))))</f>
        <v>0</v>
      </c>
      <c r="C9" s="3"/>
      <c r="H9" t="s">
        <v>69</v>
      </c>
    </row>
    <row r="10" spans="1:8" x14ac:dyDescent="0.3">
      <c r="A10" s="7" t="s">
        <v>69</v>
      </c>
      <c r="B10" s="3" t="b">
        <f t="array" ref="B10">NOT(EXACT(_xlfn.TEXTJOIN("",TRUE,IF(A10=TC[C_Game],TC[C_Sha1],"")),_xlfn.TEXTJOIN("",TRUE,IF(A10=TC[O_Game],TC[O_Sha1],""))))</f>
        <v>1</v>
      </c>
      <c r="C10" s="3"/>
      <c r="H10" t="s">
        <v>180</v>
      </c>
    </row>
    <row r="11" spans="1:8" x14ac:dyDescent="0.3">
      <c r="A11" s="8" t="s">
        <v>76</v>
      </c>
      <c r="B11" s="3" t="b">
        <f t="array" ref="B11">NOT(EXACT(_xlfn.TEXTJOIN("",TRUE,IF(A11=TC[C_Game],TC[C_Sha1],"")),_xlfn.TEXTJOIN("",TRUE,IF(A11=TC[O_Game],TC[O_Sha1],""))))</f>
        <v>0</v>
      </c>
      <c r="C11" s="3"/>
      <c r="H11" t="s">
        <v>85</v>
      </c>
    </row>
    <row r="12" spans="1:8" x14ac:dyDescent="0.3">
      <c r="A12" s="7" t="s">
        <v>81</v>
      </c>
      <c r="B12" s="3" t="b">
        <f t="array" ref="B12">NOT(EXACT(_xlfn.TEXTJOIN("",TRUE,IF(A12=TC[C_Game],TC[C_Sha1],"")),_xlfn.TEXTJOIN("",TRUE,IF(A12=TC[O_Game],TC[O_Sha1],""))))</f>
        <v>0</v>
      </c>
      <c r="C12" s="3"/>
      <c r="H12" t="s">
        <v>94</v>
      </c>
    </row>
    <row r="13" spans="1:8" x14ac:dyDescent="0.3">
      <c r="A13" s="8" t="s">
        <v>85</v>
      </c>
      <c r="B13" s="3" t="b">
        <f t="array" ref="B13">NOT(EXACT(_xlfn.TEXTJOIN("",TRUE,IF(A13=TC[C_Game],TC[C_Sha1],"")),_xlfn.TEXTJOIN("",TRUE,IF(A13=TC[O_Game],TC[O_Sha1],""))))</f>
        <v>1</v>
      </c>
      <c r="C13" s="3"/>
      <c r="H13" t="s">
        <v>114</v>
      </c>
    </row>
    <row r="14" spans="1:8" x14ac:dyDescent="0.3">
      <c r="A14" s="7" t="s">
        <v>94</v>
      </c>
      <c r="B14" s="3" t="b">
        <f t="array" ref="B14">NOT(EXACT(_xlfn.TEXTJOIN("",TRUE,IF(A14=TC[C_Game],TC[C_Sha1],"")),_xlfn.TEXTJOIN("",TRUE,IF(A14=TC[O_Game],TC[O_Sha1],""))))</f>
        <v>1</v>
      </c>
      <c r="C14" s="3"/>
      <c r="H14" t="s">
        <v>98</v>
      </c>
    </row>
    <row r="15" spans="1:8" x14ac:dyDescent="0.3">
      <c r="A15" s="8" t="s">
        <v>95</v>
      </c>
      <c r="B15" s="3" t="b">
        <f t="array" ref="B15">NOT(EXACT(_xlfn.TEXTJOIN("",TRUE,IF(A15=TC[C_Game],TC[C_Sha1],"")),_xlfn.TEXTJOIN("",TRUE,IF(A15=TC[O_Game],TC[O_Sha1],""))))</f>
        <v>0</v>
      </c>
      <c r="C15" s="3"/>
      <c r="H15" t="s">
        <v>100</v>
      </c>
    </row>
    <row r="16" spans="1:8" x14ac:dyDescent="0.3">
      <c r="A16" s="7" t="s">
        <v>96</v>
      </c>
      <c r="B16" s="3" t="b">
        <f t="array" ref="B16">NOT(EXACT(_xlfn.TEXTJOIN("",TRUE,IF(A16=TC[C_Game],TC[C_Sha1],"")),_xlfn.TEXTJOIN("",TRUE,IF(A16=TC[O_Game],TC[O_Sha1],""))))</f>
        <v>0</v>
      </c>
      <c r="C16" s="3"/>
    </row>
    <row r="17" spans="1:3" x14ac:dyDescent="0.3">
      <c r="A17" s="8" t="s">
        <v>97</v>
      </c>
      <c r="B17" s="3" t="b">
        <f t="array" ref="B17">NOT(EXACT(_xlfn.TEXTJOIN("",TRUE,IF(A17=TC[C_Game],TC[C_Sha1],"")),_xlfn.TEXTJOIN("",TRUE,IF(A17=TC[O_Game],TC[O_Sha1],""))))</f>
        <v>0</v>
      </c>
      <c r="C17" s="3"/>
    </row>
    <row r="18" spans="1:3" x14ac:dyDescent="0.3">
      <c r="A18" s="7" t="s">
        <v>98</v>
      </c>
      <c r="B18" s="3" t="b">
        <f t="array" ref="B18">NOT(EXACT(_xlfn.TEXTJOIN("",TRUE,IF(A18=TC[C_Game],TC[C_Sha1],"")),_xlfn.TEXTJOIN("",TRUE,IF(A18=TC[O_Game],TC[O_Sha1],""))))</f>
        <v>1</v>
      </c>
      <c r="C18" s="3"/>
    </row>
    <row r="19" spans="1:3" x14ac:dyDescent="0.3">
      <c r="A19" s="8" t="s">
        <v>100</v>
      </c>
      <c r="B19" s="3" t="b">
        <f t="array" ref="B19">NOT(EXACT(_xlfn.TEXTJOIN("",TRUE,IF(A19=TC[C_Game],TC[C_Sha1],"")),_xlfn.TEXTJOIN("",TRUE,IF(A19=TC[O_Game],TC[O_Sha1],""))))</f>
        <v>1</v>
      </c>
      <c r="C19" s="3"/>
    </row>
    <row r="20" spans="1:3" x14ac:dyDescent="0.3">
      <c r="A20" s="7" t="s">
        <v>105</v>
      </c>
      <c r="B20" s="3" t="b">
        <f t="array" ref="B20">NOT(EXACT(_xlfn.TEXTJOIN("",TRUE,IF(A20=TC[C_Game],TC[C_Sha1],"")),_xlfn.TEXTJOIN("",TRUE,IF(A20=TC[O_Game],TC[O_Sha1],""))))</f>
        <v>0</v>
      </c>
      <c r="C20" s="3"/>
    </row>
    <row r="21" spans="1:3" x14ac:dyDescent="0.3">
      <c r="A21" s="8" t="s">
        <v>107</v>
      </c>
      <c r="B21" s="3" t="b">
        <f t="array" ref="B21">NOT(EXACT(_xlfn.TEXTJOIN("",TRUE,IF(A21=TC[C_Game],TC[C_Sha1],"")),_xlfn.TEXTJOIN("",TRUE,IF(A21=TC[O_Game],TC[O_Sha1],""))))</f>
        <v>0</v>
      </c>
      <c r="C21" s="3"/>
    </row>
    <row r="22" spans="1:3" x14ac:dyDescent="0.3">
      <c r="A22" s="7" t="s">
        <v>114</v>
      </c>
      <c r="B22" s="3" t="b">
        <f t="array" ref="B22">NOT(EXACT(_xlfn.TEXTJOIN("",TRUE,IF(A22=TC[C_Game],TC[C_Sha1],"")),_xlfn.TEXTJOIN("",TRUE,IF(A22=TC[O_Game],TC[O_Sha1],""))))</f>
        <v>1</v>
      </c>
      <c r="C22" s="3"/>
    </row>
    <row r="23" spans="1:3" x14ac:dyDescent="0.3">
      <c r="A23" s="8" t="s">
        <v>119</v>
      </c>
      <c r="B23" s="3" t="b">
        <f t="array" ref="B23">NOT(EXACT(_xlfn.TEXTJOIN("",TRUE,IF(A23=TC[C_Game],TC[C_Sha1],"")),_xlfn.TEXTJOIN("",TRUE,IF(A23=TC[O_Game],TC[O_Sha1],""))))</f>
        <v>1</v>
      </c>
      <c r="C23" s="3"/>
    </row>
    <row r="24" spans="1:3" x14ac:dyDescent="0.3">
      <c r="A24" s="7" t="s">
        <v>121</v>
      </c>
      <c r="B24" s="3" t="b">
        <f t="array" ref="B24">NOT(EXACT(_xlfn.TEXTJOIN("",TRUE,IF(A24=TC[C_Game],TC[C_Sha1],"")),_xlfn.TEXTJOIN("",TRUE,IF(A24=TC[O_Game],TC[O_Sha1],""))))</f>
        <v>1</v>
      </c>
      <c r="C24" s="3"/>
    </row>
    <row r="25" spans="1:3" x14ac:dyDescent="0.3">
      <c r="A25" s="9" t="s">
        <v>150</v>
      </c>
      <c r="B25" s="3" t="b">
        <f t="array" ref="B25">NOT(EXACT(_xlfn.TEXTJOIN("",TRUE,IF(A25=TC[C_Game],TC[C_Sha1],"")),_xlfn.TEXTJOIN("",TRUE,IF(A25=TC[O_Game],TC[O_Sha1],""))))</f>
        <v>0</v>
      </c>
      <c r="C25" s="3"/>
    </row>
    <row r="26" spans="1:3" x14ac:dyDescent="0.3">
      <c r="A26" s="10" t="s">
        <v>176</v>
      </c>
      <c r="B26" s="3" t="b">
        <f t="array" ref="B26">NOT(EXACT(_xlfn.TEXTJOIN("",TRUE,IF(A26=TC[C_Game],TC[C_Sha1],"")),_xlfn.TEXTJOIN("",TRUE,IF(A26=TC[O_Game],TC[O_Sha1],""))))</f>
        <v>0</v>
      </c>
      <c r="C26" s="3"/>
    </row>
    <row r="27" spans="1:3" x14ac:dyDescent="0.3">
      <c r="A27" s="9" t="s">
        <v>180</v>
      </c>
      <c r="B27" s="3" t="b">
        <f t="array" ref="B27">NOT(EXACT(_xlfn.TEXTJOIN("",TRUE,IF(A27=TC[C_Game],TC[C_Sha1],"")),_xlfn.TEXTJOIN("",TRUE,IF(A27=TC[O_Game],TC[O_Sha1],""))))</f>
        <v>1</v>
      </c>
      <c r="C27" s="3"/>
    </row>
    <row r="28" spans="1:3" x14ac:dyDescent="0.3">
      <c r="A28" s="7" t="s">
        <v>303</v>
      </c>
      <c r="B28" s="3" t="b">
        <f t="array" ref="B28">NOT(EXACT(_xlfn.TEXTJOIN("",TRUE,IF(A28=TC[C_Game],TC[C_Sha1],"")),_xlfn.TEXTJOIN("",TRUE,IF(A28=TC[O_Game],TC[O_Sha1],""))))</f>
        <v>0</v>
      </c>
      <c r="C28" s="3"/>
    </row>
    <row r="29" spans="1:3" x14ac:dyDescent="0.3">
      <c r="A29" s="7" t="s">
        <v>302</v>
      </c>
      <c r="B29" s="3" t="b">
        <f t="array" ref="B29">NOT(EXACT(_xlfn.TEXTJOIN("",TRUE,IF(A29=TC[C_Game],TC[C_Sha1],"")),_xlfn.TEXTJOIN("",TRUE,IF(A29=TC[O_Game],TC[O_Sha1],""))))</f>
        <v>1</v>
      </c>
      <c r="C29" s="3"/>
    </row>
    <row r="30" spans="1:3" x14ac:dyDescent="0.3">
      <c r="A30" s="7" t="s">
        <v>288</v>
      </c>
      <c r="B30" s="3" t="b">
        <f t="array" ref="B30">NOT(EXACT(_xlfn.TEXTJOIN("",TRUE,IF(A30=TC[C_Game],TC[C_Sha1],"")),_xlfn.TEXTJOIN("",TRUE,IF(A30=TC[O_Game],TC[O_Sha1],""))))</f>
        <v>0</v>
      </c>
      <c r="C30" s="3"/>
    </row>
    <row r="31" spans="1:3" x14ac:dyDescent="0.3">
      <c r="A31" s="8" t="s">
        <v>287</v>
      </c>
      <c r="B31" s="3" t="b">
        <f t="array" ref="B31">NOT(EXACT(_xlfn.TEXTJOIN("",TRUE,IF(A31=TC[C_Game],TC[C_Sha1],"")),_xlfn.TEXTJOIN("",TRUE,IF(A31=TC[O_Game],TC[O_Sha1],""))))</f>
        <v>0</v>
      </c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8"/>
  <sheetViews>
    <sheetView workbookViewId="0">
      <selection activeCell="B18" sqref="B18"/>
    </sheetView>
  </sheetViews>
  <sheetFormatPr defaultColWidth="9.109375" defaultRowHeight="14.4" x14ac:dyDescent="0.3"/>
  <cols>
    <col min="1" max="1" width="36" style="19" bestFit="1" customWidth="1"/>
    <col min="2" max="2" width="41.109375" style="19" bestFit="1" customWidth="1"/>
    <col min="3" max="3" width="43.44140625" style="19" bestFit="1" customWidth="1"/>
    <col min="4" max="4" width="29" style="19" bestFit="1" customWidth="1"/>
    <col min="5" max="5" width="41.109375" style="19" bestFit="1" customWidth="1"/>
    <col min="6" max="6" width="43.44140625" style="19" bestFit="1" customWidth="1"/>
    <col min="7" max="16384" width="9.109375" style="19"/>
  </cols>
  <sheetData>
    <row r="1" spans="1:9" x14ac:dyDescent="0.3">
      <c r="A1" s="19" t="s">
        <v>293</v>
      </c>
      <c r="B1" s="19" t="s">
        <v>294</v>
      </c>
      <c r="C1" s="19" t="s">
        <v>295</v>
      </c>
      <c r="D1" s="19" t="s">
        <v>296</v>
      </c>
      <c r="E1" s="19" t="s">
        <v>297</v>
      </c>
      <c r="F1" s="19" t="s">
        <v>298</v>
      </c>
      <c r="G1" s="19" t="s">
        <v>29</v>
      </c>
      <c r="H1" s="19" t="s">
        <v>397</v>
      </c>
      <c r="I1" s="19" t="s">
        <v>396</v>
      </c>
    </row>
    <row r="2" spans="1:9" x14ac:dyDescent="0.3">
      <c r="A2" s="35" t="s">
        <v>119</v>
      </c>
      <c r="B2" s="35" t="s">
        <v>120</v>
      </c>
      <c r="C2" s="35" t="str">
        <f>VLOOKUP(Checksums!$I2,Summary[[Path]:[Sha1]],2,FALSE)</f>
        <v>80d182930a2d652eb4650957b51e67f717d5cc27</v>
      </c>
      <c r="D2" s="35" t="s">
        <v>119</v>
      </c>
      <c r="E2" s="35" t="s">
        <v>120</v>
      </c>
      <c r="F2" s="35" t="s">
        <v>608</v>
      </c>
      <c r="G2" s="19" t="b">
        <f>TC[[#This Row],[C_Game]]=TC[[#This Row],[O_Game]]</f>
        <v>1</v>
      </c>
      <c r="H2" s="19" t="b">
        <f>TC[[#This Row],[C_File]]=TC[[#This Row],[O_File]]</f>
        <v>1</v>
      </c>
      <c r="I2" s="19" t="b">
        <f>TC[[#This Row],[C_Sha1]]=TC[[#This Row],[O_Sha1]]</f>
        <v>0</v>
      </c>
    </row>
    <row r="3" spans="1:9" x14ac:dyDescent="0.3">
      <c r="A3" s="35" t="s">
        <v>119</v>
      </c>
      <c r="B3" s="35" t="s">
        <v>50</v>
      </c>
      <c r="C3" s="35" t="str">
        <f>VLOOKUP(Checksums!$I3,Summary[[Path]:[Sha1]],2,FALSE)</f>
        <v>659cbfcbcdc00499870fe17c317cbb097496604d</v>
      </c>
      <c r="D3" s="35" t="s">
        <v>119</v>
      </c>
      <c r="E3" s="35" t="s">
        <v>50</v>
      </c>
      <c r="F3" s="35" t="s">
        <v>400</v>
      </c>
      <c r="G3" s="19" t="b">
        <f>TC[[#This Row],[C_Game]]=TC[[#This Row],[O_Game]]</f>
        <v>1</v>
      </c>
      <c r="H3" s="19" t="b">
        <f>TC[[#This Row],[C_File]]=TC[[#This Row],[O_File]]</f>
        <v>1</v>
      </c>
      <c r="I3" s="19" t="b">
        <f>TC[[#This Row],[C_Sha1]]=TC[[#This Row],[O_Sha1]]</f>
        <v>1</v>
      </c>
    </row>
    <row r="4" spans="1:9" x14ac:dyDescent="0.3">
      <c r="A4" s="35" t="s">
        <v>119</v>
      </c>
      <c r="B4" s="35" t="s">
        <v>51</v>
      </c>
      <c r="C4" s="35" t="str">
        <f>VLOOKUP(Checksums!$I4,Summary[[Path]:[Sha1]],2,FALSE)</f>
        <v>e91d2a66022eef4214c8b243518982ed68cfe7c9</v>
      </c>
      <c r="D4" s="35" t="s">
        <v>119</v>
      </c>
      <c r="E4" s="35" t="s">
        <v>51</v>
      </c>
      <c r="F4" s="35" t="s">
        <v>6</v>
      </c>
      <c r="G4" s="19" t="b">
        <f>TC[[#This Row],[C_Game]]=TC[[#This Row],[O_Game]]</f>
        <v>1</v>
      </c>
      <c r="H4" s="19" t="b">
        <f>TC[[#This Row],[C_File]]=TC[[#This Row],[O_File]]</f>
        <v>1</v>
      </c>
      <c r="I4" s="19" t="b">
        <f>TC[[#This Row],[C_Sha1]]=TC[[#This Row],[O_Sha1]]</f>
        <v>1</v>
      </c>
    </row>
    <row r="5" spans="1:9" x14ac:dyDescent="0.3">
      <c r="A5" s="35" t="s">
        <v>119</v>
      </c>
      <c r="B5" s="35" t="s">
        <v>52</v>
      </c>
      <c r="C5" s="35" t="str">
        <f>VLOOKUP(Checksums!$I5,Summary[[Path]:[Sha1]],2,FALSE)</f>
        <v>ceb7244659a1d97471cb87e5ef66ddc10ec5bf03</v>
      </c>
      <c r="D5" s="35" t="s">
        <v>119</v>
      </c>
      <c r="E5" s="35" t="s">
        <v>52</v>
      </c>
      <c r="F5" s="35" t="s">
        <v>401</v>
      </c>
      <c r="G5" s="19" t="b">
        <f>TC[[#This Row],[C_Game]]=TC[[#This Row],[O_Game]]</f>
        <v>1</v>
      </c>
      <c r="H5" s="19" t="b">
        <f>TC[[#This Row],[C_File]]=TC[[#This Row],[O_File]]</f>
        <v>1</v>
      </c>
      <c r="I5" s="19" t="b">
        <f>TC[[#This Row],[C_Sha1]]=TC[[#This Row],[O_Sha1]]</f>
        <v>1</v>
      </c>
    </row>
    <row r="6" spans="1:9" x14ac:dyDescent="0.3">
      <c r="A6" s="35" t="s">
        <v>119</v>
      </c>
      <c r="B6" s="35" t="s">
        <v>58</v>
      </c>
      <c r="C6" s="35" t="str">
        <f>VLOOKUP(Checksums!$I6,Summary[[Path]:[Sha1]],2,FALSE)</f>
        <v>bad12c531385a71779296bb59055b3298064f09e</v>
      </c>
      <c r="D6" s="35" t="s">
        <v>119</v>
      </c>
      <c r="E6" s="35" t="s">
        <v>58</v>
      </c>
      <c r="F6" s="35" t="s">
        <v>9</v>
      </c>
      <c r="G6" s="19" t="b">
        <f>TC[[#This Row],[C_Game]]=TC[[#This Row],[O_Game]]</f>
        <v>1</v>
      </c>
      <c r="H6" s="19" t="b">
        <f>TC[[#This Row],[C_File]]=TC[[#This Row],[O_File]]</f>
        <v>1</v>
      </c>
      <c r="I6" s="19" t="b">
        <f>TC[[#This Row],[C_Sha1]]=TC[[#This Row],[O_Sha1]]</f>
        <v>1</v>
      </c>
    </row>
    <row r="7" spans="1:9" x14ac:dyDescent="0.3">
      <c r="A7" s="35" t="s">
        <v>119</v>
      </c>
      <c r="B7" s="35" t="s">
        <v>53</v>
      </c>
      <c r="C7" s="35" t="str">
        <f>VLOOKUP(Checksums!$I7,Summary[[Path]:[Sha1]],2,FALSE)</f>
        <v>3e1e7417fca53a42c00eb3fdec0bd60ccebf4cd2</v>
      </c>
      <c r="D7" s="35" t="s">
        <v>119</v>
      </c>
      <c r="E7" s="35" t="s">
        <v>53</v>
      </c>
      <c r="F7" s="35" t="s">
        <v>306</v>
      </c>
      <c r="G7" s="19" t="b">
        <f>TC[[#This Row],[C_Game]]=TC[[#This Row],[O_Game]]</f>
        <v>1</v>
      </c>
      <c r="H7" s="19" t="b">
        <f>TC[[#This Row],[C_File]]=TC[[#This Row],[O_File]]</f>
        <v>1</v>
      </c>
      <c r="I7" s="19" t="b">
        <f>TC[[#This Row],[C_Sha1]]=TC[[#This Row],[O_Sha1]]</f>
        <v>1</v>
      </c>
    </row>
    <row r="8" spans="1:9" x14ac:dyDescent="0.3">
      <c r="A8" s="35" t="s">
        <v>119</v>
      </c>
      <c r="B8" s="35" t="s">
        <v>54</v>
      </c>
      <c r="C8" s="35" t="str">
        <f>VLOOKUP(Checksums!$I8,Summary[[Path]:[Sha1]],2,FALSE)</f>
        <v>bd3b11cc59128e130ea116c14dcc80b95782b6a2</v>
      </c>
      <c r="D8" s="35" t="s">
        <v>119</v>
      </c>
      <c r="E8" s="35" t="s">
        <v>54</v>
      </c>
      <c r="F8" s="35" t="s">
        <v>7</v>
      </c>
      <c r="G8" s="19" t="b">
        <f>TC[[#This Row],[C_Game]]=TC[[#This Row],[O_Game]]</f>
        <v>1</v>
      </c>
      <c r="H8" s="19" t="b">
        <f>TC[[#This Row],[C_File]]=TC[[#This Row],[O_File]]</f>
        <v>1</v>
      </c>
      <c r="I8" s="19" t="b">
        <f>TC[[#This Row],[C_Sha1]]=TC[[#This Row],[O_Sha1]]</f>
        <v>1</v>
      </c>
    </row>
    <row r="9" spans="1:9" x14ac:dyDescent="0.3">
      <c r="A9" s="35" t="s">
        <v>119</v>
      </c>
      <c r="B9" s="35" t="s">
        <v>59</v>
      </c>
      <c r="C9" s="35" t="str">
        <f>VLOOKUP(Checksums!$I9,Summary[[Path]:[Sha1]],2,FALSE)</f>
        <v>06ece962887b12fc33836a68c0c63bf7f1a0f956</v>
      </c>
      <c r="D9" s="35" t="s">
        <v>119</v>
      </c>
      <c r="E9" s="35" t="s">
        <v>59</v>
      </c>
      <c r="F9" s="35" t="s">
        <v>305</v>
      </c>
      <c r="G9" s="19" t="b">
        <f>TC[[#This Row],[C_Game]]=TC[[#This Row],[O_Game]]</f>
        <v>1</v>
      </c>
      <c r="H9" s="19" t="b">
        <f>TC[[#This Row],[C_File]]=TC[[#This Row],[O_File]]</f>
        <v>1</v>
      </c>
      <c r="I9" s="19" t="b">
        <f>TC[[#This Row],[C_Sha1]]=TC[[#This Row],[O_Sha1]]</f>
        <v>1</v>
      </c>
    </row>
    <row r="10" spans="1:9" x14ac:dyDescent="0.3">
      <c r="A10" s="35" t="s">
        <v>119</v>
      </c>
      <c r="B10" s="35" t="s">
        <v>60</v>
      </c>
      <c r="C10" s="35" t="str">
        <f>VLOOKUP(Checksums!$I10,Summary[[Path]:[Sha1]],2,FALSE)</f>
        <v>3366948960eb6a491334312ac353aa08604aa1ec</v>
      </c>
      <c r="D10" s="35" t="s">
        <v>119</v>
      </c>
      <c r="E10" s="35" t="s">
        <v>60</v>
      </c>
      <c r="F10" s="35" t="s">
        <v>11</v>
      </c>
      <c r="G10" s="19" t="b">
        <f>TC[[#This Row],[C_Game]]=TC[[#This Row],[O_Game]]</f>
        <v>1</v>
      </c>
      <c r="H10" s="19" t="b">
        <f>TC[[#This Row],[C_File]]=TC[[#This Row],[O_File]]</f>
        <v>1</v>
      </c>
      <c r="I10" s="19" t="b">
        <f>TC[[#This Row],[C_Sha1]]=TC[[#This Row],[O_Sha1]]</f>
        <v>1</v>
      </c>
    </row>
    <row r="11" spans="1:9" x14ac:dyDescent="0.3">
      <c r="A11" s="35" t="s">
        <v>119</v>
      </c>
      <c r="B11" s="35" t="s">
        <v>55</v>
      </c>
      <c r="C11" s="35" t="str">
        <f>VLOOKUP(Checksums!$I11,Summary[[Path]:[Sha1]],2,FALSE)</f>
        <v>52e69e0151d33335fcd12db1c2bb8562e9d80535</v>
      </c>
      <c r="D11" s="35" t="s">
        <v>119</v>
      </c>
      <c r="E11" s="35" t="s">
        <v>55</v>
      </c>
      <c r="F11" s="35" t="s">
        <v>402</v>
      </c>
      <c r="G11" s="19" t="b">
        <f>TC[[#This Row],[C_Game]]=TC[[#This Row],[O_Game]]</f>
        <v>1</v>
      </c>
      <c r="H11" s="19" t="b">
        <f>TC[[#This Row],[C_File]]=TC[[#This Row],[O_File]]</f>
        <v>1</v>
      </c>
      <c r="I11" s="19" t="b">
        <f>TC[[#This Row],[C_Sha1]]=TC[[#This Row],[O_Sha1]]</f>
        <v>1</v>
      </c>
    </row>
    <row r="12" spans="1:9" x14ac:dyDescent="0.3">
      <c r="A12" s="35" t="s">
        <v>31</v>
      </c>
      <c r="B12" s="35" t="s">
        <v>32</v>
      </c>
      <c r="C12" s="35" t="str">
        <f>VLOOKUP(Checksums!$I12,Summary[[Path]:[Sha1]],2,FALSE)</f>
        <v>2b2b0305f08752ef8c818a739d48a88f9e1a07cd</v>
      </c>
      <c r="D12" s="35" t="s">
        <v>31</v>
      </c>
      <c r="E12" s="35" t="s">
        <v>32</v>
      </c>
      <c r="F12" s="35" t="s">
        <v>13</v>
      </c>
      <c r="G12" s="19" t="b">
        <f>TC[[#This Row],[C_Game]]=TC[[#This Row],[O_Game]]</f>
        <v>1</v>
      </c>
      <c r="H12" s="19" t="b">
        <f>TC[[#This Row],[C_File]]=TC[[#This Row],[O_File]]</f>
        <v>1</v>
      </c>
      <c r="I12" s="19" t="b">
        <f>TC[[#This Row],[C_Sha1]]=TC[[#This Row],[O_Sha1]]</f>
        <v>1</v>
      </c>
    </row>
    <row r="13" spans="1:9" x14ac:dyDescent="0.3">
      <c r="A13" s="35" t="s">
        <v>31</v>
      </c>
      <c r="B13" s="35" t="s">
        <v>33</v>
      </c>
      <c r="C13" s="35" t="str">
        <f>VLOOKUP(Checksums!$I13,Summary[[Path]:[Sha1]],2,FALSE)</f>
        <v>46eb027be07fcfedb261414bca4dab7f71645489</v>
      </c>
      <c r="D13" s="35" t="s">
        <v>31</v>
      </c>
      <c r="E13" s="35" t="s">
        <v>33</v>
      </c>
      <c r="F13" s="35" t="s">
        <v>307</v>
      </c>
      <c r="G13" s="19" t="b">
        <f>TC[[#This Row],[C_Game]]=TC[[#This Row],[O_Game]]</f>
        <v>1</v>
      </c>
      <c r="H13" s="19" t="b">
        <f>TC[[#This Row],[C_File]]=TC[[#This Row],[O_File]]</f>
        <v>1</v>
      </c>
      <c r="I13" s="19" t="b">
        <f>TC[[#This Row],[C_Sha1]]=TC[[#This Row],[O_Sha1]]</f>
        <v>1</v>
      </c>
    </row>
    <row r="14" spans="1:9" x14ac:dyDescent="0.3">
      <c r="A14" s="35" t="s">
        <v>31</v>
      </c>
      <c r="B14" s="35" t="s">
        <v>34</v>
      </c>
      <c r="C14" s="35" t="str">
        <f>VLOOKUP(Checksums!$I14,Summary[[Path]:[Sha1]],2,FALSE)</f>
        <v>f6491bc62ab555c0d99a72f4dfcc584271bf51ba</v>
      </c>
      <c r="D14" s="35" t="s">
        <v>31</v>
      </c>
      <c r="E14" s="35" t="s">
        <v>34</v>
      </c>
      <c r="F14" s="35" t="s">
        <v>413</v>
      </c>
      <c r="G14" s="19" t="b">
        <f>TC[[#This Row],[C_Game]]=TC[[#This Row],[O_Game]]</f>
        <v>1</v>
      </c>
      <c r="H14" s="19" t="b">
        <f>TC[[#This Row],[C_File]]=TC[[#This Row],[O_File]]</f>
        <v>1</v>
      </c>
      <c r="I14" s="19" t="b">
        <f>TC[[#This Row],[C_Sha1]]=TC[[#This Row],[O_Sha1]]</f>
        <v>1</v>
      </c>
    </row>
    <row r="15" spans="1:9" x14ac:dyDescent="0.3">
      <c r="A15" s="35" t="s">
        <v>31</v>
      </c>
      <c r="B15" s="35" t="s">
        <v>35</v>
      </c>
      <c r="C15" s="35" t="str">
        <f>VLOOKUP(Checksums!$I15,Summary[[Path]:[Sha1]],2,FALSE)</f>
        <v>cbe1517115549f7075ee9c17bb0a4a95a0888469</v>
      </c>
      <c r="D15" s="35" t="s">
        <v>31</v>
      </c>
      <c r="E15" s="35" t="s">
        <v>35</v>
      </c>
      <c r="F15" s="35" t="s">
        <v>20</v>
      </c>
      <c r="G15" s="19" t="b">
        <f>TC[[#This Row],[C_Game]]=TC[[#This Row],[O_Game]]</f>
        <v>1</v>
      </c>
      <c r="H15" s="19" t="b">
        <f>TC[[#This Row],[C_File]]=TC[[#This Row],[O_File]]</f>
        <v>1</v>
      </c>
      <c r="I15" s="19" t="b">
        <f>TC[[#This Row],[C_Sha1]]=TC[[#This Row],[O_Sha1]]</f>
        <v>1</v>
      </c>
    </row>
    <row r="16" spans="1:9" x14ac:dyDescent="0.3">
      <c r="A16" s="35" t="s">
        <v>31</v>
      </c>
      <c r="B16" s="35" t="s">
        <v>36</v>
      </c>
      <c r="C16" s="35" t="str">
        <f>VLOOKUP(Checksums!$I16,Summary[[Path]:[Sha1]],2,FALSE)</f>
        <v>f2d8bc54deddc7fed9dc37a33bfb4d8bc110944a</v>
      </c>
      <c r="D16" s="35" t="s">
        <v>31</v>
      </c>
      <c r="E16" s="35" t="s">
        <v>36</v>
      </c>
      <c r="F16" s="35" t="s">
        <v>25</v>
      </c>
      <c r="G16" s="19" t="b">
        <f>TC[[#This Row],[C_Game]]=TC[[#This Row],[O_Game]]</f>
        <v>1</v>
      </c>
      <c r="H16" s="19" t="b">
        <f>TC[[#This Row],[C_File]]=TC[[#This Row],[O_File]]</f>
        <v>1</v>
      </c>
      <c r="I16" s="19" t="b">
        <f>TC[[#This Row],[C_Sha1]]=TC[[#This Row],[O_Sha1]]</f>
        <v>1</v>
      </c>
    </row>
    <row r="17" spans="1:9" x14ac:dyDescent="0.3">
      <c r="A17" s="35" t="s">
        <v>37</v>
      </c>
      <c r="B17" s="35" t="s">
        <v>38</v>
      </c>
      <c r="C17" s="35" t="str">
        <f>VLOOKUP(Checksums!$I17,Summary[[Path]:[Sha1]],2,FALSE)</f>
        <v>8d7b1b26ede03ec8d5b833f377deda518948b558</v>
      </c>
      <c r="D17" s="35" t="s">
        <v>37</v>
      </c>
      <c r="E17" s="35" t="s">
        <v>38</v>
      </c>
      <c r="F17" s="35" t="s">
        <v>589</v>
      </c>
      <c r="G17" s="19" t="b">
        <f>TC[[#This Row],[C_Game]]=TC[[#This Row],[O_Game]]</f>
        <v>1</v>
      </c>
      <c r="H17" s="19" t="b">
        <f>TC[[#This Row],[C_File]]=TC[[#This Row],[O_File]]</f>
        <v>1</v>
      </c>
      <c r="I17" s="19" t="b">
        <f>TC[[#This Row],[C_Sha1]]=TC[[#This Row],[O_Sha1]]</f>
        <v>0</v>
      </c>
    </row>
    <row r="18" spans="1:9" x14ac:dyDescent="0.3">
      <c r="A18" s="35" t="s">
        <v>37</v>
      </c>
      <c r="B18" s="12" t="s">
        <v>39</v>
      </c>
      <c r="C18" s="35" t="str">
        <f>VLOOKUP(Checksums!$I18,Summary[[Path]:[Sha1]],2,FALSE)</f>
        <v>5f1fa668d320bdcb770131084c5217b8e1db75ab</v>
      </c>
      <c r="D18" s="35" t="s">
        <v>37</v>
      </c>
      <c r="E18" s="35" t="s">
        <v>39</v>
      </c>
      <c r="F18" s="35" t="s">
        <v>590</v>
      </c>
      <c r="G18" s="19" t="b">
        <f>TC[[#This Row],[C_Game]]=TC[[#This Row],[O_Game]]</f>
        <v>1</v>
      </c>
      <c r="H18" s="19" t="b">
        <f>TC[[#This Row],[C_File]]=TC[[#This Row],[O_File]]</f>
        <v>1</v>
      </c>
      <c r="I18" s="19" t="b">
        <f>TC[[#This Row],[C_Sha1]]=TC[[#This Row],[O_Sha1]]</f>
        <v>0</v>
      </c>
    </row>
    <row r="19" spans="1:9" x14ac:dyDescent="0.3">
      <c r="A19" s="35" t="s">
        <v>37</v>
      </c>
      <c r="B19" s="23" t="s">
        <v>40</v>
      </c>
      <c r="C19" s="35" t="str">
        <f>VLOOKUP(Checksums!$I19,Summary[[Path]:[Sha1]],2,FALSE)</f>
        <v>85c0df12a2bba1f97f31c0e6c3afc71fb3aa376b</v>
      </c>
      <c r="D19" s="35" t="s">
        <v>37</v>
      </c>
      <c r="E19" s="35" t="s">
        <v>40</v>
      </c>
      <c r="F19" s="35" t="s">
        <v>289</v>
      </c>
      <c r="G19" s="19" t="b">
        <f>TC[[#This Row],[C_Game]]=TC[[#This Row],[O_Game]]</f>
        <v>1</v>
      </c>
      <c r="H19" s="19" t="b">
        <f>TC[[#This Row],[C_File]]=TC[[#This Row],[O_File]]</f>
        <v>1</v>
      </c>
      <c r="I19" s="19" t="b">
        <f>TC[[#This Row],[C_Sha1]]=TC[[#This Row],[O_Sha1]]</f>
        <v>1</v>
      </c>
    </row>
    <row r="20" spans="1:9" x14ac:dyDescent="0.3">
      <c r="A20" s="35" t="s">
        <v>37</v>
      </c>
      <c r="B20" s="35" t="s">
        <v>41</v>
      </c>
      <c r="C20" s="35" t="str">
        <f>VLOOKUP(Checksums!$I20,Summary[[Path]:[Sha1]],2,FALSE)</f>
        <v>e56fcae169fb510cb1a143bb6ef2cfcb462610d6</v>
      </c>
      <c r="D20" s="35" t="s">
        <v>37</v>
      </c>
      <c r="E20" s="35" t="s">
        <v>41</v>
      </c>
      <c r="F20" s="35" t="s">
        <v>591</v>
      </c>
      <c r="G20" s="19" t="b">
        <f>TC[[#This Row],[C_Game]]=TC[[#This Row],[O_Game]]</f>
        <v>1</v>
      </c>
      <c r="H20" s="19" t="b">
        <f>TC[[#This Row],[C_File]]=TC[[#This Row],[O_File]]</f>
        <v>1</v>
      </c>
      <c r="I20" s="19" t="b">
        <f>TC[[#This Row],[C_Sha1]]=TC[[#This Row],[O_Sha1]]</f>
        <v>0</v>
      </c>
    </row>
    <row r="21" spans="1:9" x14ac:dyDescent="0.3">
      <c r="A21" s="35" t="s">
        <v>42</v>
      </c>
      <c r="B21" s="35" t="s">
        <v>43</v>
      </c>
      <c r="C21" s="35" t="str">
        <f>VLOOKUP(Checksums!$I21,Summary[[Path]:[Sha1]],2,FALSE)</f>
        <v>2d6eed556ad541567094a4b83665ebdd6d43b83a</v>
      </c>
      <c r="D21" s="35" t="s">
        <v>42</v>
      </c>
      <c r="E21" s="35" t="s">
        <v>43</v>
      </c>
      <c r="F21" s="35" t="s">
        <v>578</v>
      </c>
      <c r="G21" s="19" t="b">
        <f>TC[[#This Row],[C_Game]]=TC[[#This Row],[O_Game]]</f>
        <v>1</v>
      </c>
      <c r="H21" s="19" t="b">
        <f>TC[[#This Row],[C_File]]=TC[[#This Row],[O_File]]</f>
        <v>1</v>
      </c>
      <c r="I21" s="19" t="b">
        <f>TC[[#This Row],[C_Sha1]]=TC[[#This Row],[O_Sha1]]</f>
        <v>0</v>
      </c>
    </row>
    <row r="22" spans="1:9" x14ac:dyDescent="0.3">
      <c r="A22" s="35" t="s">
        <v>42</v>
      </c>
      <c r="B22" s="35" t="s">
        <v>44</v>
      </c>
      <c r="C22" s="35" t="str">
        <f>VLOOKUP(Checksums!$I22,Summary[[Path]:[Sha1]],2,FALSE)</f>
        <v>85565242702ff50aef082ebf07d9ad7c7fc32324</v>
      </c>
      <c r="D22" s="35" t="s">
        <v>42</v>
      </c>
      <c r="E22" s="35" t="s">
        <v>44</v>
      </c>
      <c r="F22" s="35" t="s">
        <v>585</v>
      </c>
      <c r="G22" s="19" t="b">
        <f>TC[[#This Row],[C_Game]]=TC[[#This Row],[O_Game]]</f>
        <v>1</v>
      </c>
      <c r="H22" s="19" t="b">
        <f>TC[[#This Row],[C_File]]=TC[[#This Row],[O_File]]</f>
        <v>1</v>
      </c>
      <c r="I22" s="19" t="b">
        <f>TC[[#This Row],[C_Sha1]]=TC[[#This Row],[O_Sha1]]</f>
        <v>0</v>
      </c>
    </row>
    <row r="23" spans="1:9" x14ac:dyDescent="0.3">
      <c r="A23" s="35" t="s">
        <v>42</v>
      </c>
      <c r="B23" s="35" t="s">
        <v>45</v>
      </c>
      <c r="C23" s="35" t="str">
        <f>VLOOKUP(Checksums!$I23,Summary[[Path]:[Sha1]],2,FALSE)</f>
        <v>39a87597e55bc8d1a58c9a40174b1c5cf131f2db</v>
      </c>
      <c r="D23" s="35" t="s">
        <v>42</v>
      </c>
      <c r="E23" s="35" t="s">
        <v>45</v>
      </c>
      <c r="F23" s="35" t="s">
        <v>388</v>
      </c>
      <c r="G23" s="19" t="b">
        <f>TC[[#This Row],[C_Game]]=TC[[#This Row],[O_Game]]</f>
        <v>1</v>
      </c>
      <c r="H23" s="19" t="b">
        <f>TC[[#This Row],[C_File]]=TC[[#This Row],[O_File]]</f>
        <v>1</v>
      </c>
      <c r="I23" s="19" t="b">
        <f>TC[[#This Row],[C_Sha1]]=TC[[#This Row],[O_Sha1]]</f>
        <v>1</v>
      </c>
    </row>
    <row r="24" spans="1:9" x14ac:dyDescent="0.3">
      <c r="A24" s="35" t="s">
        <v>42</v>
      </c>
      <c r="B24" s="35" t="s">
        <v>414</v>
      </c>
      <c r="C24" s="35" t="str">
        <f>VLOOKUP(Checksums!$I24,Summary[[Path]:[Sha1]],2,FALSE)</f>
        <v>69413514035fc52a6241c62bd0264611539de92a</v>
      </c>
      <c r="D24" s="35" t="s">
        <v>42</v>
      </c>
      <c r="E24" s="35" t="s">
        <v>414</v>
      </c>
      <c r="F24" s="35" t="s">
        <v>398</v>
      </c>
      <c r="G24" s="19" t="b">
        <f>TC[[#This Row],[C_Game]]=TC[[#This Row],[O_Game]]</f>
        <v>1</v>
      </c>
      <c r="H24" s="19" t="b">
        <f>TC[[#This Row],[C_File]]=TC[[#This Row],[O_File]]</f>
        <v>1</v>
      </c>
      <c r="I24" s="19" t="b">
        <f>TC[[#This Row],[C_Sha1]]=TC[[#This Row],[O_Sha1]]</f>
        <v>1</v>
      </c>
    </row>
    <row r="25" spans="1:9" x14ac:dyDescent="0.3">
      <c r="A25" s="35" t="s">
        <v>42</v>
      </c>
      <c r="B25" s="35" t="s">
        <v>46</v>
      </c>
      <c r="C25" s="35" t="str">
        <f>VLOOKUP(Checksums!$I25,Summary[[Path]:[Sha1]],2,FALSE)</f>
        <v>1c93f3cc4b099e639a2739aeeec59240a96d0b38</v>
      </c>
      <c r="D25" s="35" t="s">
        <v>42</v>
      </c>
      <c r="E25" s="35" t="s">
        <v>46</v>
      </c>
      <c r="F25" s="35" t="s">
        <v>582</v>
      </c>
      <c r="G25" s="19" t="b">
        <f>TC[[#This Row],[C_Game]]=TC[[#This Row],[O_Game]]</f>
        <v>1</v>
      </c>
      <c r="H25" s="19" t="b">
        <f>TC[[#This Row],[C_File]]=TC[[#This Row],[O_File]]</f>
        <v>1</v>
      </c>
      <c r="I25" s="19" t="b">
        <f>TC[[#This Row],[C_Sha1]]=TC[[#This Row],[O_Sha1]]</f>
        <v>0</v>
      </c>
    </row>
    <row r="26" spans="1:9" x14ac:dyDescent="0.3">
      <c r="A26" s="35" t="s">
        <v>42</v>
      </c>
      <c r="B26" s="35" t="s">
        <v>41</v>
      </c>
      <c r="C26" s="35" t="str">
        <f>VLOOKUP(Checksums!$I26,Summary[[Path]:[Sha1]],2,FALSE)</f>
        <v>f7b8ee8e5d7bad146dd0f4228558eef2483c184b</v>
      </c>
      <c r="D26" s="35" t="s">
        <v>42</v>
      </c>
      <c r="E26" s="35" t="s">
        <v>41</v>
      </c>
      <c r="F26" s="35" t="s">
        <v>394</v>
      </c>
      <c r="G26" s="19" t="b">
        <f>TC[[#This Row],[C_Game]]=TC[[#This Row],[O_Game]]</f>
        <v>1</v>
      </c>
      <c r="H26" s="19" t="b">
        <f>TC[[#This Row],[C_File]]=TC[[#This Row],[O_File]]</f>
        <v>1</v>
      </c>
      <c r="I26" s="19" t="b">
        <f>TC[[#This Row],[C_Sha1]]=TC[[#This Row],[O_Sha1]]</f>
        <v>1</v>
      </c>
    </row>
    <row r="27" spans="1:9" x14ac:dyDescent="0.3">
      <c r="A27" s="35" t="s">
        <v>42</v>
      </c>
      <c r="B27" s="35" t="s">
        <v>47</v>
      </c>
      <c r="C27" s="35" t="str">
        <f>VLOOKUP(Checksums!$I27,Summary[[Path]:[Sha1]],2,FALSE)</f>
        <v>654c1e801e23ff5788b2e3b7f6830b61b11f7324</v>
      </c>
      <c r="D27" s="35" t="s">
        <v>42</v>
      </c>
      <c r="E27" s="35" t="s">
        <v>47</v>
      </c>
      <c r="F27" s="35" t="s">
        <v>583</v>
      </c>
      <c r="G27" s="19" t="b">
        <f>TC[[#This Row],[C_Game]]=TC[[#This Row],[O_Game]]</f>
        <v>1</v>
      </c>
      <c r="H27" s="19" t="b">
        <f>TC[[#This Row],[C_File]]=TC[[#This Row],[O_File]]</f>
        <v>1</v>
      </c>
      <c r="I27" s="19" t="b">
        <f>TC[[#This Row],[C_Sha1]]=TC[[#This Row],[O_Sha1]]</f>
        <v>0</v>
      </c>
    </row>
    <row r="28" spans="1:9" x14ac:dyDescent="0.3">
      <c r="A28" s="35" t="s">
        <v>42</v>
      </c>
      <c r="B28" s="35" t="s">
        <v>265</v>
      </c>
      <c r="C28" s="35" t="str">
        <f>VLOOKUP(Checksums!$I28,Summary[[Path]:[Sha1]],2,FALSE)</f>
        <v>5ada6be3956db804e7db14c56b9312568251fe32</v>
      </c>
      <c r="D28" s="35" t="s">
        <v>42</v>
      </c>
      <c r="E28" s="35" t="s">
        <v>265</v>
      </c>
      <c r="F28" s="35" t="s">
        <v>262</v>
      </c>
      <c r="G28" s="19" t="b">
        <f>TC[[#This Row],[C_Game]]=TC[[#This Row],[O_Game]]</f>
        <v>1</v>
      </c>
      <c r="H28" s="19" t="b">
        <f>TC[[#This Row],[C_File]]=TC[[#This Row],[O_File]]</f>
        <v>1</v>
      </c>
      <c r="I28" s="19" t="b">
        <f>TC[[#This Row],[C_Sha1]]=TC[[#This Row],[O_Sha1]]</f>
        <v>1</v>
      </c>
    </row>
    <row r="29" spans="1:9" x14ac:dyDescent="0.3">
      <c r="A29" s="35" t="s">
        <v>42</v>
      </c>
      <c r="B29" s="11" t="s">
        <v>266</v>
      </c>
      <c r="C29" s="35" t="str">
        <f>VLOOKUP(Checksums!$I29,Summary[[Path]:[Sha1]],2,FALSE)</f>
        <v>bc33de289548266f91c5f649d07db195fb910591</v>
      </c>
      <c r="D29" s="35" t="s">
        <v>42</v>
      </c>
      <c r="E29" s="35" t="s">
        <v>266</v>
      </c>
      <c r="F29" s="35" t="s">
        <v>579</v>
      </c>
      <c r="G29" s="19" t="b">
        <f>TC[[#This Row],[C_Game]]=TC[[#This Row],[O_Game]]</f>
        <v>1</v>
      </c>
      <c r="H29" s="19" t="b">
        <f>TC[[#This Row],[C_File]]=TC[[#This Row],[O_File]]</f>
        <v>1</v>
      </c>
      <c r="I29" s="19" t="b">
        <f>TC[[#This Row],[C_Sha1]]=TC[[#This Row],[O_Sha1]]</f>
        <v>1</v>
      </c>
    </row>
    <row r="30" spans="1:9" x14ac:dyDescent="0.3">
      <c r="A30" s="35" t="s">
        <v>42</v>
      </c>
      <c r="B30" s="11" t="s">
        <v>267</v>
      </c>
      <c r="C30" s="35" t="str">
        <f>VLOOKUP(Checksums!$I30,Summary[[Path]:[Sha1]],2,FALSE)</f>
        <v>82792e080b29f8e0932b0d3f51c4233115215cc6</v>
      </c>
      <c r="D30" s="35" t="s">
        <v>42</v>
      </c>
      <c r="E30" s="35" t="s">
        <v>267</v>
      </c>
      <c r="F30" s="35" t="s">
        <v>580</v>
      </c>
      <c r="G30" s="19" t="b">
        <f>TC[[#This Row],[C_Game]]=TC[[#This Row],[O_Game]]</f>
        <v>1</v>
      </c>
      <c r="H30" s="19" t="b">
        <f>TC[[#This Row],[C_File]]=TC[[#This Row],[O_File]]</f>
        <v>1</v>
      </c>
      <c r="I30" s="19" t="b">
        <f>TC[[#This Row],[C_Sha1]]=TC[[#This Row],[O_Sha1]]</f>
        <v>1</v>
      </c>
    </row>
    <row r="31" spans="1:9" x14ac:dyDescent="0.3">
      <c r="A31" s="35" t="s">
        <v>42</v>
      </c>
      <c r="B31" s="35" t="s">
        <v>616</v>
      </c>
      <c r="C31" s="35" t="str">
        <f>VLOOKUP(Checksums!$I31,Summary[[Path]:[Sha1]],2,FALSE)</f>
        <v>6403e0bde0228ffc824855fb2287b5d6298c25b5</v>
      </c>
      <c r="D31" s="35" t="s">
        <v>42</v>
      </c>
      <c r="E31" s="35" t="s">
        <v>616</v>
      </c>
      <c r="F31" s="35" t="s">
        <v>611</v>
      </c>
      <c r="G31" s="19" t="b">
        <f>TC[[#This Row],[C_Game]]=TC[[#This Row],[O_Game]]</f>
        <v>1</v>
      </c>
      <c r="H31" s="19" t="b">
        <f>TC[[#This Row],[C_File]]=TC[[#This Row],[O_File]]</f>
        <v>1</v>
      </c>
      <c r="I31" s="19" t="b">
        <f>TC[[#This Row],[C_Sha1]]=TC[[#This Row],[O_Sha1]]</f>
        <v>1</v>
      </c>
    </row>
    <row r="32" spans="1:9" x14ac:dyDescent="0.3">
      <c r="A32" s="35" t="s">
        <v>48</v>
      </c>
      <c r="B32" s="35" t="s">
        <v>49</v>
      </c>
      <c r="C32" s="35" t="str">
        <f>VLOOKUP(Checksums!$I32,Summary[[Path]:[Sha1]],2,FALSE)</f>
        <v>bca69f12398840fcb7c210c7e27f3909a50e80f0</v>
      </c>
      <c r="D32" s="35" t="s">
        <v>48</v>
      </c>
      <c r="E32" s="35" t="s">
        <v>49</v>
      </c>
      <c r="F32" s="35" t="s">
        <v>389</v>
      </c>
      <c r="G32" s="19" t="b">
        <f>TC[[#This Row],[C_Game]]=TC[[#This Row],[O_Game]]</f>
        <v>1</v>
      </c>
      <c r="H32" s="19" t="b">
        <f>TC[[#This Row],[C_File]]=TC[[#This Row],[O_File]]</f>
        <v>1</v>
      </c>
      <c r="I32" s="19" t="b">
        <f>TC[[#This Row],[C_Sha1]]=TC[[#This Row],[O_Sha1]]</f>
        <v>0</v>
      </c>
    </row>
    <row r="33" spans="1:9" x14ac:dyDescent="0.3">
      <c r="A33" s="35" t="s">
        <v>48</v>
      </c>
      <c r="B33" s="35" t="s">
        <v>308</v>
      </c>
      <c r="C33" s="35" t="str">
        <f>VLOOKUP(Checksums!$I33,Summary[[Path]:[Sha1]],2,FALSE)</f>
        <v>bf1c09f05994d6fb36f77146fb3ac306b4307608</v>
      </c>
      <c r="D33" s="35" t="s">
        <v>48</v>
      </c>
      <c r="E33" s="35" t="s">
        <v>308</v>
      </c>
      <c r="F33" s="35" t="s">
        <v>291</v>
      </c>
      <c r="G33" s="19" t="b">
        <f>TC[[#This Row],[C_Game]]=TC[[#This Row],[O_Game]]</f>
        <v>1</v>
      </c>
      <c r="H33" s="19" t="b">
        <f>TC[[#This Row],[C_File]]=TC[[#This Row],[O_File]]</f>
        <v>1</v>
      </c>
      <c r="I33" s="19" t="b">
        <f>TC[[#This Row],[C_Sha1]]=TC[[#This Row],[O_Sha1]]</f>
        <v>1</v>
      </c>
    </row>
    <row r="34" spans="1:9" x14ac:dyDescent="0.3">
      <c r="A34" s="35" t="s">
        <v>48</v>
      </c>
      <c r="B34" s="35" t="s">
        <v>50</v>
      </c>
      <c r="C34" s="35" t="str">
        <f>VLOOKUP(Checksums!$I34,Summary[[Path]:[Sha1]],2,FALSE)</f>
        <v>659cbfcbcdc00499870fe17c317cbb097496604d</v>
      </c>
      <c r="D34" s="35" t="s">
        <v>48</v>
      </c>
      <c r="E34" s="35" t="s">
        <v>50</v>
      </c>
      <c r="F34" s="35" t="s">
        <v>400</v>
      </c>
      <c r="G34" s="19" t="b">
        <f>TC[[#This Row],[C_Game]]=TC[[#This Row],[O_Game]]</f>
        <v>1</v>
      </c>
      <c r="H34" s="19" t="b">
        <f>TC[[#This Row],[C_File]]=TC[[#This Row],[O_File]]</f>
        <v>1</v>
      </c>
      <c r="I34" s="19" t="b">
        <f>TC[[#This Row],[C_Sha1]]=TC[[#This Row],[O_Sha1]]</f>
        <v>1</v>
      </c>
    </row>
    <row r="35" spans="1:9" x14ac:dyDescent="0.3">
      <c r="A35" s="35" t="s">
        <v>48</v>
      </c>
      <c r="B35" s="35" t="s">
        <v>51</v>
      </c>
      <c r="C35" s="35" t="str">
        <f>VLOOKUP(Checksums!$I35,Summary[[Path]:[Sha1]],2,FALSE)</f>
        <v>e91d2a66022eef4214c8b243518982ed68cfe7c9</v>
      </c>
      <c r="D35" s="35" t="s">
        <v>48</v>
      </c>
      <c r="E35" s="35" t="s">
        <v>51</v>
      </c>
      <c r="F35" s="35" t="s">
        <v>6</v>
      </c>
      <c r="G35" s="19" t="b">
        <f>TC[[#This Row],[C_Game]]=TC[[#This Row],[O_Game]]</f>
        <v>1</v>
      </c>
      <c r="H35" s="19" t="b">
        <f>TC[[#This Row],[C_File]]=TC[[#This Row],[O_File]]</f>
        <v>1</v>
      </c>
      <c r="I35" s="19" t="b">
        <f>TC[[#This Row],[C_Sha1]]=TC[[#This Row],[O_Sha1]]</f>
        <v>1</v>
      </c>
    </row>
    <row r="36" spans="1:9" x14ac:dyDescent="0.3">
      <c r="A36" s="35" t="s">
        <v>48</v>
      </c>
      <c r="B36" s="35" t="s">
        <v>52</v>
      </c>
      <c r="C36" s="35" t="str">
        <f>VLOOKUP(Checksums!$I36,Summary[[Path]:[Sha1]],2,FALSE)</f>
        <v>ceb7244659a1d97471cb87e5ef66ddc10ec5bf03</v>
      </c>
      <c r="D36" s="35" t="s">
        <v>48</v>
      </c>
      <c r="E36" s="35" t="s">
        <v>52</v>
      </c>
      <c r="F36" s="35" t="s">
        <v>401</v>
      </c>
      <c r="G36" s="19" t="b">
        <f>TC[[#This Row],[C_Game]]=TC[[#This Row],[O_Game]]</f>
        <v>1</v>
      </c>
      <c r="H36" s="19" t="b">
        <f>TC[[#This Row],[C_File]]=TC[[#This Row],[O_File]]</f>
        <v>1</v>
      </c>
      <c r="I36" s="19" t="b">
        <f>TC[[#This Row],[C_Sha1]]=TC[[#This Row],[O_Sha1]]</f>
        <v>1</v>
      </c>
    </row>
    <row r="37" spans="1:9" x14ac:dyDescent="0.3">
      <c r="A37" s="35" t="s">
        <v>48</v>
      </c>
      <c r="B37" s="35" t="s">
        <v>53</v>
      </c>
      <c r="C37" s="35" t="str">
        <f>VLOOKUP(Checksums!$I37,Summary[[Path]:[Sha1]],2,FALSE)</f>
        <v>3e1e7417fca53a42c00eb3fdec0bd60ccebf4cd2</v>
      </c>
      <c r="D37" s="35" t="s">
        <v>48</v>
      </c>
      <c r="E37" s="35" t="s">
        <v>53</v>
      </c>
      <c r="F37" s="35" t="s">
        <v>306</v>
      </c>
      <c r="G37" s="19" t="b">
        <f>TC[[#This Row],[C_Game]]=TC[[#This Row],[O_Game]]</f>
        <v>1</v>
      </c>
      <c r="H37" s="19" t="b">
        <f>TC[[#This Row],[C_File]]=TC[[#This Row],[O_File]]</f>
        <v>1</v>
      </c>
      <c r="I37" s="19" t="b">
        <f>TC[[#This Row],[C_Sha1]]=TC[[#This Row],[O_Sha1]]</f>
        <v>1</v>
      </c>
    </row>
    <row r="38" spans="1:9" x14ac:dyDescent="0.3">
      <c r="A38" s="35" t="s">
        <v>48</v>
      </c>
      <c r="B38" s="35" t="s">
        <v>54</v>
      </c>
      <c r="C38" s="35" t="str">
        <f>VLOOKUP(Checksums!$I38,Summary[[Path]:[Sha1]],2,FALSE)</f>
        <v>bd3b11cc59128e130ea116c14dcc80b95782b6a2</v>
      </c>
      <c r="D38" s="35" t="s">
        <v>48</v>
      </c>
      <c r="E38" s="35" t="s">
        <v>54</v>
      </c>
      <c r="F38" s="35" t="s">
        <v>7</v>
      </c>
      <c r="G38" s="19" t="b">
        <f>TC[[#This Row],[C_Game]]=TC[[#This Row],[O_Game]]</f>
        <v>1</v>
      </c>
      <c r="H38" s="19" t="b">
        <f>TC[[#This Row],[C_File]]=TC[[#This Row],[O_File]]</f>
        <v>1</v>
      </c>
      <c r="I38" s="19" t="b">
        <f>TC[[#This Row],[C_Sha1]]=TC[[#This Row],[O_Sha1]]</f>
        <v>1</v>
      </c>
    </row>
    <row r="39" spans="1:9" x14ac:dyDescent="0.3">
      <c r="A39" s="35" t="s">
        <v>48</v>
      </c>
      <c r="B39" s="35" t="s">
        <v>55</v>
      </c>
      <c r="C39" s="35" t="str">
        <f>VLOOKUP(Checksums!$I39,Summary[[Path]:[Sha1]],2,FALSE)</f>
        <v>52e69e0151d33335fcd12db1c2bb8562e9d80535</v>
      </c>
      <c r="D39" s="35" t="s">
        <v>48</v>
      </c>
      <c r="E39" s="35" t="s">
        <v>55</v>
      </c>
      <c r="F39" s="35" t="s">
        <v>402</v>
      </c>
      <c r="G39" s="19" t="b">
        <f>TC[[#This Row],[C_Game]]=TC[[#This Row],[O_Game]]</f>
        <v>1</v>
      </c>
      <c r="H39" s="19" t="b">
        <f>TC[[#This Row],[C_File]]=TC[[#This Row],[O_File]]</f>
        <v>1</v>
      </c>
      <c r="I39" s="19" t="b">
        <f>TC[[#This Row],[C_Sha1]]=TC[[#This Row],[O_Sha1]]</f>
        <v>1</v>
      </c>
    </row>
    <row r="40" spans="1:9" x14ac:dyDescent="0.3">
      <c r="A40" s="35" t="s">
        <v>56</v>
      </c>
      <c r="B40" s="35" t="s">
        <v>57</v>
      </c>
      <c r="C40" s="35" t="str">
        <f>VLOOKUP(Checksums!$I40,Summary[[Path]:[Sha1]],2,FALSE)</f>
        <v>f6ea3f1857237b26f53216d710aa61fa406d38fd</v>
      </c>
      <c r="D40" s="35" t="s">
        <v>56</v>
      </c>
      <c r="E40" s="35" t="s">
        <v>57</v>
      </c>
      <c r="F40" s="35" t="s">
        <v>393</v>
      </c>
      <c r="G40" s="19" t="b">
        <f>TC[[#This Row],[C_Game]]=TC[[#This Row],[O_Game]]</f>
        <v>1</v>
      </c>
      <c r="H40" s="19" t="b">
        <f>TC[[#This Row],[C_File]]=TC[[#This Row],[O_File]]</f>
        <v>1</v>
      </c>
      <c r="I40" s="19" t="b">
        <f>TC[[#This Row],[C_Sha1]]=TC[[#This Row],[O_Sha1]]</f>
        <v>0</v>
      </c>
    </row>
    <row r="41" spans="1:9" x14ac:dyDescent="0.3">
      <c r="A41" s="35" t="s">
        <v>56</v>
      </c>
      <c r="B41" s="35" t="s">
        <v>50</v>
      </c>
      <c r="C41" s="35" t="str">
        <f>VLOOKUP(Checksums!$I41,Summary[[Path]:[Sha1]],2,FALSE)</f>
        <v>659cbfcbcdc00499870fe17c317cbb097496604d</v>
      </c>
      <c r="D41" s="35" t="s">
        <v>56</v>
      </c>
      <c r="E41" s="35" t="s">
        <v>50</v>
      </c>
      <c r="F41" s="35" t="s">
        <v>400</v>
      </c>
      <c r="G41" s="19" t="b">
        <f>TC[[#This Row],[C_Game]]=TC[[#This Row],[O_Game]]</f>
        <v>1</v>
      </c>
      <c r="H41" s="19" t="b">
        <f>TC[[#This Row],[C_File]]=TC[[#This Row],[O_File]]</f>
        <v>1</v>
      </c>
      <c r="I41" s="19" t="b">
        <f>TC[[#This Row],[C_Sha1]]=TC[[#This Row],[O_Sha1]]</f>
        <v>1</v>
      </c>
    </row>
    <row r="42" spans="1:9" x14ac:dyDescent="0.3">
      <c r="A42" s="35" t="s">
        <v>56</v>
      </c>
      <c r="B42" s="35" t="s">
        <v>51</v>
      </c>
      <c r="C42" s="35" t="str">
        <f>VLOOKUP(Checksums!$I42,Summary[[Path]:[Sha1]],2,FALSE)</f>
        <v>e91d2a66022eef4214c8b243518982ed68cfe7c9</v>
      </c>
      <c r="D42" s="35" t="s">
        <v>56</v>
      </c>
      <c r="E42" s="35" t="s">
        <v>51</v>
      </c>
      <c r="F42" s="35" t="s">
        <v>6</v>
      </c>
      <c r="G42" s="19" t="b">
        <f>TC[[#This Row],[C_Game]]=TC[[#This Row],[O_Game]]</f>
        <v>1</v>
      </c>
      <c r="H42" s="19" t="b">
        <f>TC[[#This Row],[C_File]]=TC[[#This Row],[O_File]]</f>
        <v>1</v>
      </c>
      <c r="I42" s="19" t="b">
        <f>TC[[#This Row],[C_Sha1]]=TC[[#This Row],[O_Sha1]]</f>
        <v>1</v>
      </c>
    </row>
    <row r="43" spans="1:9" x14ac:dyDescent="0.3">
      <c r="A43" s="35" t="s">
        <v>56</v>
      </c>
      <c r="B43" s="35" t="s">
        <v>52</v>
      </c>
      <c r="C43" s="35" t="str">
        <f>VLOOKUP(Checksums!$I43,Summary[[Path]:[Sha1]],2,FALSE)</f>
        <v>ceb7244659a1d97471cb87e5ef66ddc10ec5bf03</v>
      </c>
      <c r="D43" s="35" t="s">
        <v>56</v>
      </c>
      <c r="E43" s="35" t="s">
        <v>52</v>
      </c>
      <c r="F43" s="35" t="s">
        <v>401</v>
      </c>
      <c r="G43" s="19" t="b">
        <f>TC[[#This Row],[C_Game]]=TC[[#This Row],[O_Game]]</f>
        <v>1</v>
      </c>
      <c r="H43" s="19" t="b">
        <f>TC[[#This Row],[C_File]]=TC[[#This Row],[O_File]]</f>
        <v>1</v>
      </c>
      <c r="I43" s="19" t="b">
        <f>TC[[#This Row],[C_Sha1]]=TC[[#This Row],[O_Sha1]]</f>
        <v>1</v>
      </c>
    </row>
    <row r="44" spans="1:9" x14ac:dyDescent="0.3">
      <c r="A44" s="35" t="s">
        <v>56</v>
      </c>
      <c r="B44" s="35" t="s">
        <v>58</v>
      </c>
      <c r="C44" s="35" t="str">
        <f>VLOOKUP(Checksums!$I44,Summary[[Path]:[Sha1]],2,FALSE)</f>
        <v>bad12c531385a71779296bb59055b3298064f09e</v>
      </c>
      <c r="D44" s="35" t="s">
        <v>56</v>
      </c>
      <c r="E44" s="35" t="s">
        <v>58</v>
      </c>
      <c r="F44" s="35" t="s">
        <v>9</v>
      </c>
      <c r="G44" s="19" t="b">
        <f>TC[[#This Row],[C_Game]]=TC[[#This Row],[O_Game]]</f>
        <v>1</v>
      </c>
      <c r="H44" s="19" t="b">
        <f>TC[[#This Row],[C_File]]=TC[[#This Row],[O_File]]</f>
        <v>1</v>
      </c>
      <c r="I44" s="19" t="b">
        <f>TC[[#This Row],[C_Sha1]]=TC[[#This Row],[O_Sha1]]</f>
        <v>1</v>
      </c>
    </row>
    <row r="45" spans="1:9" x14ac:dyDescent="0.3">
      <c r="A45" s="35" t="s">
        <v>56</v>
      </c>
      <c r="B45" s="35" t="s">
        <v>53</v>
      </c>
      <c r="C45" s="35" t="str">
        <f>VLOOKUP(Checksums!$I45,Summary[[Path]:[Sha1]],2,FALSE)</f>
        <v>3e1e7417fca53a42c00eb3fdec0bd60ccebf4cd2</v>
      </c>
      <c r="D45" s="35" t="s">
        <v>56</v>
      </c>
      <c r="E45" s="35" t="s">
        <v>53</v>
      </c>
      <c r="F45" s="35" t="s">
        <v>306</v>
      </c>
      <c r="G45" s="19" t="b">
        <f>TC[[#This Row],[C_Game]]=TC[[#This Row],[O_Game]]</f>
        <v>1</v>
      </c>
      <c r="H45" s="19" t="b">
        <f>TC[[#This Row],[C_File]]=TC[[#This Row],[O_File]]</f>
        <v>1</v>
      </c>
      <c r="I45" s="19" t="b">
        <f>TC[[#This Row],[C_Sha1]]=TC[[#This Row],[O_Sha1]]</f>
        <v>1</v>
      </c>
    </row>
    <row r="46" spans="1:9" x14ac:dyDescent="0.3">
      <c r="A46" s="35" t="s">
        <v>56</v>
      </c>
      <c r="B46" s="35" t="s">
        <v>54</v>
      </c>
      <c r="C46" s="35" t="str">
        <f>VLOOKUP(Checksums!$I46,Summary[[Path]:[Sha1]],2,FALSE)</f>
        <v>bd3b11cc59128e130ea116c14dcc80b95782b6a2</v>
      </c>
      <c r="D46" s="35" t="s">
        <v>56</v>
      </c>
      <c r="E46" s="35" t="s">
        <v>54</v>
      </c>
      <c r="F46" s="35" t="s">
        <v>7</v>
      </c>
      <c r="G46" s="19" t="b">
        <f>TC[[#This Row],[C_Game]]=TC[[#This Row],[O_Game]]</f>
        <v>1</v>
      </c>
      <c r="H46" s="19" t="b">
        <f>TC[[#This Row],[C_File]]=TC[[#This Row],[O_File]]</f>
        <v>1</v>
      </c>
      <c r="I46" s="19" t="b">
        <f>TC[[#This Row],[C_Sha1]]=TC[[#This Row],[O_Sha1]]</f>
        <v>1</v>
      </c>
    </row>
    <row r="47" spans="1:9" x14ac:dyDescent="0.3">
      <c r="A47" s="35" t="s">
        <v>56</v>
      </c>
      <c r="B47" s="35" t="s">
        <v>59</v>
      </c>
      <c r="C47" s="35" t="str">
        <f>VLOOKUP(Checksums!$I47,Summary[[Path]:[Sha1]],2,FALSE)</f>
        <v>06ece962887b12fc33836a68c0c63bf7f1a0f956</v>
      </c>
      <c r="D47" s="35" t="s">
        <v>56</v>
      </c>
      <c r="E47" s="35" t="s">
        <v>59</v>
      </c>
      <c r="F47" s="35" t="s">
        <v>305</v>
      </c>
      <c r="G47" s="19" t="b">
        <f>TC[[#This Row],[C_Game]]=TC[[#This Row],[O_Game]]</f>
        <v>1</v>
      </c>
      <c r="H47" s="19" t="b">
        <f>TC[[#This Row],[C_File]]=TC[[#This Row],[O_File]]</f>
        <v>1</v>
      </c>
      <c r="I47" s="19" t="b">
        <f>TC[[#This Row],[C_Sha1]]=TC[[#This Row],[O_Sha1]]</f>
        <v>1</v>
      </c>
    </row>
    <row r="48" spans="1:9" x14ac:dyDescent="0.3">
      <c r="A48" s="35" t="s">
        <v>56</v>
      </c>
      <c r="B48" s="35" t="s">
        <v>60</v>
      </c>
      <c r="C48" s="35" t="str">
        <f>VLOOKUP(Checksums!$I48,Summary[[Path]:[Sha1]],2,FALSE)</f>
        <v>3366948960eb6a491334312ac353aa08604aa1ec</v>
      </c>
      <c r="D48" s="35" t="s">
        <v>56</v>
      </c>
      <c r="E48" s="35" t="s">
        <v>60</v>
      </c>
      <c r="F48" s="35" t="s">
        <v>11</v>
      </c>
      <c r="G48" s="19" t="b">
        <f>TC[[#This Row],[C_Game]]=TC[[#This Row],[O_Game]]</f>
        <v>1</v>
      </c>
      <c r="H48" s="19" t="b">
        <f>TC[[#This Row],[C_File]]=TC[[#This Row],[O_File]]</f>
        <v>1</v>
      </c>
      <c r="I48" s="19" t="b">
        <f>TC[[#This Row],[C_Sha1]]=TC[[#This Row],[O_Sha1]]</f>
        <v>1</v>
      </c>
    </row>
    <row r="49" spans="1:9" x14ac:dyDescent="0.3">
      <c r="A49" s="35" t="s">
        <v>56</v>
      </c>
      <c r="B49" s="35" t="s">
        <v>55</v>
      </c>
      <c r="C49" s="35" t="str">
        <f>VLOOKUP(Checksums!$I49,Summary[[Path]:[Sha1]],2,FALSE)</f>
        <v>52e69e0151d33335fcd12db1c2bb8562e9d80535</v>
      </c>
      <c r="D49" s="35" t="s">
        <v>56</v>
      </c>
      <c r="E49" s="35" t="s">
        <v>55</v>
      </c>
      <c r="F49" s="35" t="s">
        <v>402</v>
      </c>
      <c r="G49" s="19" t="b">
        <f>TC[[#This Row],[C_Game]]=TC[[#This Row],[O_Game]]</f>
        <v>1</v>
      </c>
      <c r="H49" s="19" t="b">
        <f>TC[[#This Row],[C_File]]=TC[[#This Row],[O_File]]</f>
        <v>1</v>
      </c>
      <c r="I49" s="19" t="b">
        <f>TC[[#This Row],[C_Sha1]]=TC[[#This Row],[O_Sha1]]</f>
        <v>1</v>
      </c>
    </row>
    <row r="50" spans="1:9" x14ac:dyDescent="0.3">
      <c r="A50" s="35" t="s">
        <v>108</v>
      </c>
      <c r="B50" s="35" t="s">
        <v>109</v>
      </c>
      <c r="C50" s="35" t="str">
        <f>VLOOKUP(Checksums!$I50,Summary[[Path]:[Sha1]],2,FALSE)</f>
        <v>00d34e70d5cdd0468346917d0a2f34dbb13df273</v>
      </c>
      <c r="D50" s="35" t="s">
        <v>108</v>
      </c>
      <c r="E50" s="35" t="s">
        <v>109</v>
      </c>
      <c r="F50" s="35" t="s">
        <v>112</v>
      </c>
      <c r="G50" s="19" t="b">
        <f>TC[[#This Row],[C_Game]]=TC[[#This Row],[O_Game]]</f>
        <v>1</v>
      </c>
      <c r="H50" s="19" t="b">
        <f>TC[[#This Row],[C_File]]=TC[[#This Row],[O_File]]</f>
        <v>1</v>
      </c>
      <c r="I50" s="19" t="b">
        <f>TC[[#This Row],[C_Sha1]]=TC[[#This Row],[O_Sha1]]</f>
        <v>1</v>
      </c>
    </row>
    <row r="51" spans="1:9" x14ac:dyDescent="0.3">
      <c r="A51" s="35" t="s">
        <v>150</v>
      </c>
      <c r="B51" s="35" t="s">
        <v>151</v>
      </c>
      <c r="C51" s="35" t="str">
        <f>VLOOKUP(Checksums!$I51,Summary[[Path]:[Sha1]],2,FALSE)</f>
        <v>a56810bfface3bb817132de8c62ceb883584f46b</v>
      </c>
      <c r="D51" s="35" t="s">
        <v>150</v>
      </c>
      <c r="E51" s="35" t="s">
        <v>151</v>
      </c>
      <c r="F51" s="35" t="s">
        <v>188</v>
      </c>
      <c r="G51" s="19" t="b">
        <f>TC[[#This Row],[C_Game]]=TC[[#This Row],[O_Game]]</f>
        <v>1</v>
      </c>
      <c r="H51" s="19" t="b">
        <f>TC[[#This Row],[C_File]]=TC[[#This Row],[O_File]]</f>
        <v>1</v>
      </c>
      <c r="I51" s="19" t="b">
        <f>TC[[#This Row],[C_Sha1]]=TC[[#This Row],[O_Sha1]]</f>
        <v>1</v>
      </c>
    </row>
    <row r="52" spans="1:9" x14ac:dyDescent="0.3">
      <c r="A52" s="35" t="s">
        <v>150</v>
      </c>
      <c r="B52" s="35" t="s">
        <v>152</v>
      </c>
      <c r="C52" s="35" t="str">
        <f>VLOOKUP(Checksums!$I52,Summary[[Path]:[Sha1]],2,FALSE)</f>
        <v>3e9988c0676d95b562468840465196e067e558f4</v>
      </c>
      <c r="D52" s="35" t="s">
        <v>150</v>
      </c>
      <c r="E52" s="35" t="s">
        <v>152</v>
      </c>
      <c r="F52" s="35" t="s">
        <v>189</v>
      </c>
      <c r="G52" s="19" t="b">
        <f>TC[[#This Row],[C_Game]]=TC[[#This Row],[O_Game]]</f>
        <v>1</v>
      </c>
      <c r="H52" s="19" t="b">
        <f>TC[[#This Row],[C_File]]=TC[[#This Row],[O_File]]</f>
        <v>1</v>
      </c>
      <c r="I52" s="19" t="b">
        <f>TC[[#This Row],[C_Sha1]]=TC[[#This Row],[O_Sha1]]</f>
        <v>1</v>
      </c>
    </row>
    <row r="53" spans="1:9" x14ac:dyDescent="0.3">
      <c r="A53" s="35" t="s">
        <v>150</v>
      </c>
      <c r="B53" s="35" t="s">
        <v>153</v>
      </c>
      <c r="C53" s="35" t="str">
        <f>VLOOKUP(Checksums!$I53,Summary[[Path]:[Sha1]],2,FALSE)</f>
        <v>742e1304f6212c2ec87d14f342c3f51a9a9edb9b</v>
      </c>
      <c r="D53" s="35" t="s">
        <v>150</v>
      </c>
      <c r="E53" s="35" t="s">
        <v>153</v>
      </c>
      <c r="F53" s="35" t="s">
        <v>190</v>
      </c>
      <c r="G53" s="19" t="b">
        <f>TC[[#This Row],[C_Game]]=TC[[#This Row],[O_Game]]</f>
        <v>1</v>
      </c>
      <c r="H53" s="19" t="b">
        <f>TC[[#This Row],[C_File]]=TC[[#This Row],[O_File]]</f>
        <v>1</v>
      </c>
      <c r="I53" s="19" t="b">
        <f>TC[[#This Row],[C_Sha1]]=TC[[#This Row],[O_Sha1]]</f>
        <v>1</v>
      </c>
    </row>
    <row r="54" spans="1:9" x14ac:dyDescent="0.3">
      <c r="A54" s="35" t="s">
        <v>150</v>
      </c>
      <c r="B54" s="35" t="s">
        <v>154</v>
      </c>
      <c r="C54" s="35" t="str">
        <f>VLOOKUP(Checksums!$I54,Summary[[Path]:[Sha1]],2,FALSE)</f>
        <v>226417f23f07d7cb05605db6da969557b626fd6a</v>
      </c>
      <c r="D54" s="35" t="s">
        <v>150</v>
      </c>
      <c r="E54" s="35" t="s">
        <v>154</v>
      </c>
      <c r="F54" s="35" t="s">
        <v>126</v>
      </c>
      <c r="G54" s="19" t="b">
        <f>TC[[#This Row],[C_Game]]=TC[[#This Row],[O_Game]]</f>
        <v>1</v>
      </c>
      <c r="H54" s="19" t="b">
        <f>TC[[#This Row],[C_File]]=TC[[#This Row],[O_File]]</f>
        <v>1</v>
      </c>
      <c r="I54" s="19" t="b">
        <f>TC[[#This Row],[C_Sha1]]=TC[[#This Row],[O_Sha1]]</f>
        <v>1</v>
      </c>
    </row>
    <row r="55" spans="1:9" x14ac:dyDescent="0.3">
      <c r="A55" s="35" t="s">
        <v>150</v>
      </c>
      <c r="B55" s="35" t="s">
        <v>155</v>
      </c>
      <c r="C55" s="35" t="str">
        <f>VLOOKUP(Checksums!$I55,Summary[[Path]:[Sha1]],2,FALSE)</f>
        <v>e7e301059c6ee280255506b9098bdfe2f82fe82d</v>
      </c>
      <c r="D55" s="35" t="s">
        <v>150</v>
      </c>
      <c r="E55" s="35" t="s">
        <v>155</v>
      </c>
      <c r="F55" s="35" t="s">
        <v>586</v>
      </c>
      <c r="G55" s="19" t="b">
        <f>TC[[#This Row],[C_Game]]=TC[[#This Row],[O_Game]]</f>
        <v>1</v>
      </c>
      <c r="H55" s="19" t="b">
        <f>TC[[#This Row],[C_File]]=TC[[#This Row],[O_File]]</f>
        <v>1</v>
      </c>
      <c r="I55" s="19" t="b">
        <f>TC[[#This Row],[C_Sha1]]=TC[[#This Row],[O_Sha1]]</f>
        <v>1</v>
      </c>
    </row>
    <row r="56" spans="1:9" x14ac:dyDescent="0.3">
      <c r="A56" s="35" t="s">
        <v>150</v>
      </c>
      <c r="B56" s="35" t="s">
        <v>156</v>
      </c>
      <c r="C56" s="35" t="str">
        <f>VLOOKUP(Checksums!$I56,Summary[[Path]:[Sha1]],2,FALSE)</f>
        <v>bf6c9b7059441c507428ce7bd45c472d1a5930a7</v>
      </c>
      <c r="D56" s="35" t="s">
        <v>150</v>
      </c>
      <c r="E56" s="35" t="s">
        <v>156</v>
      </c>
      <c r="F56" s="35" t="s">
        <v>379</v>
      </c>
      <c r="G56" s="19" t="b">
        <f>TC[[#This Row],[C_Game]]=TC[[#This Row],[O_Game]]</f>
        <v>1</v>
      </c>
      <c r="H56" s="19" t="b">
        <f>TC[[#This Row],[C_File]]=TC[[#This Row],[O_File]]</f>
        <v>1</v>
      </c>
      <c r="I56" s="19" t="b">
        <f>TC[[#This Row],[C_Sha1]]=TC[[#This Row],[O_Sha1]]</f>
        <v>1</v>
      </c>
    </row>
    <row r="57" spans="1:9" x14ac:dyDescent="0.3">
      <c r="A57" s="35" t="s">
        <v>150</v>
      </c>
      <c r="B57" s="35" t="s">
        <v>157</v>
      </c>
      <c r="C57" s="35" t="str">
        <f>VLOOKUP(Checksums!$I57,Summary[[Path]:[Sha1]],2,FALSE)</f>
        <v>2081d1b6f4d9395fd833e16dc5d1b010e0505875</v>
      </c>
      <c r="D57" s="35" t="s">
        <v>150</v>
      </c>
      <c r="E57" s="35" t="s">
        <v>157</v>
      </c>
      <c r="F57" s="35" t="s">
        <v>127</v>
      </c>
      <c r="G57" s="19" t="b">
        <f>TC[[#This Row],[C_Game]]=TC[[#This Row],[O_Game]]</f>
        <v>1</v>
      </c>
      <c r="H57" s="19" t="b">
        <f>TC[[#This Row],[C_File]]=TC[[#This Row],[O_File]]</f>
        <v>1</v>
      </c>
      <c r="I57" s="19" t="b">
        <f>TC[[#This Row],[C_Sha1]]=TC[[#This Row],[O_Sha1]]</f>
        <v>1</v>
      </c>
    </row>
    <row r="58" spans="1:9" x14ac:dyDescent="0.3">
      <c r="A58" s="35" t="s">
        <v>150</v>
      </c>
      <c r="B58" s="35" t="s">
        <v>158</v>
      </c>
      <c r="C58" s="35" t="str">
        <f>VLOOKUP(Checksums!$I58,Summary[[Path]:[Sha1]],2,FALSE)</f>
        <v>bc7b769144a30ff3ea1ac3906b4a14841e16ba8b</v>
      </c>
      <c r="D58" s="35" t="s">
        <v>150</v>
      </c>
      <c r="E58" s="35" t="s">
        <v>158</v>
      </c>
      <c r="F58" s="35" t="s">
        <v>128</v>
      </c>
      <c r="G58" s="19" t="b">
        <f>TC[[#This Row],[C_Game]]=TC[[#This Row],[O_Game]]</f>
        <v>1</v>
      </c>
      <c r="H58" s="19" t="b">
        <f>TC[[#This Row],[C_File]]=TC[[#This Row],[O_File]]</f>
        <v>1</v>
      </c>
      <c r="I58" s="19" t="b">
        <f>TC[[#This Row],[C_Sha1]]=TC[[#This Row],[O_Sha1]]</f>
        <v>1</v>
      </c>
    </row>
    <row r="59" spans="1:9" x14ac:dyDescent="0.3">
      <c r="A59" s="35" t="s">
        <v>150</v>
      </c>
      <c r="B59" s="35" t="s">
        <v>159</v>
      </c>
      <c r="C59" s="35" t="str">
        <f>VLOOKUP(Checksums!$I59,Summary[[Path]:[Sha1]],2,FALSE)</f>
        <v>23e154ec05757b7d685316b6a1c6addec984b28e</v>
      </c>
      <c r="D59" s="35" t="s">
        <v>150</v>
      </c>
      <c r="E59" s="35" t="s">
        <v>159</v>
      </c>
      <c r="F59" s="35" t="s">
        <v>129</v>
      </c>
      <c r="G59" s="19" t="b">
        <f>TC[[#This Row],[C_Game]]=TC[[#This Row],[O_Game]]</f>
        <v>1</v>
      </c>
      <c r="H59" s="19" t="b">
        <f>TC[[#This Row],[C_File]]=TC[[#This Row],[O_File]]</f>
        <v>1</v>
      </c>
      <c r="I59" s="19" t="b">
        <f>TC[[#This Row],[C_Sha1]]=TC[[#This Row],[O_Sha1]]</f>
        <v>1</v>
      </c>
    </row>
    <row r="60" spans="1:9" x14ac:dyDescent="0.3">
      <c r="A60" s="35" t="s">
        <v>150</v>
      </c>
      <c r="B60" s="35" t="s">
        <v>160</v>
      </c>
      <c r="C60" s="35" t="str">
        <f>VLOOKUP(Checksums!$I60,Summary[[Path]:[Sha1]],2,FALSE)</f>
        <v>cd2c6230cbce6a891d29d27bcc4f771c793dd610</v>
      </c>
      <c r="D60" s="35" t="s">
        <v>150</v>
      </c>
      <c r="E60" s="35" t="s">
        <v>160</v>
      </c>
      <c r="F60" s="35" t="s">
        <v>131</v>
      </c>
      <c r="G60" s="19" t="b">
        <f>TC[[#This Row],[C_Game]]=TC[[#This Row],[O_Game]]</f>
        <v>1</v>
      </c>
      <c r="H60" s="19" t="b">
        <f>TC[[#This Row],[C_File]]=TC[[#This Row],[O_File]]</f>
        <v>1</v>
      </c>
      <c r="I60" s="19" t="b">
        <f>TC[[#This Row],[C_Sha1]]=TC[[#This Row],[O_Sha1]]</f>
        <v>1</v>
      </c>
    </row>
    <row r="61" spans="1:9" x14ac:dyDescent="0.3">
      <c r="A61" s="35" t="s">
        <v>150</v>
      </c>
      <c r="B61" s="35" t="s">
        <v>80</v>
      </c>
      <c r="C61" s="35" t="str">
        <f>VLOOKUP(Checksums!$I61,Summary[[Path]:[Sha1]],2,FALSE)</f>
        <v>8cd46b2f07bf928007872b833351f4ae4524fa14</v>
      </c>
      <c r="D61" s="35" t="s">
        <v>150</v>
      </c>
      <c r="E61" s="35" t="s">
        <v>80</v>
      </c>
      <c r="F61" s="35" t="s">
        <v>113</v>
      </c>
      <c r="G61" s="19" t="b">
        <f>TC[[#This Row],[C_Game]]=TC[[#This Row],[O_Game]]</f>
        <v>1</v>
      </c>
      <c r="H61" s="19" t="b">
        <f>TC[[#This Row],[C_File]]=TC[[#This Row],[O_File]]</f>
        <v>1</v>
      </c>
      <c r="I61" s="19" t="b">
        <f>TC[[#This Row],[C_Sha1]]=TC[[#This Row],[O_Sha1]]</f>
        <v>1</v>
      </c>
    </row>
    <row r="62" spans="1:9" x14ac:dyDescent="0.3">
      <c r="A62" s="35" t="s">
        <v>150</v>
      </c>
      <c r="B62" s="35" t="s">
        <v>201</v>
      </c>
      <c r="C62" s="35" t="str">
        <f>VLOOKUP(Checksums!$I62,Summary[[Path]:[Sha1]],2,FALSE)</f>
        <v>f66abb9bc5a85ab948e6aa3bc4e6897bd52d23c5</v>
      </c>
      <c r="D62" s="35" t="s">
        <v>150</v>
      </c>
      <c r="E62" s="35" t="s">
        <v>201</v>
      </c>
      <c r="F62" s="35" t="s">
        <v>195</v>
      </c>
      <c r="G62" s="19" t="b">
        <f>TC[[#This Row],[C_Game]]=TC[[#This Row],[O_Game]]</f>
        <v>1</v>
      </c>
      <c r="H62" s="19" t="b">
        <f>TC[[#This Row],[C_File]]=TC[[#This Row],[O_File]]</f>
        <v>1</v>
      </c>
      <c r="I62" s="19" t="b">
        <f>TC[[#This Row],[C_Sha1]]=TC[[#This Row],[O_Sha1]]</f>
        <v>1</v>
      </c>
    </row>
    <row r="63" spans="1:9" x14ac:dyDescent="0.3">
      <c r="A63" s="35" t="s">
        <v>150</v>
      </c>
      <c r="B63" s="35" t="s">
        <v>202</v>
      </c>
      <c r="C63" s="35" t="str">
        <f>VLOOKUP(Checksums!$I63,Summary[[Path]:[Sha1]],2,FALSE)</f>
        <v>c01a3d95180b1d3501e5a17e33070b616945b09d</v>
      </c>
      <c r="D63" s="35" t="s">
        <v>150</v>
      </c>
      <c r="E63" s="35" t="s">
        <v>202</v>
      </c>
      <c r="F63" s="35" t="s">
        <v>587</v>
      </c>
      <c r="G63" s="19" t="b">
        <f>TC[[#This Row],[C_Game]]=TC[[#This Row],[O_Game]]</f>
        <v>1</v>
      </c>
      <c r="H63" s="19" t="b">
        <f>TC[[#This Row],[C_File]]=TC[[#This Row],[O_File]]</f>
        <v>1</v>
      </c>
      <c r="I63" s="19" t="b">
        <f>TC[[#This Row],[C_Sha1]]=TC[[#This Row],[O_Sha1]]</f>
        <v>1</v>
      </c>
    </row>
    <row r="64" spans="1:9" x14ac:dyDescent="0.3">
      <c r="A64" s="35" t="s">
        <v>150</v>
      </c>
      <c r="B64" s="35" t="s">
        <v>203</v>
      </c>
      <c r="C64" s="35" t="str">
        <f>VLOOKUP(Checksums!$I64,Summary[[Path]:[Sha1]],2,FALSE)</f>
        <v>9758e95ca6651afe10d70072ee2b3f0f5e4a2457</v>
      </c>
      <c r="D64" s="35" t="s">
        <v>150</v>
      </c>
      <c r="E64" s="35" t="s">
        <v>203</v>
      </c>
      <c r="F64" s="35" t="s">
        <v>588</v>
      </c>
      <c r="G64" s="19" t="b">
        <f>TC[[#This Row],[C_Game]]=TC[[#This Row],[O_Game]]</f>
        <v>1</v>
      </c>
      <c r="H64" s="19" t="b">
        <f>TC[[#This Row],[C_File]]=TC[[#This Row],[O_File]]</f>
        <v>1</v>
      </c>
      <c r="I64" s="19" t="b">
        <f>TC[[#This Row],[C_Sha1]]=TC[[#This Row],[O_Sha1]]</f>
        <v>1</v>
      </c>
    </row>
    <row r="65" spans="1:9" x14ac:dyDescent="0.3">
      <c r="A65" s="35" t="s">
        <v>61</v>
      </c>
      <c r="B65" s="35" t="s">
        <v>33</v>
      </c>
      <c r="C65" s="35" t="str">
        <f>VLOOKUP(Checksums!$I65,Summary[[Path]:[Sha1]],2,FALSE)</f>
        <v>46eb027be07fcfedb261414bca4dab7f71645489</v>
      </c>
      <c r="D65" s="35" t="s">
        <v>61</v>
      </c>
      <c r="E65" s="35" t="s">
        <v>33</v>
      </c>
      <c r="F65" s="35" t="s">
        <v>307</v>
      </c>
      <c r="G65" s="19" t="b">
        <f>TC[[#This Row],[C_Game]]=TC[[#This Row],[O_Game]]</f>
        <v>1</v>
      </c>
      <c r="H65" s="19" t="b">
        <f>TC[[#This Row],[C_File]]=TC[[#This Row],[O_File]]</f>
        <v>1</v>
      </c>
      <c r="I65" s="19" t="b">
        <f>TC[[#This Row],[C_Sha1]]=TC[[#This Row],[O_Sha1]]</f>
        <v>1</v>
      </c>
    </row>
    <row r="66" spans="1:9" x14ac:dyDescent="0.3">
      <c r="A66" s="35" t="s">
        <v>61</v>
      </c>
      <c r="B66" s="35" t="s">
        <v>62</v>
      </c>
      <c r="C66" s="35" t="str">
        <f>VLOOKUP(Checksums!$I66,Summary[[Path]:[Sha1]],2,FALSE)</f>
        <v>7b7360823d27a531f436c08e7cfd2ba18d151a0b</v>
      </c>
      <c r="D66" s="35" t="s">
        <v>61</v>
      </c>
      <c r="E66" s="35" t="s">
        <v>62</v>
      </c>
      <c r="F66" s="35" t="s">
        <v>16</v>
      </c>
      <c r="G66" s="19" t="b">
        <f>TC[[#This Row],[C_Game]]=TC[[#This Row],[O_Game]]</f>
        <v>1</v>
      </c>
      <c r="H66" s="19" t="b">
        <f>TC[[#This Row],[C_File]]=TC[[#This Row],[O_File]]</f>
        <v>1</v>
      </c>
      <c r="I66" s="19" t="b">
        <f>TC[[#This Row],[C_Sha1]]=TC[[#This Row],[O_Sha1]]</f>
        <v>1</v>
      </c>
    </row>
    <row r="67" spans="1:9" x14ac:dyDescent="0.3">
      <c r="A67" s="35" t="s">
        <v>61</v>
      </c>
      <c r="B67" s="35" t="s">
        <v>34</v>
      </c>
      <c r="C67" s="35" t="str">
        <f>VLOOKUP(Checksums!$I67,Summary[[Path]:[Sha1]],2,FALSE)</f>
        <v>f6491bc62ab555c0d99a72f4dfcc584271bf51ba</v>
      </c>
      <c r="D67" s="35" t="s">
        <v>61</v>
      </c>
      <c r="E67" s="35" t="s">
        <v>34</v>
      </c>
      <c r="F67" s="35" t="s">
        <v>413</v>
      </c>
      <c r="G67" s="19" t="b">
        <f>TC[[#This Row],[C_Game]]=TC[[#This Row],[O_Game]]</f>
        <v>1</v>
      </c>
      <c r="H67" s="19" t="b">
        <f>TC[[#This Row],[C_File]]=TC[[#This Row],[O_File]]</f>
        <v>1</v>
      </c>
      <c r="I67" s="19" t="b">
        <f>TC[[#This Row],[C_Sha1]]=TC[[#This Row],[O_Sha1]]</f>
        <v>1</v>
      </c>
    </row>
    <row r="68" spans="1:9" x14ac:dyDescent="0.3">
      <c r="A68" s="35" t="s">
        <v>61</v>
      </c>
      <c r="B68" s="35" t="s">
        <v>35</v>
      </c>
      <c r="C68" s="35" t="str">
        <f>VLOOKUP(Checksums!$I68,Summary[[Path]:[Sha1]],2,FALSE)</f>
        <v>cbe1517115549f7075ee9c17bb0a4a95a0888469</v>
      </c>
      <c r="D68" s="35" t="s">
        <v>61</v>
      </c>
      <c r="E68" s="35" t="s">
        <v>35</v>
      </c>
      <c r="F68" s="35" t="s">
        <v>20</v>
      </c>
      <c r="G68" s="19" t="b">
        <f>TC[[#This Row],[C_Game]]=TC[[#This Row],[O_Game]]</f>
        <v>1</v>
      </c>
      <c r="H68" s="19" t="b">
        <f>TC[[#This Row],[C_File]]=TC[[#This Row],[O_File]]</f>
        <v>1</v>
      </c>
      <c r="I68" s="19" t="b">
        <f>TC[[#This Row],[C_Sha1]]=TC[[#This Row],[O_Sha1]]</f>
        <v>1</v>
      </c>
    </row>
    <row r="69" spans="1:9" x14ac:dyDescent="0.3">
      <c r="A69" s="35" t="s">
        <v>61</v>
      </c>
      <c r="B69" s="35" t="s">
        <v>36</v>
      </c>
      <c r="C69" s="35" t="str">
        <f>VLOOKUP(Checksums!$I69,Summary[[Path]:[Sha1]],2,FALSE)</f>
        <v>f2d8bc54deddc7fed9dc37a33bfb4d8bc110944a</v>
      </c>
      <c r="D69" s="35" t="s">
        <v>61</v>
      </c>
      <c r="E69" s="35" t="s">
        <v>36</v>
      </c>
      <c r="F69" s="35" t="s">
        <v>25</v>
      </c>
      <c r="G69" s="19" t="b">
        <f>TC[[#This Row],[C_Game]]=TC[[#This Row],[O_Game]]</f>
        <v>1</v>
      </c>
      <c r="H69" s="19" t="b">
        <f>TC[[#This Row],[C_File]]=TC[[#This Row],[O_File]]</f>
        <v>1</v>
      </c>
      <c r="I69" s="19" t="b">
        <f>TC[[#This Row],[C_Sha1]]=TC[[#This Row],[O_Sha1]]</f>
        <v>1</v>
      </c>
    </row>
    <row r="70" spans="1:9" x14ac:dyDescent="0.3">
      <c r="A70" s="35" t="s">
        <v>63</v>
      </c>
      <c r="B70" s="35" t="s">
        <v>64</v>
      </c>
      <c r="C70" s="35" t="str">
        <f>VLOOKUP(Checksums!$I70,Summary[[Path]:[Sha1]],2,FALSE)</f>
        <v>5c2cbb5d96def6f44f118e11db2042d5d96f784b</v>
      </c>
      <c r="D70" s="35" t="s">
        <v>63</v>
      </c>
      <c r="E70" s="35" t="s">
        <v>64</v>
      </c>
      <c r="F70" s="35" t="s">
        <v>596</v>
      </c>
      <c r="G70" s="19" t="b">
        <f>TC[[#This Row],[C_Game]]=TC[[#This Row],[O_Game]]</f>
        <v>1</v>
      </c>
      <c r="H70" s="19" t="b">
        <f>TC[[#This Row],[C_File]]=TC[[#This Row],[O_File]]</f>
        <v>1</v>
      </c>
      <c r="I70" s="19" t="b">
        <f>TC[[#This Row],[C_Sha1]]=TC[[#This Row],[O_Sha1]]</f>
        <v>1</v>
      </c>
    </row>
    <row r="71" spans="1:9" x14ac:dyDescent="0.3">
      <c r="A71" s="35" t="s">
        <v>63</v>
      </c>
      <c r="B71" s="35" t="s">
        <v>65</v>
      </c>
      <c r="C71" s="35" t="str">
        <f>VLOOKUP(Checksums!$I71,Summary[[Path]:[Sha1]],2,FALSE)</f>
        <v>fe71cd51866b847f5dab29fc222f2829b20a4812</v>
      </c>
      <c r="D71" s="35" t="s">
        <v>63</v>
      </c>
      <c r="E71" s="35" t="s">
        <v>65</v>
      </c>
      <c r="F71" s="35" t="s">
        <v>597</v>
      </c>
      <c r="G71" s="19" t="b">
        <f>TC[[#This Row],[C_Game]]=TC[[#This Row],[O_Game]]</f>
        <v>1</v>
      </c>
      <c r="H71" s="19" t="b">
        <f>TC[[#This Row],[C_File]]=TC[[#This Row],[O_File]]</f>
        <v>1</v>
      </c>
      <c r="I71" s="19" t="b">
        <f>TC[[#This Row],[C_Sha1]]=TC[[#This Row],[O_Sha1]]</f>
        <v>1</v>
      </c>
    </row>
    <row r="72" spans="1:9" x14ac:dyDescent="0.3">
      <c r="A72" s="35" t="s">
        <v>63</v>
      </c>
      <c r="B72" s="35" t="s">
        <v>66</v>
      </c>
      <c r="C72" s="35" t="str">
        <f>VLOOKUP(Checksums!$I72,Summary[[Path]:[Sha1]],2,FALSE)</f>
        <v>25478b90fc23e20f794d6ca77d79da7cc69cd886</v>
      </c>
      <c r="D72" s="35" t="s">
        <v>63</v>
      </c>
      <c r="E72" s="35" t="s">
        <v>66</v>
      </c>
      <c r="F72" s="35" t="s">
        <v>191</v>
      </c>
      <c r="G72" s="19" t="b">
        <f>TC[[#This Row],[C_Game]]=TC[[#This Row],[O_Game]]</f>
        <v>1</v>
      </c>
      <c r="H72" s="19" t="b">
        <f>TC[[#This Row],[C_File]]=TC[[#This Row],[O_File]]</f>
        <v>1</v>
      </c>
      <c r="I72" s="19" t="b">
        <f>TC[[#This Row],[C_Sha1]]=TC[[#This Row],[O_Sha1]]</f>
        <v>1</v>
      </c>
    </row>
    <row r="73" spans="1:9" x14ac:dyDescent="0.3">
      <c r="A73" s="35" t="s">
        <v>302</v>
      </c>
      <c r="B73" s="35" t="s">
        <v>161</v>
      </c>
      <c r="C73" s="35" t="str">
        <f>VLOOKUP(Checksums!$I73,Summary[[Path]:[Sha1]],2,FALSE)</f>
        <v>f9994d35f3256bdfb849504aaed2a2973b4c254e</v>
      </c>
      <c r="D73" s="35" t="s">
        <v>302</v>
      </c>
      <c r="E73" s="35" t="s">
        <v>161</v>
      </c>
      <c r="F73" s="35" t="s">
        <v>380</v>
      </c>
      <c r="G73" s="19" t="b">
        <f>TC[[#This Row],[C_Game]]=TC[[#This Row],[O_Game]]</f>
        <v>1</v>
      </c>
      <c r="H73" s="19" t="b">
        <f>TC[[#This Row],[C_File]]=TC[[#This Row],[O_File]]</f>
        <v>1</v>
      </c>
      <c r="I73" s="19" t="b">
        <f>TC[[#This Row],[C_Sha1]]=TC[[#This Row],[O_Sha1]]</f>
        <v>0</v>
      </c>
    </row>
    <row r="74" spans="1:9" x14ac:dyDescent="0.3">
      <c r="A74" s="35" t="s">
        <v>302</v>
      </c>
      <c r="B74" s="35" t="s">
        <v>162</v>
      </c>
      <c r="C74" s="35" t="str">
        <f>VLOOKUP(Checksums!$I74,Summary[[Path]:[Sha1]],2,FALSE)</f>
        <v>63f564792f7a4a482acc47ef3c5f87b9df307319</v>
      </c>
      <c r="D74" s="35" t="s">
        <v>302</v>
      </c>
      <c r="E74" s="35" t="s">
        <v>162</v>
      </c>
      <c r="F74" s="35" t="s">
        <v>387</v>
      </c>
      <c r="G74" s="19" t="b">
        <f>TC[[#This Row],[C_Game]]=TC[[#This Row],[O_Game]]</f>
        <v>1</v>
      </c>
      <c r="H74" s="19" t="b">
        <f>TC[[#This Row],[C_File]]=TC[[#This Row],[O_File]]</f>
        <v>1</v>
      </c>
      <c r="I74" s="19" t="b">
        <f>TC[[#This Row],[C_Sha1]]=TC[[#This Row],[O_Sha1]]</f>
        <v>1</v>
      </c>
    </row>
    <row r="75" spans="1:9" x14ac:dyDescent="0.3">
      <c r="A75" s="35" t="s">
        <v>302</v>
      </c>
      <c r="B75" s="35" t="s">
        <v>163</v>
      </c>
      <c r="C75" s="35" t="str">
        <f>VLOOKUP(Checksums!$I75,Summary[[Path]:[Sha1]],2,FALSE)</f>
        <v>c3ad2fddfb1c5517c8d633f59158252fc02aa7e8</v>
      </c>
      <c r="D75" s="35" t="s">
        <v>302</v>
      </c>
      <c r="E75" s="35" t="s">
        <v>163</v>
      </c>
      <c r="F75" s="35" t="s">
        <v>410</v>
      </c>
      <c r="G75" s="19" t="b">
        <f>TC[[#This Row],[C_Game]]=TC[[#This Row],[O_Game]]</f>
        <v>1</v>
      </c>
      <c r="H75" s="19" t="b">
        <f>TC[[#This Row],[C_File]]=TC[[#This Row],[O_File]]</f>
        <v>1</v>
      </c>
      <c r="I75" s="19" t="b">
        <f>TC[[#This Row],[C_Sha1]]=TC[[#This Row],[O_Sha1]]</f>
        <v>1</v>
      </c>
    </row>
    <row r="76" spans="1:9" x14ac:dyDescent="0.3">
      <c r="A76" s="35" t="s">
        <v>302</v>
      </c>
      <c r="B76" s="35" t="s">
        <v>164</v>
      </c>
      <c r="C76" s="35" t="str">
        <f>VLOOKUP(Checksums!$I76,Summary[[Path]:[Sha1]],2,FALSE)</f>
        <v>2340a2f80c0a7954ff65c60ab73b873ec642ee30</v>
      </c>
      <c r="D76" s="35" t="s">
        <v>302</v>
      </c>
      <c r="E76" s="35" t="s">
        <v>164</v>
      </c>
      <c r="F76" s="35" t="s">
        <v>292</v>
      </c>
      <c r="G76" s="19" t="b">
        <f>TC[[#This Row],[C_Game]]=TC[[#This Row],[O_Game]]</f>
        <v>1</v>
      </c>
      <c r="H76" s="19" t="b">
        <f>TC[[#This Row],[C_File]]=TC[[#This Row],[O_File]]</f>
        <v>1</v>
      </c>
      <c r="I76" s="19" t="b">
        <f>TC[[#This Row],[C_Sha1]]=TC[[#This Row],[O_Sha1]]</f>
        <v>1</v>
      </c>
    </row>
    <row r="77" spans="1:9" x14ac:dyDescent="0.3">
      <c r="A77" s="35" t="s">
        <v>302</v>
      </c>
      <c r="B77" s="35" t="s">
        <v>165</v>
      </c>
      <c r="C77" s="35" t="str">
        <f>VLOOKUP(Checksums!$I77,Summary[[Path]:[Sha1]],2,FALSE)</f>
        <v>540d52ebebbf328faa16e57ca80106824ab6c9ad</v>
      </c>
      <c r="D77" s="35" t="s">
        <v>302</v>
      </c>
      <c r="E77" s="35" t="s">
        <v>165</v>
      </c>
      <c r="F77" s="35" t="s">
        <v>382</v>
      </c>
      <c r="G77" s="19" t="b">
        <f>TC[[#This Row],[C_Game]]=TC[[#This Row],[O_Game]]</f>
        <v>1</v>
      </c>
      <c r="H77" s="19" t="b">
        <f>TC[[#This Row],[C_File]]=TC[[#This Row],[O_File]]</f>
        <v>1</v>
      </c>
      <c r="I77" s="19" t="b">
        <f>TC[[#This Row],[C_Sha1]]=TC[[#This Row],[O_Sha1]]</f>
        <v>1</v>
      </c>
    </row>
    <row r="78" spans="1:9" x14ac:dyDescent="0.3">
      <c r="A78" s="35" t="s">
        <v>302</v>
      </c>
      <c r="B78" s="35" t="s">
        <v>166</v>
      </c>
      <c r="C78" s="35" t="str">
        <f>VLOOKUP(Checksums!$I78,Summary[[Path]:[Sha1]],2,FALSE)</f>
        <v>342691d99dcbe72d11b071fe720ededfc48710fd</v>
      </c>
      <c r="D78" s="35" t="s">
        <v>302</v>
      </c>
      <c r="E78" s="35" t="s">
        <v>166</v>
      </c>
      <c r="F78" s="35" t="s">
        <v>204</v>
      </c>
      <c r="G78" s="19" t="b">
        <f>TC[[#This Row],[C_Game]]=TC[[#This Row],[O_Game]]</f>
        <v>1</v>
      </c>
      <c r="H78" s="19" t="b">
        <f>TC[[#This Row],[C_File]]=TC[[#This Row],[O_File]]</f>
        <v>1</v>
      </c>
      <c r="I78" s="19" t="b">
        <f>TC[[#This Row],[C_Sha1]]=TC[[#This Row],[O_Sha1]]</f>
        <v>1</v>
      </c>
    </row>
    <row r="79" spans="1:9" x14ac:dyDescent="0.3">
      <c r="A79" s="35" t="s">
        <v>302</v>
      </c>
      <c r="B79" s="35" t="s">
        <v>167</v>
      </c>
      <c r="C79" s="35" t="str">
        <f>VLOOKUP(Checksums!$I79,Summary[[Path]:[Sha1]],2,FALSE)</f>
        <v>5f720903331ca5e47d48e388c75dcbbc1397479d</v>
      </c>
      <c r="D79" s="35" t="s">
        <v>302</v>
      </c>
      <c r="E79" s="35" t="s">
        <v>167</v>
      </c>
      <c r="F79" s="35" t="s">
        <v>187</v>
      </c>
      <c r="G79" s="19" t="b">
        <f>TC[[#This Row],[C_Game]]=TC[[#This Row],[O_Game]]</f>
        <v>1</v>
      </c>
      <c r="H79" s="19" t="b">
        <f>TC[[#This Row],[C_File]]=TC[[#This Row],[O_File]]</f>
        <v>1</v>
      </c>
      <c r="I79" s="19" t="b">
        <f>TC[[#This Row],[C_Sha1]]=TC[[#This Row],[O_Sha1]]</f>
        <v>1</v>
      </c>
    </row>
    <row r="80" spans="1:9" x14ac:dyDescent="0.3">
      <c r="A80" s="35" t="s">
        <v>302</v>
      </c>
      <c r="B80" s="35" t="s">
        <v>168</v>
      </c>
      <c r="C80" s="35" t="str">
        <f>VLOOKUP(Checksums!$I80,Summary[[Path]:[Sha1]],2,FALSE)</f>
        <v>01042593b05f60141ee5e35d81b354e75162cb7c</v>
      </c>
      <c r="D80" s="35" t="s">
        <v>302</v>
      </c>
      <c r="E80" s="35" t="s">
        <v>168</v>
      </c>
      <c r="F80" s="35" t="s">
        <v>125</v>
      </c>
      <c r="G80" s="19" t="b">
        <f>TC[[#This Row],[C_Game]]=TC[[#This Row],[O_Game]]</f>
        <v>1</v>
      </c>
      <c r="H80" s="19" t="b">
        <f>TC[[#This Row],[C_File]]=TC[[#This Row],[O_File]]</f>
        <v>1</v>
      </c>
      <c r="I80" s="19" t="b">
        <f>TC[[#This Row],[C_Sha1]]=TC[[#This Row],[O_Sha1]]</f>
        <v>1</v>
      </c>
    </row>
    <row r="81" spans="1:9" x14ac:dyDescent="0.3">
      <c r="A81" s="35" t="s">
        <v>302</v>
      </c>
      <c r="B81" s="35" t="s">
        <v>169</v>
      </c>
      <c r="C81" s="35" t="str">
        <f>VLOOKUP(Checksums!$I81,Summary[[Path]:[Sha1]],2,FALSE)</f>
        <v>d69c5e24c1b0fca310746a477238489b3019fe74</v>
      </c>
      <c r="D81" s="35" t="s">
        <v>302</v>
      </c>
      <c r="E81" s="35" t="s">
        <v>169</v>
      </c>
      <c r="F81" s="35" t="s">
        <v>386</v>
      </c>
      <c r="G81" s="19" t="b">
        <f>TC[[#This Row],[C_Game]]=TC[[#This Row],[O_Game]]</f>
        <v>1</v>
      </c>
      <c r="H81" s="19" t="b">
        <f>TC[[#This Row],[C_File]]=TC[[#This Row],[O_File]]</f>
        <v>1</v>
      </c>
      <c r="I81" s="19" t="b">
        <f>TC[[#This Row],[C_Sha1]]=TC[[#This Row],[O_Sha1]]</f>
        <v>1</v>
      </c>
    </row>
    <row r="82" spans="1:9" x14ac:dyDescent="0.3">
      <c r="A82" s="35" t="s">
        <v>302</v>
      </c>
      <c r="B82" s="35" t="s">
        <v>73</v>
      </c>
      <c r="C82" s="35" t="str">
        <f>VLOOKUP(Checksums!$I82,Summary[[Path]:[Sha1]],2,FALSE)</f>
        <v>9ef2c1dc69562654c205539e803185d7082542ba</v>
      </c>
      <c r="D82" s="35" t="s">
        <v>302</v>
      </c>
      <c r="E82" s="35" t="s">
        <v>73</v>
      </c>
      <c r="F82" s="35" t="s">
        <v>381</v>
      </c>
      <c r="G82" s="19" t="b">
        <f>TC[[#This Row],[C_Game]]=TC[[#This Row],[O_Game]]</f>
        <v>1</v>
      </c>
      <c r="H82" s="19" t="b">
        <f>TC[[#This Row],[C_File]]=TC[[#This Row],[O_File]]</f>
        <v>1</v>
      </c>
      <c r="I82" s="19" t="b">
        <f>TC[[#This Row],[C_Sha1]]=TC[[#This Row],[O_Sha1]]</f>
        <v>1</v>
      </c>
    </row>
    <row r="83" spans="1:9" x14ac:dyDescent="0.3">
      <c r="A83" s="35" t="s">
        <v>302</v>
      </c>
      <c r="B83" s="35" t="s">
        <v>170</v>
      </c>
      <c r="C83" s="35" t="str">
        <f>VLOOKUP(Checksums!$I83,Summary[[Path]:[Sha1]],2,FALSE)</f>
        <v>abc62638e842cc222f2db1d3ab9ed0292e3704b1</v>
      </c>
      <c r="D83" s="35" t="s">
        <v>302</v>
      </c>
      <c r="E83" s="35" t="s">
        <v>170</v>
      </c>
      <c r="F83" s="35" t="s">
        <v>385</v>
      </c>
      <c r="G83" s="19" t="b">
        <f>TC[[#This Row],[C_Game]]=TC[[#This Row],[O_Game]]</f>
        <v>1</v>
      </c>
      <c r="H83" s="19" t="b">
        <f>TC[[#This Row],[C_File]]=TC[[#This Row],[O_File]]</f>
        <v>1</v>
      </c>
      <c r="I83" s="19" t="b">
        <f>TC[[#This Row],[C_Sha1]]=TC[[#This Row],[O_Sha1]]</f>
        <v>1</v>
      </c>
    </row>
    <row r="84" spans="1:9" x14ac:dyDescent="0.3">
      <c r="A84" s="35" t="s">
        <v>302</v>
      </c>
      <c r="B84" s="35" t="s">
        <v>171</v>
      </c>
      <c r="C84" s="35" t="str">
        <f>VLOOKUP(Checksums!$I84,Summary[[Path]:[Sha1]],2,FALSE)</f>
        <v>9afbb71956e9c7e1152cbca809031d44941d097b</v>
      </c>
      <c r="D84" s="35" t="s">
        <v>302</v>
      </c>
      <c r="E84" s="35" t="s">
        <v>171</v>
      </c>
      <c r="F84" s="35" t="s">
        <v>534</v>
      </c>
      <c r="G84" s="19" t="b">
        <f>TC[[#This Row],[C_Game]]=TC[[#This Row],[O_Game]]</f>
        <v>1</v>
      </c>
      <c r="H84" s="19" t="b">
        <f>TC[[#This Row],[C_File]]=TC[[#This Row],[O_File]]</f>
        <v>1</v>
      </c>
      <c r="I84" s="19" t="b">
        <f>TC[[#This Row],[C_Sha1]]=TC[[#This Row],[O_Sha1]]</f>
        <v>1</v>
      </c>
    </row>
    <row r="85" spans="1:9" x14ac:dyDescent="0.3">
      <c r="A85" s="35" t="s">
        <v>302</v>
      </c>
      <c r="B85" s="35" t="s">
        <v>80</v>
      </c>
      <c r="C85" s="35" t="str">
        <f>VLOOKUP(Checksums!$I85,Summary[[Path]:[Sha1]],2,FALSE)</f>
        <v>8cd46b2f07bf928007872b833351f4ae4524fa14</v>
      </c>
      <c r="D85" s="35" t="s">
        <v>302</v>
      </c>
      <c r="E85" s="35" t="s">
        <v>80</v>
      </c>
      <c r="F85" s="35" t="s">
        <v>113</v>
      </c>
      <c r="G85" s="19" t="b">
        <f>TC[[#This Row],[C_Game]]=TC[[#This Row],[O_Game]]</f>
        <v>1</v>
      </c>
      <c r="H85" s="19" t="b">
        <f>TC[[#This Row],[C_File]]=TC[[#This Row],[O_File]]</f>
        <v>1</v>
      </c>
      <c r="I85" s="19" t="b">
        <f>TC[[#This Row],[C_Sha1]]=TC[[#This Row],[O_Sha1]]</f>
        <v>1</v>
      </c>
    </row>
    <row r="86" spans="1:9" x14ac:dyDescent="0.3">
      <c r="A86" s="36" t="s">
        <v>287</v>
      </c>
      <c r="B86" s="35" t="s">
        <v>33</v>
      </c>
      <c r="C86" s="35" t="str">
        <f>VLOOKUP(Checksums!$I86,Summary[[Path]:[Sha1]],2,FALSE)</f>
        <v>53f1c717e996a6690fe74967aa22ea94a25cef51</v>
      </c>
      <c r="D86" s="35" t="s">
        <v>287</v>
      </c>
      <c r="E86" s="35" t="s">
        <v>33</v>
      </c>
      <c r="F86" s="35" t="s">
        <v>598</v>
      </c>
      <c r="G86" s="19" t="b">
        <f>TC[[#This Row],[C_Game]]=TC[[#This Row],[O_Game]]</f>
        <v>1</v>
      </c>
      <c r="H86" s="19" t="b">
        <f>TC[[#This Row],[C_File]]=TC[[#This Row],[O_File]]</f>
        <v>1</v>
      </c>
      <c r="I86" s="19" t="b">
        <f>TC[[#This Row],[C_Sha1]]=TC[[#This Row],[O_Sha1]]</f>
        <v>1</v>
      </c>
    </row>
    <row r="87" spans="1:9" x14ac:dyDescent="0.3">
      <c r="A87" s="36" t="s">
        <v>287</v>
      </c>
      <c r="B87" s="35" t="s">
        <v>182</v>
      </c>
      <c r="C87" s="35" t="str">
        <f>VLOOKUP(Checksums!$I87,Summary[[Path]:[Sha1]],2,FALSE)</f>
        <v>d02559d13599f4deaf72a0e2fe66ad48aa901252</v>
      </c>
      <c r="D87" s="35" t="s">
        <v>287</v>
      </c>
      <c r="E87" s="35" t="s">
        <v>182</v>
      </c>
      <c r="F87" s="35" t="s">
        <v>264</v>
      </c>
      <c r="G87" s="19" t="b">
        <f>TC[[#This Row],[C_Game]]=TC[[#This Row],[O_Game]]</f>
        <v>1</v>
      </c>
      <c r="H87" s="19" t="b">
        <f>TC[[#This Row],[C_File]]=TC[[#This Row],[O_File]]</f>
        <v>1</v>
      </c>
      <c r="I87" s="19" t="b">
        <f>TC[[#This Row],[C_Sha1]]=TC[[#This Row],[O_Sha1]]</f>
        <v>1</v>
      </c>
    </row>
    <row r="88" spans="1:9" x14ac:dyDescent="0.3">
      <c r="A88" s="36" t="s">
        <v>287</v>
      </c>
      <c r="B88" s="35" t="s">
        <v>83</v>
      </c>
      <c r="C88" s="35" t="str">
        <f>VLOOKUP(Checksums!$I88,Summary[[Path]:[Sha1]],2,FALSE)</f>
        <v>4f2b73985c3674e49c165ca19f3a949af7571aad</v>
      </c>
      <c r="D88" s="35" t="s">
        <v>287</v>
      </c>
      <c r="E88" s="35" t="s">
        <v>83</v>
      </c>
      <c r="F88" s="35" t="s">
        <v>192</v>
      </c>
      <c r="G88" s="19" t="b">
        <f>TC[[#This Row],[C_Game]]=TC[[#This Row],[O_Game]]</f>
        <v>1</v>
      </c>
      <c r="H88" s="19" t="b">
        <f>TC[[#This Row],[C_File]]=TC[[#This Row],[O_File]]</f>
        <v>1</v>
      </c>
      <c r="I88" s="19" t="b">
        <f>TC[[#This Row],[C_Sha1]]=TC[[#This Row],[O_Sha1]]</f>
        <v>1</v>
      </c>
    </row>
    <row r="89" spans="1:9" x14ac:dyDescent="0.3">
      <c r="A89" s="36" t="s">
        <v>287</v>
      </c>
      <c r="B89" s="35" t="s">
        <v>79</v>
      </c>
      <c r="C89" s="35" t="str">
        <f>VLOOKUP(Checksums!$I89,Summary[[Path]:[Sha1]],2,FALSE)</f>
        <v>6f3423668beab4b3f844daa9ebfa16fb4c32c976</v>
      </c>
      <c r="D89" s="35" t="s">
        <v>287</v>
      </c>
      <c r="E89" s="35" t="s">
        <v>79</v>
      </c>
      <c r="F89" s="35" t="s">
        <v>600</v>
      </c>
      <c r="G89" s="19" t="b">
        <f>TC[[#This Row],[C_Game]]=TC[[#This Row],[O_Game]]</f>
        <v>1</v>
      </c>
      <c r="H89" s="19" t="b">
        <f>TC[[#This Row],[C_File]]=TC[[#This Row],[O_File]]</f>
        <v>1</v>
      </c>
      <c r="I89" s="19" t="b">
        <f>TC[[#This Row],[C_Sha1]]=TC[[#This Row],[O_Sha1]]</f>
        <v>1</v>
      </c>
    </row>
    <row r="90" spans="1:9" x14ac:dyDescent="0.3">
      <c r="A90" s="36" t="s">
        <v>287</v>
      </c>
      <c r="B90" s="35" t="s">
        <v>174</v>
      </c>
      <c r="C90" s="35" t="str">
        <f>VLOOKUP(Checksums!$I90,Summary[[Path]:[Sha1]],2,FALSE)</f>
        <v>ca894d447beab52cdbb4e1e9ec435d8ad42641fa</v>
      </c>
      <c r="D90" s="35" t="s">
        <v>287</v>
      </c>
      <c r="E90" s="35" t="s">
        <v>174</v>
      </c>
      <c r="F90" s="35" t="s">
        <v>411</v>
      </c>
      <c r="G90" s="19" t="b">
        <f>TC[[#This Row],[C_Game]]=TC[[#This Row],[O_Game]]</f>
        <v>1</v>
      </c>
      <c r="H90" s="19" t="b">
        <f>TC[[#This Row],[C_File]]=TC[[#This Row],[O_File]]</f>
        <v>1</v>
      </c>
      <c r="I90" s="19" t="b">
        <f>TC[[#This Row],[C_Sha1]]=TC[[#This Row],[O_Sha1]]</f>
        <v>1</v>
      </c>
    </row>
    <row r="91" spans="1:9" x14ac:dyDescent="0.3">
      <c r="A91" s="36" t="s">
        <v>287</v>
      </c>
      <c r="B91" s="35" t="s">
        <v>172</v>
      </c>
      <c r="C91" s="35" t="str">
        <f>VLOOKUP(Checksums!$I91,Summary[[Path]:[Sha1]],2,FALSE)</f>
        <v>2318c4b3ec2e44f900bdab94b5910b9cc89d099b</v>
      </c>
      <c r="D91" s="35" t="s">
        <v>287</v>
      </c>
      <c r="E91" s="35" t="s">
        <v>172</v>
      </c>
      <c r="F91" s="35" t="s">
        <v>412</v>
      </c>
      <c r="G91" s="19" t="b">
        <f>TC[[#This Row],[C_Game]]=TC[[#This Row],[O_Game]]</f>
        <v>1</v>
      </c>
      <c r="H91" s="19" t="b">
        <f>TC[[#This Row],[C_File]]=TC[[#This Row],[O_File]]</f>
        <v>1</v>
      </c>
      <c r="I91" s="19" t="b">
        <f>TC[[#This Row],[C_Sha1]]=TC[[#This Row],[O_Sha1]]</f>
        <v>1</v>
      </c>
    </row>
    <row r="92" spans="1:9" x14ac:dyDescent="0.3">
      <c r="A92" s="36" t="s">
        <v>287</v>
      </c>
      <c r="B92" s="35" t="s">
        <v>173</v>
      </c>
      <c r="C92" s="35" t="str">
        <f>VLOOKUP(Checksums!$I92,Summary[[Path]:[Sha1]],2,FALSE)</f>
        <v>d382ce280b9b575698e464c26d2392eb21ffa3ef</v>
      </c>
      <c r="D92" s="35" t="s">
        <v>287</v>
      </c>
      <c r="E92" s="35" t="s">
        <v>173</v>
      </c>
      <c r="F92" s="35" t="s">
        <v>378</v>
      </c>
      <c r="G92" s="19" t="b">
        <f>TC[[#This Row],[C_Game]]=TC[[#This Row],[O_Game]]</f>
        <v>1</v>
      </c>
      <c r="H92" s="19" t="b">
        <f>TC[[#This Row],[C_File]]=TC[[#This Row],[O_File]]</f>
        <v>1</v>
      </c>
      <c r="I92" s="19" t="b">
        <f>TC[[#This Row],[C_Sha1]]=TC[[#This Row],[O_Sha1]]</f>
        <v>1</v>
      </c>
    </row>
    <row r="93" spans="1:9" x14ac:dyDescent="0.3">
      <c r="A93" s="36" t="s">
        <v>287</v>
      </c>
      <c r="B93" s="35" t="s">
        <v>205</v>
      </c>
      <c r="C93" s="35" t="str">
        <f>VLOOKUP(Checksums!$I93,Summary[[Path]:[Sha1]],2,FALSE)</f>
        <v>19e08e7ee636ff594f39e5314cd94ed66eef1655</v>
      </c>
      <c r="D93" s="35" t="s">
        <v>287</v>
      </c>
      <c r="E93" s="35" t="s">
        <v>205</v>
      </c>
      <c r="F93" s="35" t="s">
        <v>199</v>
      </c>
      <c r="G93" s="19" t="b">
        <f>TC[[#This Row],[C_Game]]=TC[[#This Row],[O_Game]]</f>
        <v>1</v>
      </c>
      <c r="H93" s="19" t="b">
        <f>TC[[#This Row],[C_File]]=TC[[#This Row],[O_File]]</f>
        <v>1</v>
      </c>
      <c r="I93" s="19" t="b">
        <f>TC[[#This Row],[C_Sha1]]=TC[[#This Row],[O_Sha1]]</f>
        <v>1</v>
      </c>
    </row>
    <row r="94" spans="1:9" x14ac:dyDescent="0.3">
      <c r="A94" s="36" t="s">
        <v>287</v>
      </c>
      <c r="B94" s="35" t="s">
        <v>80</v>
      </c>
      <c r="C94" s="35" t="str">
        <f>VLOOKUP(Checksums!$I94,Summary[[Path]:[Sha1]],2,FALSE)</f>
        <v>8cd46b2f07bf928007872b833351f4ae4524fa14</v>
      </c>
      <c r="D94" s="35" t="s">
        <v>287</v>
      </c>
      <c r="E94" s="35" t="s">
        <v>80</v>
      </c>
      <c r="F94" s="35" t="s">
        <v>113</v>
      </c>
      <c r="G94" s="19" t="b">
        <f>TC[[#This Row],[C_Game]]=TC[[#This Row],[O_Game]]</f>
        <v>1</v>
      </c>
      <c r="H94" s="19" t="b">
        <f>TC[[#This Row],[C_File]]=TC[[#This Row],[O_File]]</f>
        <v>1</v>
      </c>
      <c r="I94" s="19" t="b">
        <f>TC[[#This Row],[C_Sha1]]=TC[[#This Row],[O_Sha1]]</f>
        <v>1</v>
      </c>
    </row>
    <row r="95" spans="1:9" x14ac:dyDescent="0.3">
      <c r="A95" s="36" t="s">
        <v>288</v>
      </c>
      <c r="B95" s="35" t="s">
        <v>33</v>
      </c>
      <c r="C95" s="35" t="str">
        <f>VLOOKUP(Checksums!$I95,Summary[[Path]:[Sha1]],2,FALSE)</f>
        <v>46eb027be07fcfedb261414bca4dab7f71645489</v>
      </c>
      <c r="D95" s="35" t="s">
        <v>288</v>
      </c>
      <c r="E95" s="35" t="s">
        <v>33</v>
      </c>
      <c r="F95" s="35" t="s">
        <v>307</v>
      </c>
      <c r="G95" s="19" t="b">
        <f>TC[[#This Row],[C_Game]]=TC[[#This Row],[O_Game]]</f>
        <v>1</v>
      </c>
      <c r="H95" s="19" t="b">
        <f>TC[[#This Row],[C_File]]=TC[[#This Row],[O_File]]</f>
        <v>1</v>
      </c>
      <c r="I95" s="19" t="b">
        <f>TC[[#This Row],[C_Sha1]]=TC[[#This Row],[O_Sha1]]</f>
        <v>1</v>
      </c>
    </row>
    <row r="96" spans="1:9" x14ac:dyDescent="0.3">
      <c r="A96" s="36" t="s">
        <v>288</v>
      </c>
      <c r="B96" s="35" t="s">
        <v>172</v>
      </c>
      <c r="C96" s="35" t="str">
        <f>VLOOKUP(Checksums!$I96,Summary[[Path]:[Sha1]],2,FALSE)</f>
        <v>837f2d230fd8eb58ec1bbd81f32a0f1b1afef266</v>
      </c>
      <c r="D96" s="35" t="s">
        <v>288</v>
      </c>
      <c r="E96" s="35" t="s">
        <v>172</v>
      </c>
      <c r="F96" s="35" t="s">
        <v>431</v>
      </c>
      <c r="G96" s="19" t="b">
        <f>TC[[#This Row],[C_Game]]=TC[[#This Row],[O_Game]]</f>
        <v>1</v>
      </c>
      <c r="H96" s="19" t="b">
        <f>TC[[#This Row],[C_File]]=TC[[#This Row],[O_File]]</f>
        <v>1</v>
      </c>
      <c r="I96" s="19" t="b">
        <f>TC[[#This Row],[C_Sha1]]=TC[[#This Row],[O_Sha1]]</f>
        <v>1</v>
      </c>
    </row>
    <row r="97" spans="1:9" x14ac:dyDescent="0.3">
      <c r="A97" s="36" t="s">
        <v>288</v>
      </c>
      <c r="B97" s="35" t="s">
        <v>173</v>
      </c>
      <c r="C97" s="35" t="str">
        <f>VLOOKUP(Checksums!$I97,Summary[[Path]:[Sha1]],2,FALSE)</f>
        <v>acb43b9919e854eae26951f39008358ff9d7cd43</v>
      </c>
      <c r="D97" s="35" t="s">
        <v>288</v>
      </c>
      <c r="E97" s="35" t="s">
        <v>173</v>
      </c>
      <c r="F97" s="35" t="s">
        <v>430</v>
      </c>
      <c r="G97" s="19" t="b">
        <f>TC[[#This Row],[C_Game]]=TC[[#This Row],[O_Game]]</f>
        <v>1</v>
      </c>
      <c r="H97" s="19" t="b">
        <f>TC[[#This Row],[C_File]]=TC[[#This Row],[O_File]]</f>
        <v>1</v>
      </c>
      <c r="I97" s="19" t="b">
        <f>TC[[#This Row],[C_Sha1]]=TC[[#This Row],[O_Sha1]]</f>
        <v>1</v>
      </c>
    </row>
    <row r="98" spans="1:9" x14ac:dyDescent="0.3">
      <c r="A98" s="36" t="s">
        <v>288</v>
      </c>
      <c r="B98" s="35" t="s">
        <v>78</v>
      </c>
      <c r="C98" s="35" t="str">
        <f>VLOOKUP(Checksums!$I98,Summary[[Path]:[Sha1]],2,FALSE)</f>
        <v>3061cbdf0cc9abf0a6beb5f2973e05942c71d035</v>
      </c>
      <c r="D98" s="35" t="s">
        <v>288</v>
      </c>
      <c r="E98" s="35" t="s">
        <v>78</v>
      </c>
      <c r="F98" s="35" t="s">
        <v>200</v>
      </c>
      <c r="G98" s="19" t="b">
        <f>TC[[#This Row],[C_Game]]=TC[[#This Row],[O_Game]]</f>
        <v>1</v>
      </c>
      <c r="H98" s="19" t="b">
        <f>TC[[#This Row],[C_File]]=TC[[#This Row],[O_File]]</f>
        <v>1</v>
      </c>
      <c r="I98" s="19" t="b">
        <f>TC[[#This Row],[C_Sha1]]=TC[[#This Row],[O_Sha1]]</f>
        <v>1</v>
      </c>
    </row>
    <row r="99" spans="1:9" x14ac:dyDescent="0.3">
      <c r="A99" s="36" t="s">
        <v>288</v>
      </c>
      <c r="B99" s="35" t="s">
        <v>174</v>
      </c>
      <c r="C99" s="35" t="str">
        <f>VLOOKUP(Checksums!$I99,Summary[[Path]:[Sha1]],2,FALSE)</f>
        <v>7d37e5bac097c4d7a9cd532d02bb2e64f3486288</v>
      </c>
      <c r="D99" s="35" t="s">
        <v>288</v>
      </c>
      <c r="E99" s="35" t="s">
        <v>174</v>
      </c>
      <c r="F99" s="35" t="s">
        <v>390</v>
      </c>
      <c r="G99" s="19" t="b">
        <f>TC[[#This Row],[C_Game]]=TC[[#This Row],[O_Game]]</f>
        <v>1</v>
      </c>
      <c r="H99" s="19" t="b">
        <f>TC[[#This Row],[C_File]]=TC[[#This Row],[O_File]]</f>
        <v>1</v>
      </c>
      <c r="I99" s="19" t="b">
        <f>TC[[#This Row],[C_Sha1]]=TC[[#This Row],[O_Sha1]]</f>
        <v>1</v>
      </c>
    </row>
    <row r="100" spans="1:9" x14ac:dyDescent="0.3">
      <c r="A100" s="36" t="s">
        <v>288</v>
      </c>
      <c r="B100" s="35" t="s">
        <v>80</v>
      </c>
      <c r="C100" s="35" t="str">
        <f>VLOOKUP(Checksums!$I100,Summary[[Path]:[Sha1]],2,FALSE)</f>
        <v>8cd46b2f07bf928007872b833351f4ae4524fa14</v>
      </c>
      <c r="D100" s="35" t="s">
        <v>288</v>
      </c>
      <c r="E100" s="35" t="s">
        <v>80</v>
      </c>
      <c r="F100" s="35" t="s">
        <v>113</v>
      </c>
      <c r="G100" s="19" t="b">
        <f>TC[[#This Row],[C_Game]]=TC[[#This Row],[O_Game]]</f>
        <v>1</v>
      </c>
      <c r="H100" s="19" t="b">
        <f>TC[[#This Row],[C_File]]=TC[[#This Row],[O_File]]</f>
        <v>1</v>
      </c>
      <c r="I100" s="19" t="b">
        <f>TC[[#This Row],[C_Sha1]]=TC[[#This Row],[O_Sha1]]</f>
        <v>1</v>
      </c>
    </row>
    <row r="101" spans="1:9" x14ac:dyDescent="0.3">
      <c r="A101" s="36" t="s">
        <v>288</v>
      </c>
      <c r="B101" s="35" t="s">
        <v>34</v>
      </c>
      <c r="C101" s="35" t="str">
        <f>VLOOKUP(Checksums!$I101,Summary[[Path]:[Sha1]],2,FALSE)</f>
        <v>f6491bc62ab555c0d99a72f4dfcc584271bf51ba</v>
      </c>
      <c r="D101" s="35" t="s">
        <v>288</v>
      </c>
      <c r="E101" s="35" t="s">
        <v>34</v>
      </c>
      <c r="F101" s="35" t="s">
        <v>413</v>
      </c>
      <c r="G101" s="19" t="b">
        <f>TC[[#This Row],[C_Game]]=TC[[#This Row],[O_Game]]</f>
        <v>1</v>
      </c>
      <c r="H101" s="19" t="b">
        <f>TC[[#This Row],[C_File]]=TC[[#This Row],[O_File]]</f>
        <v>1</v>
      </c>
      <c r="I101" s="19" t="b">
        <f>TC[[#This Row],[C_Sha1]]=TC[[#This Row],[O_Sha1]]</f>
        <v>1</v>
      </c>
    </row>
    <row r="102" spans="1:9" x14ac:dyDescent="0.3">
      <c r="A102" s="36" t="s">
        <v>288</v>
      </c>
      <c r="B102" s="35" t="s">
        <v>35</v>
      </c>
      <c r="C102" s="35" t="str">
        <f>VLOOKUP(Checksums!$I102,Summary[[Path]:[Sha1]],2,FALSE)</f>
        <v>cbe1517115549f7075ee9c17bb0a4a95a0888469</v>
      </c>
      <c r="D102" s="35" t="s">
        <v>288</v>
      </c>
      <c r="E102" s="35" t="s">
        <v>35</v>
      </c>
      <c r="F102" s="35" t="s">
        <v>20</v>
      </c>
      <c r="G102" s="19" t="b">
        <f>TC[[#This Row],[C_Game]]=TC[[#This Row],[O_Game]]</f>
        <v>1</v>
      </c>
      <c r="H102" s="19" t="b">
        <f>TC[[#This Row],[C_File]]=TC[[#This Row],[O_File]]</f>
        <v>1</v>
      </c>
      <c r="I102" s="19" t="b">
        <f>TC[[#This Row],[C_Sha1]]=TC[[#This Row],[O_Sha1]]</f>
        <v>1</v>
      </c>
    </row>
    <row r="103" spans="1:9" x14ac:dyDescent="0.3">
      <c r="A103" s="36" t="s">
        <v>288</v>
      </c>
      <c r="B103" s="35" t="s">
        <v>68</v>
      </c>
      <c r="C103" s="35" t="str">
        <f>VLOOKUP(Checksums!$I103,Summary[[Path]:[Sha1]],2,FALSE)</f>
        <v>c10c7d8ebe6878f19038df8ffa29f88f2e377a03</v>
      </c>
      <c r="D103" s="35" t="s">
        <v>288</v>
      </c>
      <c r="E103" s="35" t="s">
        <v>68</v>
      </c>
      <c r="F103" s="35" t="s">
        <v>22</v>
      </c>
      <c r="G103" s="19" t="b">
        <f>TC[[#This Row],[C_Game]]=TC[[#This Row],[O_Game]]</f>
        <v>1</v>
      </c>
      <c r="H103" s="19" t="b">
        <f>TC[[#This Row],[C_File]]=TC[[#This Row],[O_File]]</f>
        <v>1</v>
      </c>
      <c r="I103" s="19" t="b">
        <f>TC[[#This Row],[C_Sha1]]=TC[[#This Row],[O_Sha1]]</f>
        <v>1</v>
      </c>
    </row>
    <row r="104" spans="1:9" x14ac:dyDescent="0.3">
      <c r="A104" s="36" t="s">
        <v>288</v>
      </c>
      <c r="B104" s="35" t="s">
        <v>36</v>
      </c>
      <c r="C104" s="35" t="str">
        <f>VLOOKUP(Checksums!$I104,Summary[[Path]:[Sha1]],2,FALSE)</f>
        <v>f2d8bc54deddc7fed9dc37a33bfb4d8bc110944a</v>
      </c>
      <c r="D104" s="35" t="s">
        <v>288</v>
      </c>
      <c r="E104" s="35" t="s">
        <v>36</v>
      </c>
      <c r="F104" s="35" t="s">
        <v>25</v>
      </c>
      <c r="G104" s="19" t="b">
        <f>TC[[#This Row],[C_Game]]=TC[[#This Row],[O_Game]]</f>
        <v>1</v>
      </c>
      <c r="H104" s="19" t="b">
        <f>TC[[#This Row],[C_File]]=TC[[#This Row],[O_File]]</f>
        <v>1</v>
      </c>
      <c r="I104" s="19" t="b">
        <f>TC[[#This Row],[C_Sha1]]=TC[[#This Row],[O_Sha1]]</f>
        <v>1</v>
      </c>
    </row>
    <row r="105" spans="1:9" x14ac:dyDescent="0.3">
      <c r="A105" s="35" t="s">
        <v>303</v>
      </c>
      <c r="B105" s="35" t="s">
        <v>33</v>
      </c>
      <c r="C105" s="35" t="str">
        <f>VLOOKUP(Checksums!$I105,Summary[[Path]:[Sha1]],2,FALSE)</f>
        <v>46eb027be07fcfedb261414bca4dab7f71645489</v>
      </c>
      <c r="D105" s="35" t="s">
        <v>303</v>
      </c>
      <c r="E105" s="35" t="s">
        <v>33</v>
      </c>
      <c r="F105" s="35" t="s">
        <v>307</v>
      </c>
      <c r="G105" s="19" t="b">
        <f>TC[[#This Row],[C_Game]]=TC[[#This Row],[O_Game]]</f>
        <v>1</v>
      </c>
      <c r="H105" s="19" t="b">
        <f>TC[[#This Row],[C_File]]=TC[[#This Row],[O_File]]</f>
        <v>1</v>
      </c>
      <c r="I105" s="19" t="b">
        <f>TC[[#This Row],[C_Sha1]]=TC[[#This Row],[O_Sha1]]</f>
        <v>1</v>
      </c>
    </row>
    <row r="106" spans="1:9" x14ac:dyDescent="0.3">
      <c r="A106" s="35" t="s">
        <v>303</v>
      </c>
      <c r="B106" s="35" t="s">
        <v>172</v>
      </c>
      <c r="C106" s="35" t="str">
        <f>VLOOKUP(Checksums!$I106,Summary[[Path]:[Sha1]],2,FALSE)</f>
        <v>837f2d230fd8eb58ec1bbd81f32a0f1b1afef266</v>
      </c>
      <c r="D106" s="35" t="s">
        <v>303</v>
      </c>
      <c r="E106" s="35" t="s">
        <v>172</v>
      </c>
      <c r="F106" s="35" t="s">
        <v>431</v>
      </c>
      <c r="G106" s="19" t="b">
        <f>TC[[#This Row],[C_Game]]=TC[[#This Row],[O_Game]]</f>
        <v>1</v>
      </c>
      <c r="H106" s="19" t="b">
        <f>TC[[#This Row],[C_File]]=TC[[#This Row],[O_File]]</f>
        <v>1</v>
      </c>
      <c r="I106" s="19" t="b">
        <f>TC[[#This Row],[C_Sha1]]=TC[[#This Row],[O_Sha1]]</f>
        <v>1</v>
      </c>
    </row>
    <row r="107" spans="1:9" x14ac:dyDescent="0.3">
      <c r="A107" s="35" t="s">
        <v>303</v>
      </c>
      <c r="B107" s="35" t="s">
        <v>173</v>
      </c>
      <c r="C107" s="35" t="str">
        <f>VLOOKUP(Checksums!$I107,Summary[[Path]:[Sha1]],2,FALSE)</f>
        <v>acb43b9919e854eae26951f39008358ff9d7cd43</v>
      </c>
      <c r="D107" s="35" t="s">
        <v>303</v>
      </c>
      <c r="E107" s="35" t="s">
        <v>173</v>
      </c>
      <c r="F107" s="35" t="s">
        <v>430</v>
      </c>
      <c r="G107" s="19" t="b">
        <f>TC[[#This Row],[C_Game]]=TC[[#This Row],[O_Game]]</f>
        <v>1</v>
      </c>
      <c r="H107" s="19" t="b">
        <f>TC[[#This Row],[C_File]]=TC[[#This Row],[O_File]]</f>
        <v>1</v>
      </c>
      <c r="I107" s="19" t="b">
        <f>TC[[#This Row],[C_Sha1]]=TC[[#This Row],[O_Sha1]]</f>
        <v>1</v>
      </c>
    </row>
    <row r="108" spans="1:9" x14ac:dyDescent="0.3">
      <c r="A108" s="35" t="s">
        <v>303</v>
      </c>
      <c r="B108" s="35" t="s">
        <v>174</v>
      </c>
      <c r="C108" s="35" t="str">
        <f>VLOOKUP(Checksums!$I108,Summary[[Path]:[Sha1]],2,FALSE)</f>
        <v>7d37e5bac097c4d7a9cd532d02bb2e64f3486288</v>
      </c>
      <c r="D108" s="35" t="s">
        <v>303</v>
      </c>
      <c r="E108" s="35" t="s">
        <v>174</v>
      </c>
      <c r="F108" s="35" t="s">
        <v>390</v>
      </c>
      <c r="G108" s="19" t="b">
        <f>TC[[#This Row],[C_Game]]=TC[[#This Row],[O_Game]]</f>
        <v>1</v>
      </c>
      <c r="H108" s="19" t="b">
        <f>TC[[#This Row],[C_File]]=TC[[#This Row],[O_File]]</f>
        <v>1</v>
      </c>
      <c r="I108" s="19" t="b">
        <f>TC[[#This Row],[C_Sha1]]=TC[[#This Row],[O_Sha1]]</f>
        <v>1</v>
      </c>
    </row>
    <row r="109" spans="1:9" x14ac:dyDescent="0.3">
      <c r="A109" s="35" t="s">
        <v>303</v>
      </c>
      <c r="B109" s="35" t="s">
        <v>34</v>
      </c>
      <c r="C109" s="35" t="str">
        <f>VLOOKUP(Checksums!$I109,Summary[[Path]:[Sha1]],2,FALSE)</f>
        <v>f6491bc62ab555c0d99a72f4dfcc584271bf51ba</v>
      </c>
      <c r="D109" s="35" t="s">
        <v>303</v>
      </c>
      <c r="E109" s="35" t="s">
        <v>34</v>
      </c>
      <c r="F109" s="35" t="s">
        <v>413</v>
      </c>
      <c r="G109" s="19" t="b">
        <f>TC[[#This Row],[C_Game]]=TC[[#This Row],[O_Game]]</f>
        <v>1</v>
      </c>
      <c r="H109" s="19" t="b">
        <f>TC[[#This Row],[C_File]]=TC[[#This Row],[O_File]]</f>
        <v>1</v>
      </c>
      <c r="I109" s="19" t="b">
        <f>TC[[#This Row],[C_Sha1]]=TC[[#This Row],[O_Sha1]]</f>
        <v>1</v>
      </c>
    </row>
    <row r="110" spans="1:9" x14ac:dyDescent="0.3">
      <c r="A110" s="35" t="s">
        <v>303</v>
      </c>
      <c r="B110" s="35" t="s">
        <v>35</v>
      </c>
      <c r="C110" s="35" t="str">
        <f>VLOOKUP(Checksums!$I110,Summary[[Path]:[Sha1]],2,FALSE)</f>
        <v>cbe1517115549f7075ee9c17bb0a4a95a0888469</v>
      </c>
      <c r="D110" s="35" t="s">
        <v>303</v>
      </c>
      <c r="E110" s="35" t="s">
        <v>35</v>
      </c>
      <c r="F110" s="35" t="s">
        <v>20</v>
      </c>
      <c r="G110" s="19" t="b">
        <f>TC[[#This Row],[C_Game]]=TC[[#This Row],[O_Game]]</f>
        <v>1</v>
      </c>
      <c r="H110" s="19" t="b">
        <f>TC[[#This Row],[C_File]]=TC[[#This Row],[O_File]]</f>
        <v>1</v>
      </c>
      <c r="I110" s="19" t="b">
        <f>TC[[#This Row],[C_Sha1]]=TC[[#This Row],[O_Sha1]]</f>
        <v>1</v>
      </c>
    </row>
    <row r="111" spans="1:9" x14ac:dyDescent="0.3">
      <c r="A111" s="35" t="s">
        <v>303</v>
      </c>
      <c r="B111" s="35" t="s">
        <v>68</v>
      </c>
      <c r="C111" s="35" t="str">
        <f>VLOOKUP(Checksums!$I111,Summary[[Path]:[Sha1]],2,FALSE)</f>
        <v>c10c7d8ebe6878f19038df8ffa29f88f2e377a03</v>
      </c>
      <c r="D111" s="35" t="s">
        <v>303</v>
      </c>
      <c r="E111" s="35" t="s">
        <v>68</v>
      </c>
      <c r="F111" s="35" t="s">
        <v>22</v>
      </c>
      <c r="G111" s="19" t="b">
        <f>TC[[#This Row],[C_Game]]=TC[[#This Row],[O_Game]]</f>
        <v>1</v>
      </c>
      <c r="H111" s="19" t="b">
        <f>TC[[#This Row],[C_File]]=TC[[#This Row],[O_File]]</f>
        <v>1</v>
      </c>
      <c r="I111" s="19" t="b">
        <f>TC[[#This Row],[C_Sha1]]=TC[[#This Row],[O_Sha1]]</f>
        <v>1</v>
      </c>
    </row>
    <row r="112" spans="1:9" x14ac:dyDescent="0.3">
      <c r="A112" s="35" t="s">
        <v>303</v>
      </c>
      <c r="B112" s="35" t="s">
        <v>36</v>
      </c>
      <c r="C112" s="35" t="str">
        <f>VLOOKUP(Checksums!$I112,Summary[[Path]:[Sha1]],2,FALSE)</f>
        <v>f2d8bc54deddc7fed9dc37a33bfb4d8bc110944a</v>
      </c>
      <c r="D112" s="35" t="s">
        <v>303</v>
      </c>
      <c r="E112" s="35" t="s">
        <v>36</v>
      </c>
      <c r="F112" s="35" t="s">
        <v>25</v>
      </c>
      <c r="G112" s="19" t="b">
        <f>TC[[#This Row],[C_Game]]=TC[[#This Row],[O_Game]]</f>
        <v>1</v>
      </c>
      <c r="H112" s="19" t="b">
        <f>TC[[#This Row],[C_File]]=TC[[#This Row],[O_File]]</f>
        <v>1</v>
      </c>
      <c r="I112" s="19" t="b">
        <f>TC[[#This Row],[C_Sha1]]=TC[[#This Row],[O_Sha1]]</f>
        <v>1</v>
      </c>
    </row>
    <row r="113" spans="1:9" x14ac:dyDescent="0.3">
      <c r="A113" s="35" t="s">
        <v>303</v>
      </c>
      <c r="B113" s="35" t="s">
        <v>80</v>
      </c>
      <c r="C113" s="35" t="str">
        <f>VLOOKUP(Checksums!$I113,Summary[[Path]:[Sha1]],2,FALSE)</f>
        <v>8cd46b2f07bf928007872b833351f4ae4524fa14</v>
      </c>
      <c r="D113" s="35" t="s">
        <v>303</v>
      </c>
      <c r="E113" s="35" t="s">
        <v>80</v>
      </c>
      <c r="F113" s="35" t="s">
        <v>113</v>
      </c>
      <c r="G113" s="19" t="b">
        <f>TC[[#This Row],[C_Game]]=TC[[#This Row],[O_Game]]</f>
        <v>1</v>
      </c>
      <c r="H113" s="19" t="b">
        <f>TC[[#This Row],[C_File]]=TC[[#This Row],[O_File]]</f>
        <v>1</v>
      </c>
      <c r="I113" s="19" t="b">
        <f>TC[[#This Row],[C_Sha1]]=TC[[#This Row],[O_Sha1]]</f>
        <v>1</v>
      </c>
    </row>
    <row r="114" spans="1:9" x14ac:dyDescent="0.3">
      <c r="A114" s="35" t="s">
        <v>121</v>
      </c>
      <c r="B114" s="35" t="s">
        <v>70</v>
      </c>
      <c r="C114" s="35" t="str">
        <f>VLOOKUP(Checksums!$I114,Summary[[Path]:[Sha1]],2,FALSE)</f>
        <v>670de46bf24b101a31a783d598991ff5e9b30a9b</v>
      </c>
      <c r="D114" s="35" t="s">
        <v>121</v>
      </c>
      <c r="E114" s="35" t="s">
        <v>70</v>
      </c>
      <c r="F114" s="35" t="s">
        <v>584</v>
      </c>
      <c r="G114" s="19" t="b">
        <f>TC[[#This Row],[C_Game]]=TC[[#This Row],[O_Game]]</f>
        <v>1</v>
      </c>
      <c r="H114" s="19" t="b">
        <f>TC[[#This Row],[C_File]]=TC[[#This Row],[O_File]]</f>
        <v>1</v>
      </c>
      <c r="I114" s="19" t="b">
        <f>TC[[#This Row],[C_Sha1]]=TC[[#This Row],[O_Sha1]]</f>
        <v>0</v>
      </c>
    </row>
    <row r="115" spans="1:9" x14ac:dyDescent="0.3">
      <c r="A115" s="35" t="s">
        <v>121</v>
      </c>
      <c r="B115" s="35" t="s">
        <v>45</v>
      </c>
      <c r="C115" s="35" t="str">
        <f>VLOOKUP(Checksums!$I115,Summary[[Path]:[Sha1]],2,FALSE)</f>
        <v>cdb6cd07054b6e78d9505669e723f69c1b4de29d</v>
      </c>
      <c r="D115" s="35" t="s">
        <v>121</v>
      </c>
      <c r="E115" s="35" t="s">
        <v>45</v>
      </c>
      <c r="F115" s="35" t="s">
        <v>300</v>
      </c>
      <c r="G115" s="19" t="b">
        <f>TC[[#This Row],[C_Game]]=TC[[#This Row],[O_Game]]</f>
        <v>1</v>
      </c>
      <c r="H115" s="19" t="b">
        <f>TC[[#This Row],[C_File]]=TC[[#This Row],[O_File]]</f>
        <v>1</v>
      </c>
      <c r="I115" s="19" t="b">
        <f>TC[[#This Row],[C_Sha1]]=TC[[#This Row],[O_Sha1]]</f>
        <v>1</v>
      </c>
    </row>
    <row r="116" spans="1:9" x14ac:dyDescent="0.3">
      <c r="A116" s="35" t="s">
        <v>121</v>
      </c>
      <c r="B116" s="35" t="s">
        <v>71</v>
      </c>
      <c r="C116" s="35" t="str">
        <f>VLOOKUP(Checksums!$I116,Summary[[Path]:[Sha1]],2,FALSE)</f>
        <v>11acfe723f02069c116defa3da339435d05df49f</v>
      </c>
      <c r="D116" s="35" t="s">
        <v>121</v>
      </c>
      <c r="E116" s="35" t="s">
        <v>71</v>
      </c>
      <c r="F116" s="35" t="s">
        <v>250</v>
      </c>
      <c r="G116" s="19" t="b">
        <f>TC[[#This Row],[C_Game]]=TC[[#This Row],[O_Game]]</f>
        <v>1</v>
      </c>
      <c r="H116" s="19" t="b">
        <f>TC[[#This Row],[C_File]]=TC[[#This Row],[O_File]]</f>
        <v>1</v>
      </c>
      <c r="I116" s="19" t="b">
        <f>TC[[#This Row],[C_Sha1]]=TC[[#This Row],[O_Sha1]]</f>
        <v>1</v>
      </c>
    </row>
    <row r="117" spans="1:9" x14ac:dyDescent="0.3">
      <c r="A117" s="35" t="s">
        <v>121</v>
      </c>
      <c r="B117" s="35" t="s">
        <v>72</v>
      </c>
      <c r="C117" s="35" t="str">
        <f>VLOOKUP(Checksums!$I117,Summary[[Path]:[Sha1]],2,FALSE)</f>
        <v>d818929a881d186367305143990aaecefff54ae7</v>
      </c>
      <c r="D117" s="35" t="s">
        <v>121</v>
      </c>
      <c r="E117" s="35" t="s">
        <v>72</v>
      </c>
      <c r="F117" s="35" t="s">
        <v>384</v>
      </c>
      <c r="G117" s="19" t="b">
        <f>TC[[#This Row],[C_Game]]=TC[[#This Row],[O_Game]]</f>
        <v>1</v>
      </c>
      <c r="H117" s="19" t="b">
        <f>TC[[#This Row],[C_File]]=TC[[#This Row],[O_File]]</f>
        <v>1</v>
      </c>
      <c r="I117" s="19" t="b">
        <f>TC[[#This Row],[C_Sha1]]=TC[[#This Row],[O_Sha1]]</f>
        <v>1</v>
      </c>
    </row>
    <row r="118" spans="1:9" x14ac:dyDescent="0.3">
      <c r="A118" s="35" t="s">
        <v>121</v>
      </c>
      <c r="B118" s="23" t="s">
        <v>186</v>
      </c>
      <c r="C118" s="35" t="str">
        <f>VLOOKUP(Checksums!$I118,Summary[[Path]:[Sha1]],2,FALSE)</f>
        <v>2473fd7d281c0ff416ab7eda29da005b37ba490e</v>
      </c>
      <c r="D118" s="35" t="s">
        <v>121</v>
      </c>
      <c r="E118" s="35" t="s">
        <v>186</v>
      </c>
      <c r="F118" s="35" t="s">
        <v>301</v>
      </c>
      <c r="G118" s="19" t="b">
        <f>TC[[#This Row],[C_Game]]=TC[[#This Row],[O_Game]]</f>
        <v>1</v>
      </c>
      <c r="H118" s="19" t="b">
        <f>TC[[#This Row],[C_File]]=TC[[#This Row],[O_File]]</f>
        <v>1</v>
      </c>
      <c r="I118" s="19" t="b">
        <f>TC[[#This Row],[C_Sha1]]=TC[[#This Row],[O_Sha1]]</f>
        <v>1</v>
      </c>
    </row>
    <row r="119" spans="1:9" x14ac:dyDescent="0.3">
      <c r="A119" s="35" t="s">
        <v>121</v>
      </c>
      <c r="B119" s="35" t="s">
        <v>74</v>
      </c>
      <c r="C119" s="35" t="str">
        <f>VLOOKUP(Checksums!$I119,Summary[[Path]:[Sha1]],2,FALSE)</f>
        <v>baa27cd4220efbd59225de1d6692b091459f549e</v>
      </c>
      <c r="D119" s="35" t="s">
        <v>121</v>
      </c>
      <c r="E119" s="35" t="s">
        <v>74</v>
      </c>
      <c r="F119" s="35" t="s">
        <v>531</v>
      </c>
      <c r="G119" s="19" t="b">
        <f>TC[[#This Row],[C_Game]]=TC[[#This Row],[O_Game]]</f>
        <v>1</v>
      </c>
      <c r="H119" s="19" t="b">
        <f>TC[[#This Row],[C_File]]=TC[[#This Row],[O_File]]</f>
        <v>1</v>
      </c>
      <c r="I119" s="19" t="b">
        <f>TC[[#This Row],[C_Sha1]]=TC[[#This Row],[O_Sha1]]</f>
        <v>0</v>
      </c>
    </row>
    <row r="120" spans="1:9" x14ac:dyDescent="0.3">
      <c r="A120" s="35" t="s">
        <v>121</v>
      </c>
      <c r="B120" s="35" t="s">
        <v>75</v>
      </c>
      <c r="C120" s="35" t="str">
        <f>VLOOKUP(Checksums!$I120,Summary[[Path]:[Sha1]],2,FALSE)</f>
        <v>d264291edb5534f243e9b05334658866531618ee</v>
      </c>
      <c r="D120" s="35" t="s">
        <v>121</v>
      </c>
      <c r="E120" s="35" t="s">
        <v>75</v>
      </c>
      <c r="F120" s="35" t="s">
        <v>383</v>
      </c>
      <c r="G120" s="19" t="b">
        <f>TC[[#This Row],[C_Game]]=TC[[#This Row],[O_Game]]</f>
        <v>1</v>
      </c>
      <c r="H120" s="19" t="b">
        <f>TC[[#This Row],[C_File]]=TC[[#This Row],[O_File]]</f>
        <v>1</v>
      </c>
      <c r="I120" s="19" t="b">
        <f>TC[[#This Row],[C_Sha1]]=TC[[#This Row],[O_Sha1]]</f>
        <v>1</v>
      </c>
    </row>
    <row r="121" spans="1:9" x14ac:dyDescent="0.3">
      <c r="A121" s="35" t="s">
        <v>121</v>
      </c>
      <c r="B121" s="35" t="s">
        <v>122</v>
      </c>
      <c r="C121" s="35" t="str">
        <f>VLOOKUP(Checksums!$I121,Summary[[Path]:[Sha1]],2,FALSE)</f>
        <v>0c6cbfa0c0fcc6a46351dba7f067b7d804ba78cf</v>
      </c>
      <c r="D121" s="35" t="s">
        <v>121</v>
      </c>
      <c r="E121" s="35" t="s">
        <v>122</v>
      </c>
      <c r="F121" s="35" t="s">
        <v>530</v>
      </c>
      <c r="G121" s="19" t="b">
        <f>TC[[#This Row],[C_Game]]=TC[[#This Row],[O_Game]]</f>
        <v>1</v>
      </c>
      <c r="H121" s="19" t="b">
        <f>TC[[#This Row],[C_File]]=TC[[#This Row],[O_File]]</f>
        <v>1</v>
      </c>
      <c r="I121" s="19" t="b">
        <f>TC[[#This Row],[C_Sha1]]=TC[[#This Row],[O_Sha1]]</f>
        <v>0</v>
      </c>
    </row>
    <row r="122" spans="1:9" x14ac:dyDescent="0.3">
      <c r="A122" s="35" t="s">
        <v>67</v>
      </c>
      <c r="B122" s="35" t="s">
        <v>33</v>
      </c>
      <c r="C122" s="35" t="str">
        <f>VLOOKUP(Checksums!$I122,Summary[[Path]:[Sha1]],2,FALSE)</f>
        <v>46eb027be07fcfedb261414bca4dab7f71645489</v>
      </c>
      <c r="D122" s="35" t="s">
        <v>67</v>
      </c>
      <c r="E122" s="35" t="s">
        <v>33</v>
      </c>
      <c r="F122" s="35" t="s">
        <v>307</v>
      </c>
      <c r="G122" s="19" t="b">
        <f>TC[[#This Row],[C_Game]]=TC[[#This Row],[O_Game]]</f>
        <v>1</v>
      </c>
      <c r="H122" s="19" t="b">
        <f>TC[[#This Row],[C_File]]=TC[[#This Row],[O_File]]</f>
        <v>1</v>
      </c>
      <c r="I122" s="19" t="b">
        <f>TC[[#This Row],[C_Sha1]]=TC[[#This Row],[O_Sha1]]</f>
        <v>1</v>
      </c>
    </row>
    <row r="123" spans="1:9" x14ac:dyDescent="0.3">
      <c r="A123" s="35" t="s">
        <v>67</v>
      </c>
      <c r="B123" s="35" t="s">
        <v>34</v>
      </c>
      <c r="C123" s="35" t="str">
        <f>VLOOKUP(Checksums!$I123,Summary[[Path]:[Sha1]],2,FALSE)</f>
        <v>f6491bc62ab555c0d99a72f4dfcc584271bf51ba</v>
      </c>
      <c r="D123" s="35" t="s">
        <v>67</v>
      </c>
      <c r="E123" s="35" t="s">
        <v>34</v>
      </c>
      <c r="F123" s="35" t="s">
        <v>413</v>
      </c>
      <c r="G123" s="19" t="b">
        <f>TC[[#This Row],[C_Game]]=TC[[#This Row],[O_Game]]</f>
        <v>1</v>
      </c>
      <c r="H123" s="19" t="b">
        <f>TC[[#This Row],[C_File]]=TC[[#This Row],[O_File]]</f>
        <v>1</v>
      </c>
      <c r="I123" s="19" t="b">
        <f>TC[[#This Row],[C_Sha1]]=TC[[#This Row],[O_Sha1]]</f>
        <v>1</v>
      </c>
    </row>
    <row r="124" spans="1:9" x14ac:dyDescent="0.3">
      <c r="A124" s="35" t="s">
        <v>67</v>
      </c>
      <c r="B124" s="35" t="s">
        <v>35</v>
      </c>
      <c r="C124" s="35" t="str">
        <f>VLOOKUP(Checksums!$I124,Summary[[Path]:[Sha1]],2,FALSE)</f>
        <v>cbe1517115549f7075ee9c17bb0a4a95a0888469</v>
      </c>
      <c r="D124" s="35" t="s">
        <v>67</v>
      </c>
      <c r="E124" s="35" t="s">
        <v>35</v>
      </c>
      <c r="F124" s="35" t="s">
        <v>20</v>
      </c>
      <c r="G124" s="19" t="b">
        <f>TC[[#This Row],[C_Game]]=TC[[#This Row],[O_Game]]</f>
        <v>1</v>
      </c>
      <c r="H124" s="19" t="b">
        <f>TC[[#This Row],[C_File]]=TC[[#This Row],[O_File]]</f>
        <v>1</v>
      </c>
      <c r="I124" s="19" t="b">
        <f>TC[[#This Row],[C_Sha1]]=TC[[#This Row],[O_Sha1]]</f>
        <v>1</v>
      </c>
    </row>
    <row r="125" spans="1:9" x14ac:dyDescent="0.3">
      <c r="A125" s="35" t="s">
        <v>67</v>
      </c>
      <c r="B125" s="35" t="s">
        <v>68</v>
      </c>
      <c r="C125" s="35" t="str">
        <f>VLOOKUP(Checksums!$I125,Summary[[Path]:[Sha1]],2,FALSE)</f>
        <v>c10c7d8ebe6878f19038df8ffa29f88f2e377a03</v>
      </c>
      <c r="D125" s="35" t="s">
        <v>67</v>
      </c>
      <c r="E125" s="35" t="s">
        <v>68</v>
      </c>
      <c r="F125" s="35" t="s">
        <v>22</v>
      </c>
      <c r="G125" s="19" t="b">
        <f>TC[[#This Row],[C_Game]]=TC[[#This Row],[O_Game]]</f>
        <v>1</v>
      </c>
      <c r="H125" s="19" t="b">
        <f>TC[[#This Row],[C_File]]=TC[[#This Row],[O_File]]</f>
        <v>1</v>
      </c>
      <c r="I125" s="19" t="b">
        <f>TC[[#This Row],[C_Sha1]]=TC[[#This Row],[O_Sha1]]</f>
        <v>1</v>
      </c>
    </row>
    <row r="126" spans="1:9" x14ac:dyDescent="0.3">
      <c r="A126" s="35" t="s">
        <v>67</v>
      </c>
      <c r="B126" s="35" t="s">
        <v>36</v>
      </c>
      <c r="C126" s="35" t="str">
        <f>VLOOKUP(Checksums!$I126,Summary[[Path]:[Sha1]],2,FALSE)</f>
        <v>f2d8bc54deddc7fed9dc37a33bfb4d8bc110944a</v>
      </c>
      <c r="D126" s="35" t="s">
        <v>67</v>
      </c>
      <c r="E126" s="35" t="s">
        <v>36</v>
      </c>
      <c r="F126" s="35" t="s">
        <v>25</v>
      </c>
      <c r="G126" s="19" t="b">
        <f>TC[[#This Row],[C_Game]]=TC[[#This Row],[O_Game]]</f>
        <v>1</v>
      </c>
      <c r="H126" s="19" t="b">
        <f>TC[[#This Row],[C_File]]=TC[[#This Row],[O_File]]</f>
        <v>1</v>
      </c>
      <c r="I126" s="19" t="b">
        <f>TC[[#This Row],[C_Sha1]]=TC[[#This Row],[O_Sha1]]</f>
        <v>1</v>
      </c>
    </row>
    <row r="127" spans="1:9" x14ac:dyDescent="0.3">
      <c r="A127" s="35" t="s">
        <v>69</v>
      </c>
      <c r="B127" s="35" t="s">
        <v>70</v>
      </c>
      <c r="C127" s="35" t="str">
        <f>VLOOKUP(Checksums!$I127,Summary[[Path]:[Sha1]],2,FALSE)</f>
        <v>670de46bf24b101a31a783d598991ff5e9b30a9b</v>
      </c>
      <c r="D127" s="35" t="s">
        <v>69</v>
      </c>
      <c r="E127" s="35" t="s">
        <v>70</v>
      </c>
      <c r="F127" s="35" t="s">
        <v>584</v>
      </c>
      <c r="G127" s="19" t="b">
        <f>TC[[#This Row],[C_Game]]=TC[[#This Row],[O_Game]]</f>
        <v>1</v>
      </c>
      <c r="H127" s="19" t="b">
        <f>TC[[#This Row],[C_File]]=TC[[#This Row],[O_File]]</f>
        <v>1</v>
      </c>
      <c r="I127" s="19" t="b">
        <f>TC[[#This Row],[C_Sha1]]=TC[[#This Row],[O_Sha1]]</f>
        <v>0</v>
      </c>
    </row>
    <row r="128" spans="1:9" x14ac:dyDescent="0.3">
      <c r="A128" s="35" t="s">
        <v>69</v>
      </c>
      <c r="B128" s="35" t="s">
        <v>45</v>
      </c>
      <c r="C128" s="35" t="str">
        <f>VLOOKUP(Checksums!$I128,Summary[[Path]:[Sha1]],2,FALSE)</f>
        <v>cdb6cd07054b6e78d9505669e723f69c1b4de29d</v>
      </c>
      <c r="D128" s="35" t="s">
        <v>69</v>
      </c>
      <c r="E128" s="35" t="s">
        <v>45</v>
      </c>
      <c r="F128" s="35" t="s">
        <v>300</v>
      </c>
      <c r="G128" s="19" t="b">
        <f>TC[[#This Row],[C_Game]]=TC[[#This Row],[O_Game]]</f>
        <v>1</v>
      </c>
      <c r="H128" s="19" t="b">
        <f>TC[[#This Row],[C_File]]=TC[[#This Row],[O_File]]</f>
        <v>1</v>
      </c>
      <c r="I128" s="19" t="b">
        <f>TC[[#This Row],[C_Sha1]]=TC[[#This Row],[O_Sha1]]</f>
        <v>1</v>
      </c>
    </row>
    <row r="129" spans="1:9" x14ac:dyDescent="0.3">
      <c r="A129" s="35" t="s">
        <v>69</v>
      </c>
      <c r="B129" s="35" t="s">
        <v>71</v>
      </c>
      <c r="C129" s="35" t="str">
        <f>VLOOKUP(Checksums!$I129,Summary[[Path]:[Sha1]],2,FALSE)</f>
        <v>11acfe723f02069c116defa3da339435d05df49f</v>
      </c>
      <c r="D129" s="35" t="s">
        <v>69</v>
      </c>
      <c r="E129" s="35" t="s">
        <v>71</v>
      </c>
      <c r="F129" s="35" t="s">
        <v>250</v>
      </c>
      <c r="G129" s="19" t="b">
        <f>TC[[#This Row],[C_Game]]=TC[[#This Row],[O_Game]]</f>
        <v>1</v>
      </c>
      <c r="H129" s="19" t="b">
        <f>TC[[#This Row],[C_File]]=TC[[#This Row],[O_File]]</f>
        <v>1</v>
      </c>
      <c r="I129" s="19" t="b">
        <f>TC[[#This Row],[C_Sha1]]=TC[[#This Row],[O_Sha1]]</f>
        <v>1</v>
      </c>
    </row>
    <row r="130" spans="1:9" x14ac:dyDescent="0.3">
      <c r="A130" s="35" t="s">
        <v>69</v>
      </c>
      <c r="B130" s="35" t="s">
        <v>72</v>
      </c>
      <c r="C130" s="35" t="str">
        <f>VLOOKUP(Checksums!$I130,Summary[[Path]:[Sha1]],2,FALSE)</f>
        <v>d818929a881d186367305143990aaecefff54ae7</v>
      </c>
      <c r="D130" s="35" t="s">
        <v>69</v>
      </c>
      <c r="E130" s="35" t="s">
        <v>72</v>
      </c>
      <c r="F130" s="35" t="s">
        <v>384</v>
      </c>
      <c r="G130" s="19" t="b">
        <f>TC[[#This Row],[C_Game]]=TC[[#This Row],[O_Game]]</f>
        <v>1</v>
      </c>
      <c r="H130" s="19" t="b">
        <f>TC[[#This Row],[C_File]]=TC[[#This Row],[O_File]]</f>
        <v>1</v>
      </c>
      <c r="I130" s="19" t="b">
        <f>TC[[#This Row],[C_Sha1]]=TC[[#This Row],[O_Sha1]]</f>
        <v>1</v>
      </c>
    </row>
    <row r="131" spans="1:9" x14ac:dyDescent="0.3">
      <c r="A131" s="35" t="s">
        <v>69</v>
      </c>
      <c r="B131" s="35" t="s">
        <v>186</v>
      </c>
      <c r="C131" s="35" t="str">
        <f>VLOOKUP(Checksums!$I131,Summary[[Path]:[Sha1]],2,FALSE)</f>
        <v>2473fd7d281c0ff416ab7eda29da005b37ba490e</v>
      </c>
      <c r="D131" s="35" t="s">
        <v>69</v>
      </c>
      <c r="E131" s="35" t="s">
        <v>186</v>
      </c>
      <c r="F131" s="35" t="s">
        <v>301</v>
      </c>
      <c r="G131" s="19" t="b">
        <f>TC[[#This Row],[C_Game]]=TC[[#This Row],[O_Game]]</f>
        <v>1</v>
      </c>
      <c r="H131" s="19" t="b">
        <f>TC[[#This Row],[C_File]]=TC[[#This Row],[O_File]]</f>
        <v>1</v>
      </c>
      <c r="I131" s="19" t="b">
        <f>TC[[#This Row],[C_Sha1]]=TC[[#This Row],[O_Sha1]]</f>
        <v>1</v>
      </c>
    </row>
    <row r="132" spans="1:9" x14ac:dyDescent="0.3">
      <c r="A132" s="35" t="s">
        <v>69</v>
      </c>
      <c r="B132" s="35" t="s">
        <v>74</v>
      </c>
      <c r="C132" s="35" t="str">
        <f>VLOOKUP(Checksums!$I132,Summary[[Path]:[Sha1]],2,FALSE)</f>
        <v>baa27cd4220efbd59225de1d6692b091459f549e</v>
      </c>
      <c r="D132" s="35" t="s">
        <v>69</v>
      </c>
      <c r="E132" s="35" t="s">
        <v>74</v>
      </c>
      <c r="F132" s="35" t="s">
        <v>531</v>
      </c>
      <c r="G132" s="19" t="b">
        <f>TC[[#This Row],[C_Game]]=TC[[#This Row],[O_Game]]</f>
        <v>1</v>
      </c>
      <c r="H132" s="19" t="b">
        <f>TC[[#This Row],[C_File]]=TC[[#This Row],[O_File]]</f>
        <v>1</v>
      </c>
      <c r="I132" s="19" t="b">
        <f>TC[[#This Row],[C_Sha1]]=TC[[#This Row],[O_Sha1]]</f>
        <v>0</v>
      </c>
    </row>
    <row r="133" spans="1:9" x14ac:dyDescent="0.3">
      <c r="A133" s="35" t="s">
        <v>69</v>
      </c>
      <c r="B133" s="35" t="s">
        <v>75</v>
      </c>
      <c r="C133" s="35" t="str">
        <f>VLOOKUP(Checksums!$I133,Summary[[Path]:[Sha1]],2,FALSE)</f>
        <v>d264291edb5534f243e9b05334658866531618ee</v>
      </c>
      <c r="D133" s="35" t="s">
        <v>69</v>
      </c>
      <c r="E133" s="35" t="s">
        <v>75</v>
      </c>
      <c r="F133" s="35" t="s">
        <v>383</v>
      </c>
      <c r="G133" s="19" t="b">
        <f>TC[[#This Row],[C_Game]]=TC[[#This Row],[O_Game]]</f>
        <v>1</v>
      </c>
      <c r="H133" s="19" t="b">
        <f>TC[[#This Row],[C_File]]=TC[[#This Row],[O_File]]</f>
        <v>1</v>
      </c>
      <c r="I133" s="19" t="b">
        <f>TC[[#This Row],[C_Sha1]]=TC[[#This Row],[O_Sha1]]</f>
        <v>1</v>
      </c>
    </row>
    <row r="134" spans="1:9" x14ac:dyDescent="0.3">
      <c r="A134" s="35" t="s">
        <v>69</v>
      </c>
      <c r="B134" s="35" t="s">
        <v>122</v>
      </c>
      <c r="C134" s="35" t="str">
        <f>VLOOKUP(Checksums!$I134,Summary[[Path]:[Sha1]],2,FALSE)</f>
        <v>0c6cbfa0c0fcc6a46351dba7f067b7d804ba78cf</v>
      </c>
      <c r="D134" s="35" t="s">
        <v>69</v>
      </c>
      <c r="E134" s="35" t="s">
        <v>122</v>
      </c>
      <c r="F134" s="35" t="s">
        <v>530</v>
      </c>
      <c r="G134" s="19" t="b">
        <f>TC[[#This Row],[C_Game]]=TC[[#This Row],[O_Game]]</f>
        <v>1</v>
      </c>
      <c r="H134" s="19" t="b">
        <f>TC[[#This Row],[C_File]]=TC[[#This Row],[O_File]]</f>
        <v>1</v>
      </c>
      <c r="I134" s="19" t="b">
        <f>TC[[#This Row],[C_Sha1]]=TC[[#This Row],[O_Sha1]]</f>
        <v>0</v>
      </c>
    </row>
    <row r="135" spans="1:9" x14ac:dyDescent="0.3">
      <c r="A135" s="35" t="s">
        <v>180</v>
      </c>
      <c r="B135" s="35" t="s">
        <v>33</v>
      </c>
      <c r="C135" s="35" t="str">
        <f>VLOOKUP(Checksums!$I135,Summary[[Path]:[Sha1]],2,FALSE)</f>
        <v>661e75cd257b6e0c513b38f8c5868bce5dcd873d</v>
      </c>
      <c r="D135" s="35" t="s">
        <v>180</v>
      </c>
      <c r="E135" s="35" t="s">
        <v>33</v>
      </c>
      <c r="F135" s="35" t="s">
        <v>304</v>
      </c>
      <c r="G135" s="19" t="b">
        <f>TC[[#This Row],[C_Game]]=TC[[#This Row],[O_Game]]</f>
        <v>1</v>
      </c>
      <c r="H135" s="19" t="b">
        <f>TC[[#This Row],[C_File]]=TC[[#This Row],[O_File]]</f>
        <v>1</v>
      </c>
      <c r="I135" s="19" t="b">
        <f>TC[[#This Row],[C_Sha1]]=TC[[#This Row],[O_Sha1]]</f>
        <v>1</v>
      </c>
    </row>
    <row r="136" spans="1:9" x14ac:dyDescent="0.3">
      <c r="A136" s="35" t="s">
        <v>180</v>
      </c>
      <c r="B136" s="35" t="s">
        <v>115</v>
      </c>
      <c r="C136" s="35" t="str">
        <f>VLOOKUP(Checksums!$I136,Summary[[Path]:[Sha1]],2,FALSE)</f>
        <v>55d3622e065636e28d4742b892df17e0f2d7d5e5</v>
      </c>
      <c r="D136" s="35" t="s">
        <v>180</v>
      </c>
      <c r="E136" s="35" t="s">
        <v>115</v>
      </c>
      <c r="F136" s="35" t="s">
        <v>592</v>
      </c>
      <c r="G136" s="19" t="b">
        <f>TC[[#This Row],[C_Game]]=TC[[#This Row],[O_Game]]</f>
        <v>1</v>
      </c>
      <c r="H136" s="19" t="b">
        <f>TC[[#This Row],[C_File]]=TC[[#This Row],[O_File]]</f>
        <v>1</v>
      </c>
      <c r="I136" s="19" t="b">
        <f>TC[[#This Row],[C_Sha1]]=TC[[#This Row],[O_Sha1]]</f>
        <v>1</v>
      </c>
    </row>
    <row r="137" spans="1:9" x14ac:dyDescent="0.3">
      <c r="A137" s="35" t="s">
        <v>180</v>
      </c>
      <c r="B137" s="35" t="s">
        <v>116</v>
      </c>
      <c r="C137" s="35" t="str">
        <f>VLOOKUP(Checksums!$I137,Summary[[Path]:[Sha1]],2,FALSE)</f>
        <v>9f76921777611a66e9c9187e20086e93fafd3391</v>
      </c>
      <c r="D137" s="35" t="s">
        <v>180</v>
      </c>
      <c r="E137" s="35" t="s">
        <v>116</v>
      </c>
      <c r="F137" s="35" t="s">
        <v>290</v>
      </c>
      <c r="G137" s="19" t="b">
        <f>TC[[#This Row],[C_Game]]=TC[[#This Row],[O_Game]]</f>
        <v>1</v>
      </c>
      <c r="H137" s="19" t="b">
        <f>TC[[#This Row],[C_File]]=TC[[#This Row],[O_File]]</f>
        <v>1</v>
      </c>
      <c r="I137" s="19" t="b">
        <f>TC[[#This Row],[C_Sha1]]=TC[[#This Row],[O_Sha1]]</f>
        <v>1</v>
      </c>
    </row>
    <row r="138" spans="1:9" x14ac:dyDescent="0.3">
      <c r="A138" s="35" t="s">
        <v>180</v>
      </c>
      <c r="B138" s="35" t="s">
        <v>117</v>
      </c>
      <c r="C138" s="35" t="str">
        <f>VLOOKUP(Checksums!$I138,Summary[[Path]:[Sha1]],2,FALSE)</f>
        <v>329ff90b4da7b8648c6f41c9cffc5653efd7cd60</v>
      </c>
      <c r="D138" s="35" t="s">
        <v>180</v>
      </c>
      <c r="E138" s="35" t="s">
        <v>117</v>
      </c>
      <c r="F138" s="35" t="s">
        <v>595</v>
      </c>
      <c r="G138" s="19" t="b">
        <f>TC[[#This Row],[C_Game]]=TC[[#This Row],[O_Game]]</f>
        <v>1</v>
      </c>
      <c r="H138" s="19" t="b">
        <f>TC[[#This Row],[C_File]]=TC[[#This Row],[O_File]]</f>
        <v>1</v>
      </c>
      <c r="I138" s="19" t="b">
        <f>TC[[#This Row],[C_Sha1]]=TC[[#This Row],[O_Sha1]]</f>
        <v>1</v>
      </c>
    </row>
    <row r="139" spans="1:9" x14ac:dyDescent="0.3">
      <c r="A139" s="35" t="s">
        <v>180</v>
      </c>
      <c r="B139" s="35" t="s">
        <v>78</v>
      </c>
      <c r="C139" s="35" t="str">
        <f>VLOOKUP(Checksums!$I139,Summary[[Path]:[Sha1]],2,FALSE)</f>
        <v>fdb580753a276f9280a7358adb34c0780caddc64</v>
      </c>
      <c r="D139" s="35" t="s">
        <v>180</v>
      </c>
      <c r="E139" s="35" t="s">
        <v>78</v>
      </c>
      <c r="F139" s="35" t="s">
        <v>593</v>
      </c>
      <c r="G139" s="19" t="b">
        <f>TC[[#This Row],[C_Game]]=TC[[#This Row],[O_Game]]</f>
        <v>1</v>
      </c>
      <c r="H139" s="19" t="b">
        <f>TC[[#This Row],[C_File]]=TC[[#This Row],[O_File]]</f>
        <v>1</v>
      </c>
      <c r="I139" s="19" t="b">
        <f>TC[[#This Row],[C_Sha1]]=TC[[#This Row],[O_Sha1]]</f>
        <v>1</v>
      </c>
    </row>
    <row r="140" spans="1:9" x14ac:dyDescent="0.3">
      <c r="A140" s="35" t="s">
        <v>180</v>
      </c>
      <c r="B140" s="35" t="s">
        <v>118</v>
      </c>
      <c r="C140" s="35" t="str">
        <f>VLOOKUP(Checksums!$I140,Summary[[Path]:[Sha1]],2,FALSE)</f>
        <v>172b339c9e300494ac811411e59f1d27511b34f1</v>
      </c>
      <c r="D140" s="35" t="s">
        <v>180</v>
      </c>
      <c r="E140" s="35" t="s">
        <v>118</v>
      </c>
      <c r="F140" s="35" t="s">
        <v>594</v>
      </c>
      <c r="G140" s="19" t="b">
        <f>TC[[#This Row],[C_Game]]=TC[[#This Row],[O_Game]]</f>
        <v>1</v>
      </c>
      <c r="H140" s="19" t="b">
        <f>TC[[#This Row],[C_File]]=TC[[#This Row],[O_File]]</f>
        <v>1</v>
      </c>
      <c r="I140" s="19" t="b">
        <f>TC[[#This Row],[C_Sha1]]=TC[[#This Row],[O_Sha1]]</f>
        <v>0</v>
      </c>
    </row>
    <row r="141" spans="1:9" x14ac:dyDescent="0.3">
      <c r="A141" s="35" t="s">
        <v>180</v>
      </c>
      <c r="B141" s="35" t="s">
        <v>80</v>
      </c>
      <c r="C141" s="35" t="str">
        <f>VLOOKUP(Checksums!$I141,Summary[[Path]:[Sha1]],2,FALSE)</f>
        <v>8cd46b2f07bf928007872b833351f4ae4524fa14</v>
      </c>
      <c r="D141" s="35" t="s">
        <v>180</v>
      </c>
      <c r="E141" s="35" t="s">
        <v>80</v>
      </c>
      <c r="F141" s="35" t="s">
        <v>113</v>
      </c>
      <c r="G141" s="19" t="b">
        <f>TC[[#This Row],[C_Game]]=TC[[#This Row],[O_Game]]</f>
        <v>1</v>
      </c>
      <c r="H141" s="19" t="b">
        <f>TC[[#This Row],[C_File]]=TC[[#This Row],[O_File]]</f>
        <v>1</v>
      </c>
      <c r="I141" s="19" t="b">
        <f>TC[[#This Row],[C_Sha1]]=TC[[#This Row],[O_Sha1]]</f>
        <v>1</v>
      </c>
    </row>
    <row r="142" spans="1:9" x14ac:dyDescent="0.3">
      <c r="A142" s="35" t="s">
        <v>76</v>
      </c>
      <c r="B142" s="35" t="s">
        <v>33</v>
      </c>
      <c r="C142" s="35" t="str">
        <f>VLOOKUP(Checksums!$I142,Summary[[Path]:[Sha1]],2,FALSE)</f>
        <v>46eb027be07fcfedb261414bca4dab7f71645489</v>
      </c>
      <c r="D142" s="35" t="s">
        <v>76</v>
      </c>
      <c r="E142" s="35" t="s">
        <v>33</v>
      </c>
      <c r="F142" s="35" t="s">
        <v>307</v>
      </c>
      <c r="G142" s="19" t="b">
        <f>TC[[#This Row],[C_Game]]=TC[[#This Row],[O_Game]]</f>
        <v>1</v>
      </c>
      <c r="H142" s="19" t="b">
        <f>TC[[#This Row],[C_File]]=TC[[#This Row],[O_File]]</f>
        <v>1</v>
      </c>
      <c r="I142" s="19" t="b">
        <f>TC[[#This Row],[C_Sha1]]=TC[[#This Row],[O_Sha1]]</f>
        <v>1</v>
      </c>
    </row>
    <row r="143" spans="1:9" x14ac:dyDescent="0.3">
      <c r="A143" s="35" t="s">
        <v>76</v>
      </c>
      <c r="B143" s="35" t="s">
        <v>77</v>
      </c>
      <c r="C143" s="35" t="str">
        <f>VLOOKUP(Checksums!$I143,Summary[[Path]:[Sha1]],2,FALSE)</f>
        <v>09be80453368be812685089fcf22182348b94d0a</v>
      </c>
      <c r="D143" s="35" t="s">
        <v>76</v>
      </c>
      <c r="E143" s="35" t="s">
        <v>77</v>
      </c>
      <c r="F143" s="35" t="s">
        <v>299</v>
      </c>
      <c r="G143" s="19" t="b">
        <f>TC[[#This Row],[C_Game]]=TC[[#This Row],[O_Game]]</f>
        <v>1</v>
      </c>
      <c r="H143" s="19" t="b">
        <f>TC[[#This Row],[C_File]]=TC[[#This Row],[O_File]]</f>
        <v>1</v>
      </c>
      <c r="I143" s="19" t="b">
        <f>TC[[#This Row],[C_Sha1]]=TC[[#This Row],[O_Sha1]]</f>
        <v>1</v>
      </c>
    </row>
    <row r="144" spans="1:9" x14ac:dyDescent="0.3">
      <c r="A144" s="35" t="s">
        <v>76</v>
      </c>
      <c r="B144" s="35" t="s">
        <v>78</v>
      </c>
      <c r="C144" s="35" t="str">
        <f>VLOOKUP(Checksums!$I144,Summary[[Path]:[Sha1]],2,FALSE)</f>
        <v>3061cbdf0cc9abf0a6beb5f2973e05942c71d035</v>
      </c>
      <c r="D144" s="35" t="s">
        <v>76</v>
      </c>
      <c r="E144" s="35" t="s">
        <v>78</v>
      </c>
      <c r="F144" s="35" t="s">
        <v>200</v>
      </c>
      <c r="G144" s="19" t="b">
        <f>TC[[#This Row],[C_Game]]=TC[[#This Row],[O_Game]]</f>
        <v>1</v>
      </c>
      <c r="H144" s="19" t="b">
        <f>TC[[#This Row],[C_File]]=TC[[#This Row],[O_File]]</f>
        <v>1</v>
      </c>
      <c r="I144" s="19" t="b">
        <f>TC[[#This Row],[C_Sha1]]=TC[[#This Row],[O_Sha1]]</f>
        <v>1</v>
      </c>
    </row>
    <row r="145" spans="1:9" x14ac:dyDescent="0.3">
      <c r="A145" s="35" t="s">
        <v>76</v>
      </c>
      <c r="B145" s="12" t="s">
        <v>80</v>
      </c>
      <c r="C145" s="35" t="str">
        <f>VLOOKUP(Checksums!$I145,Summary[[Path]:[Sha1]],2,FALSE)</f>
        <v>8cd46b2f07bf928007872b833351f4ae4524fa14</v>
      </c>
      <c r="D145" s="35" t="s">
        <v>76</v>
      </c>
      <c r="E145" s="35" t="s">
        <v>80</v>
      </c>
      <c r="F145" s="35" t="s">
        <v>113</v>
      </c>
      <c r="G145" s="19" t="b">
        <f>TC[[#This Row],[C_Game]]=TC[[#This Row],[O_Game]]</f>
        <v>1</v>
      </c>
      <c r="H145" s="19" t="b">
        <f>TC[[#This Row],[C_File]]=TC[[#This Row],[O_File]]</f>
        <v>1</v>
      </c>
      <c r="I145" s="19" t="b">
        <f>TC[[#This Row],[C_Sha1]]=TC[[#This Row],[O_Sha1]]</f>
        <v>1</v>
      </c>
    </row>
    <row r="146" spans="1:9" x14ac:dyDescent="0.3">
      <c r="A146" s="35" t="s">
        <v>76</v>
      </c>
      <c r="B146" s="35" t="s">
        <v>34</v>
      </c>
      <c r="C146" s="35" t="str">
        <f>VLOOKUP(Checksums!$I146,Summary[[Path]:[Sha1]],2,FALSE)</f>
        <v>f6491bc62ab555c0d99a72f4dfcc584271bf51ba</v>
      </c>
      <c r="D146" s="35" t="s">
        <v>76</v>
      </c>
      <c r="E146" s="35" t="s">
        <v>34</v>
      </c>
      <c r="F146" s="35" t="s">
        <v>413</v>
      </c>
      <c r="G146" s="19" t="b">
        <f>TC[[#This Row],[C_Game]]=TC[[#This Row],[O_Game]]</f>
        <v>1</v>
      </c>
      <c r="H146" s="19" t="b">
        <f>TC[[#This Row],[C_File]]=TC[[#This Row],[O_File]]</f>
        <v>1</v>
      </c>
      <c r="I146" s="19" t="b">
        <f>TC[[#This Row],[C_Sha1]]=TC[[#This Row],[O_Sha1]]</f>
        <v>1</v>
      </c>
    </row>
    <row r="147" spans="1:9" x14ac:dyDescent="0.3">
      <c r="A147" s="35" t="s">
        <v>76</v>
      </c>
      <c r="B147" s="35" t="s">
        <v>35</v>
      </c>
      <c r="C147" s="35" t="str">
        <f>VLOOKUP(Checksums!$I147,Summary[[Path]:[Sha1]],2,FALSE)</f>
        <v>cbe1517115549f7075ee9c17bb0a4a95a0888469</v>
      </c>
      <c r="D147" s="35" t="s">
        <v>76</v>
      </c>
      <c r="E147" s="35" t="s">
        <v>35</v>
      </c>
      <c r="F147" s="35" t="s">
        <v>20</v>
      </c>
      <c r="G147" s="19" t="b">
        <f>TC[[#This Row],[C_Game]]=TC[[#This Row],[O_Game]]</f>
        <v>1</v>
      </c>
      <c r="H147" s="19" t="b">
        <f>TC[[#This Row],[C_File]]=TC[[#This Row],[O_File]]</f>
        <v>1</v>
      </c>
      <c r="I147" s="19" t="b">
        <f>TC[[#This Row],[C_Sha1]]=TC[[#This Row],[O_Sha1]]</f>
        <v>1</v>
      </c>
    </row>
    <row r="148" spans="1:9" x14ac:dyDescent="0.3">
      <c r="A148" s="35" t="s">
        <v>76</v>
      </c>
      <c r="B148" s="35" t="s">
        <v>68</v>
      </c>
      <c r="C148" s="35" t="str">
        <f>VLOOKUP(Checksums!$I148,Summary[[Path]:[Sha1]],2,FALSE)</f>
        <v>c10c7d8ebe6878f19038df8ffa29f88f2e377a03</v>
      </c>
      <c r="D148" s="35" t="s">
        <v>76</v>
      </c>
      <c r="E148" s="35" t="s">
        <v>68</v>
      </c>
      <c r="F148" s="35" t="s">
        <v>22</v>
      </c>
      <c r="G148" s="19" t="b">
        <f>TC[[#This Row],[C_Game]]=TC[[#This Row],[O_Game]]</f>
        <v>1</v>
      </c>
      <c r="H148" s="19" t="b">
        <f>TC[[#This Row],[C_File]]=TC[[#This Row],[O_File]]</f>
        <v>1</v>
      </c>
      <c r="I148" s="19" t="b">
        <f>TC[[#This Row],[C_Sha1]]=TC[[#This Row],[O_Sha1]]</f>
        <v>1</v>
      </c>
    </row>
    <row r="149" spans="1:9" x14ac:dyDescent="0.3">
      <c r="A149" s="35" t="s">
        <v>76</v>
      </c>
      <c r="B149" s="35" t="s">
        <v>36</v>
      </c>
      <c r="C149" s="35" t="str">
        <f>VLOOKUP(Checksums!$I149,Summary[[Path]:[Sha1]],2,FALSE)</f>
        <v>f2d8bc54deddc7fed9dc37a33bfb4d8bc110944a</v>
      </c>
      <c r="D149" s="35" t="s">
        <v>76</v>
      </c>
      <c r="E149" s="35" t="s">
        <v>36</v>
      </c>
      <c r="F149" s="35" t="s">
        <v>25</v>
      </c>
      <c r="G149" s="19" t="b">
        <f>TC[[#This Row],[C_Game]]=TC[[#This Row],[O_Game]]</f>
        <v>1</v>
      </c>
      <c r="H149" s="19" t="b">
        <f>TC[[#This Row],[C_File]]=TC[[#This Row],[O_File]]</f>
        <v>1</v>
      </c>
      <c r="I149" s="19" t="b">
        <f>TC[[#This Row],[C_Sha1]]=TC[[#This Row],[O_Sha1]]</f>
        <v>1</v>
      </c>
    </row>
    <row r="150" spans="1:9" x14ac:dyDescent="0.3">
      <c r="A150" s="35" t="s">
        <v>81</v>
      </c>
      <c r="B150" s="35" t="s">
        <v>82</v>
      </c>
      <c r="C150" s="35" t="str">
        <f>VLOOKUP(Checksums!$I150,Summary[[Path]:[Sha1]],2,FALSE)</f>
        <v>0c7cf2ed3ea7b4b78957f12ec55413987b1bdaad</v>
      </c>
      <c r="D150" s="35" t="s">
        <v>81</v>
      </c>
      <c r="E150" s="35" t="s">
        <v>82</v>
      </c>
      <c r="F150" s="35" t="s">
        <v>599</v>
      </c>
      <c r="G150" s="19" t="b">
        <f>TC[[#This Row],[C_Game]]=TC[[#This Row],[O_Game]]</f>
        <v>1</v>
      </c>
      <c r="H150" s="19" t="b">
        <f>TC[[#This Row],[C_File]]=TC[[#This Row],[O_File]]</f>
        <v>1</v>
      </c>
      <c r="I150" s="19" t="b">
        <f>TC[[#This Row],[C_Sha1]]=TC[[#This Row],[O_Sha1]]</f>
        <v>1</v>
      </c>
    </row>
    <row r="151" spans="1:9" x14ac:dyDescent="0.3">
      <c r="A151" s="35" t="s">
        <v>81</v>
      </c>
      <c r="B151" s="35" t="s">
        <v>83</v>
      </c>
      <c r="C151" s="35" t="str">
        <f>VLOOKUP(Checksums!$I151,Summary[[Path]:[Sha1]],2,FALSE)</f>
        <v>4f2b73985c3674e49c165ca19f3a949af7571aad</v>
      </c>
      <c r="D151" s="35" t="s">
        <v>81</v>
      </c>
      <c r="E151" s="35" t="s">
        <v>83</v>
      </c>
      <c r="F151" s="35" t="s">
        <v>192</v>
      </c>
      <c r="G151" s="19" t="b">
        <f>TC[[#This Row],[C_Game]]=TC[[#This Row],[O_Game]]</f>
        <v>1</v>
      </c>
      <c r="H151" s="19" t="b">
        <f>TC[[#This Row],[C_File]]=TC[[#This Row],[O_File]]</f>
        <v>1</v>
      </c>
      <c r="I151" s="19" t="b">
        <f>TC[[#This Row],[C_Sha1]]=TC[[#This Row],[O_Sha1]]</f>
        <v>1</v>
      </c>
    </row>
    <row r="152" spans="1:9" x14ac:dyDescent="0.3">
      <c r="A152" s="35" t="s">
        <v>81</v>
      </c>
      <c r="B152" s="35" t="s">
        <v>558</v>
      </c>
      <c r="C152" s="35" t="str">
        <f>VLOOKUP(Checksums!$I152,Summary[[Path]:[Sha1]],2,FALSE)</f>
        <v>3c5666f1355c8ec1d8f8812365e38198b8b63f88</v>
      </c>
      <c r="D152" s="35" t="s">
        <v>81</v>
      </c>
      <c r="E152" s="35" t="s">
        <v>558</v>
      </c>
      <c r="F152" s="35" t="s">
        <v>532</v>
      </c>
      <c r="G152" s="19" t="b">
        <f>TC[[#This Row],[C_Game]]=TC[[#This Row],[O_Game]]</f>
        <v>1</v>
      </c>
      <c r="H152" s="19" t="b">
        <f>TC[[#This Row],[C_File]]=TC[[#This Row],[O_File]]</f>
        <v>1</v>
      </c>
      <c r="I152" s="19" t="b">
        <f>TC[[#This Row],[C_Sha1]]=TC[[#This Row],[O_Sha1]]</f>
        <v>1</v>
      </c>
    </row>
    <row r="153" spans="1:9" x14ac:dyDescent="0.3">
      <c r="A153" s="35" t="s">
        <v>85</v>
      </c>
      <c r="B153" s="35" t="s">
        <v>86</v>
      </c>
      <c r="C153" s="35" t="str">
        <f>VLOOKUP(Checksums!$I153,Summary[[Path]:[Sha1]],2,FALSE)</f>
        <v>2c71e22e264bc5200f086a5e64c682d6602c8018</v>
      </c>
      <c r="D153" s="35" t="s">
        <v>85</v>
      </c>
      <c r="E153" s="35" t="s">
        <v>86</v>
      </c>
      <c r="F153" s="35" t="s">
        <v>603</v>
      </c>
      <c r="G153" s="19" t="b">
        <f>TC[[#This Row],[C_Game]]=TC[[#This Row],[O_Game]]</f>
        <v>1</v>
      </c>
      <c r="H153" s="19" t="b">
        <f>TC[[#This Row],[C_File]]=TC[[#This Row],[O_File]]</f>
        <v>1</v>
      </c>
      <c r="I153" s="19" t="b">
        <f>TC[[#This Row],[C_Sha1]]=TC[[#This Row],[O_Sha1]]</f>
        <v>1</v>
      </c>
    </row>
    <row r="154" spans="1:9" x14ac:dyDescent="0.3">
      <c r="A154" s="35" t="s">
        <v>85</v>
      </c>
      <c r="B154" s="35" t="s">
        <v>82</v>
      </c>
      <c r="C154" s="35" t="str">
        <f>VLOOKUP(Checksums!$I154,Summary[[Path]:[Sha1]],2,FALSE)</f>
        <v>0c7cf2ed3ea7b4b78957f12ec55413987b1bdaad</v>
      </c>
      <c r="D154" s="35" t="s">
        <v>85</v>
      </c>
      <c r="E154" s="35" t="s">
        <v>82</v>
      </c>
      <c r="F154" s="35" t="s">
        <v>599</v>
      </c>
      <c r="G154" s="19" t="b">
        <f>TC[[#This Row],[C_Game]]=TC[[#This Row],[O_Game]]</f>
        <v>1</v>
      </c>
      <c r="H154" s="19" t="b">
        <f>TC[[#This Row],[C_File]]=TC[[#This Row],[O_File]]</f>
        <v>1</v>
      </c>
      <c r="I154" s="19" t="b">
        <f>TC[[#This Row],[C_Sha1]]=TC[[#This Row],[O_Sha1]]</f>
        <v>1</v>
      </c>
    </row>
    <row r="155" spans="1:9" x14ac:dyDescent="0.3">
      <c r="A155" s="35" t="s">
        <v>85</v>
      </c>
      <c r="B155" s="35" t="s">
        <v>83</v>
      </c>
      <c r="C155" s="35" t="str">
        <f>VLOOKUP(Checksums!$I155,Summary[[Path]:[Sha1]],2,FALSE)</f>
        <v>4f2b73985c3674e49c165ca19f3a949af7571aad</v>
      </c>
      <c r="D155" s="35" t="s">
        <v>85</v>
      </c>
      <c r="E155" s="35" t="s">
        <v>83</v>
      </c>
      <c r="F155" s="35" t="s">
        <v>192</v>
      </c>
      <c r="G155" s="19" t="b">
        <f>TC[[#This Row],[C_Game]]=TC[[#This Row],[O_Game]]</f>
        <v>1</v>
      </c>
      <c r="H155" s="19" t="b">
        <f>TC[[#This Row],[C_File]]=TC[[#This Row],[O_File]]</f>
        <v>1</v>
      </c>
      <c r="I155" s="19" t="b">
        <f>TC[[#This Row],[C_Sha1]]=TC[[#This Row],[O_Sha1]]</f>
        <v>1</v>
      </c>
    </row>
    <row r="156" spans="1:9" x14ac:dyDescent="0.3">
      <c r="A156" s="35" t="s">
        <v>85</v>
      </c>
      <c r="B156" s="35" t="s">
        <v>87</v>
      </c>
      <c r="C156" s="35" t="str">
        <f>VLOOKUP(Checksums!$I156,Summary[[Path]:[Sha1]],2,FALSE)</f>
        <v>54a68b06f4ed269d33f1bd80810f2115e8ab81e3</v>
      </c>
      <c r="D156" s="35" t="s">
        <v>85</v>
      </c>
      <c r="E156" s="35" t="s">
        <v>87</v>
      </c>
      <c r="F156" s="35" t="s">
        <v>604</v>
      </c>
      <c r="G156" s="19" t="b">
        <f>TC[[#This Row],[C_Game]]=TC[[#This Row],[O_Game]]</f>
        <v>1</v>
      </c>
      <c r="H156" s="19" t="b">
        <f>TC[[#This Row],[C_File]]=TC[[#This Row],[O_File]]</f>
        <v>1</v>
      </c>
      <c r="I156" s="19" t="b">
        <f>TC[[#This Row],[C_Sha1]]=TC[[#This Row],[O_Sha1]]</f>
        <v>1</v>
      </c>
    </row>
    <row r="157" spans="1:9" x14ac:dyDescent="0.3">
      <c r="A157" s="35" t="s">
        <v>85</v>
      </c>
      <c r="B157" s="35" t="s">
        <v>88</v>
      </c>
      <c r="C157" s="35" t="str">
        <f>VLOOKUP(Checksums!$I157,Summary[[Path]:[Sha1]],2,FALSE)</f>
        <v>36fe04d09834a562d58d92de215d5fe86c3fc936</v>
      </c>
      <c r="D157" s="35" t="s">
        <v>85</v>
      </c>
      <c r="E157" s="35" t="s">
        <v>88</v>
      </c>
      <c r="F157" s="35" t="s">
        <v>612</v>
      </c>
      <c r="G157" s="19" t="b">
        <f>TC[[#This Row],[C_Game]]=TC[[#This Row],[O_Game]]</f>
        <v>1</v>
      </c>
      <c r="H157" s="19" t="b">
        <f>TC[[#This Row],[C_File]]=TC[[#This Row],[O_File]]</f>
        <v>1</v>
      </c>
      <c r="I157" s="19" t="b">
        <f>TC[[#This Row],[C_Sha1]]=TC[[#This Row],[O_Sha1]]</f>
        <v>0</v>
      </c>
    </row>
    <row r="158" spans="1:9" x14ac:dyDescent="0.3">
      <c r="A158" s="35" t="s">
        <v>85</v>
      </c>
      <c r="B158" s="35" t="s">
        <v>89</v>
      </c>
      <c r="C158" s="35" t="str">
        <f>VLOOKUP(Checksums!$I158,Summary[[Path]:[Sha1]],2,FALSE)</f>
        <v>9ddc3e4609510151c7210d099f4f96a6517aa6b3</v>
      </c>
      <c r="D158" s="35" t="s">
        <v>85</v>
      </c>
      <c r="E158" s="35" t="s">
        <v>89</v>
      </c>
      <c r="F158" s="35" t="s">
        <v>193</v>
      </c>
      <c r="G158" s="19" t="b">
        <f>TC[[#This Row],[C_Game]]=TC[[#This Row],[O_Game]]</f>
        <v>1</v>
      </c>
      <c r="H158" s="19" t="b">
        <f>TC[[#This Row],[C_File]]=TC[[#This Row],[O_File]]</f>
        <v>1</v>
      </c>
      <c r="I158" s="19" t="b">
        <f>TC[[#This Row],[C_Sha1]]=TC[[#This Row],[O_Sha1]]</f>
        <v>1</v>
      </c>
    </row>
    <row r="159" spans="1:9" x14ac:dyDescent="0.3">
      <c r="A159" s="35" t="s">
        <v>85</v>
      </c>
      <c r="B159" s="35" t="s">
        <v>558</v>
      </c>
      <c r="C159" s="35" t="str">
        <f>VLOOKUP(Checksums!$I159,Summary[[Path]:[Sha1]],2,FALSE)</f>
        <v>3c5666f1355c8ec1d8f8812365e38198b8b63f88</v>
      </c>
      <c r="D159" s="35" t="s">
        <v>85</v>
      </c>
      <c r="E159" s="35" t="s">
        <v>558</v>
      </c>
      <c r="F159" s="35" t="s">
        <v>532</v>
      </c>
      <c r="G159" s="19" t="b">
        <f>TC[[#This Row],[C_Game]]=TC[[#This Row],[O_Game]]</f>
        <v>1</v>
      </c>
      <c r="H159" s="19" t="b">
        <f>TC[[#This Row],[C_File]]=TC[[#This Row],[O_File]]</f>
        <v>1</v>
      </c>
      <c r="I159" s="19" t="b">
        <f>TC[[#This Row],[C_Sha1]]=TC[[#This Row],[O_Sha1]]</f>
        <v>1</v>
      </c>
    </row>
    <row r="160" spans="1:9" x14ac:dyDescent="0.3">
      <c r="A160" s="35" t="s">
        <v>85</v>
      </c>
      <c r="B160" s="35" t="s">
        <v>90</v>
      </c>
      <c r="C160" s="35" t="str">
        <f>VLOOKUP(Checksums!$I160,Summary[[Path]:[Sha1]],2,FALSE)</f>
        <v>f5a7abd54a836db885470ad607e990b68df3abaa</v>
      </c>
      <c r="D160" s="35" t="s">
        <v>85</v>
      </c>
      <c r="E160" s="35" t="s">
        <v>90</v>
      </c>
      <c r="F160" s="35" t="s">
        <v>605</v>
      </c>
      <c r="G160" s="19" t="b">
        <f>TC[[#This Row],[C_Game]]=TC[[#This Row],[O_Game]]</f>
        <v>1</v>
      </c>
      <c r="H160" s="19" t="b">
        <f>TC[[#This Row],[C_File]]=TC[[#This Row],[O_File]]</f>
        <v>1</v>
      </c>
      <c r="I160" s="19" t="b">
        <f>TC[[#This Row],[C_Sha1]]=TC[[#This Row],[O_Sha1]]</f>
        <v>1</v>
      </c>
    </row>
    <row r="161" spans="1:9" x14ac:dyDescent="0.3">
      <c r="A161" s="35" t="s">
        <v>85</v>
      </c>
      <c r="B161" s="26" t="s">
        <v>620</v>
      </c>
      <c r="C161" s="35" t="str">
        <f>VLOOKUP(Checksums!$I161,Summary[[Path]:[Sha1]],2,FALSE)</f>
        <v>7802c543f107918c179111b60069c12ca97239df</v>
      </c>
      <c r="D161" s="35" t="s">
        <v>85</v>
      </c>
      <c r="E161" s="35" t="s">
        <v>620</v>
      </c>
      <c r="F161" s="35" t="s">
        <v>601</v>
      </c>
      <c r="G161" s="19" t="b">
        <f>TC[[#This Row],[C_Game]]=TC[[#This Row],[O_Game]]</f>
        <v>1</v>
      </c>
      <c r="H161" s="19" t="b">
        <f>TC[[#This Row],[C_File]]=TC[[#This Row],[O_File]]</f>
        <v>1</v>
      </c>
      <c r="I161" s="19" t="b">
        <f>TC[[#This Row],[C_Sha1]]=TC[[#This Row],[O_Sha1]]</f>
        <v>1</v>
      </c>
    </row>
    <row r="162" spans="1:9" x14ac:dyDescent="0.3">
      <c r="A162" s="35" t="s">
        <v>85</v>
      </c>
      <c r="B162" s="35" t="s">
        <v>80</v>
      </c>
      <c r="C162" s="35" t="str">
        <f>VLOOKUP(Checksums!$I162,Summary[[Path]:[Sha1]],2,FALSE)</f>
        <v>8cd46b2f07bf928007872b833351f4ae4524fa14</v>
      </c>
      <c r="D162" s="35" t="s">
        <v>85</v>
      </c>
      <c r="E162" s="35" t="s">
        <v>80</v>
      </c>
      <c r="F162" s="35" t="s">
        <v>113</v>
      </c>
      <c r="G162" s="19" t="b">
        <f>TC[[#This Row],[C_Game]]=TC[[#This Row],[O_Game]]</f>
        <v>1</v>
      </c>
      <c r="H162" s="19" t="b">
        <f>TC[[#This Row],[C_File]]=TC[[#This Row],[O_File]]</f>
        <v>1</v>
      </c>
      <c r="I162" s="19" t="b">
        <f>TC[[#This Row],[C_Sha1]]=TC[[#This Row],[O_Sha1]]</f>
        <v>1</v>
      </c>
    </row>
    <row r="163" spans="1:9" x14ac:dyDescent="0.3">
      <c r="A163" s="35" t="s">
        <v>85</v>
      </c>
      <c r="B163" s="35" t="s">
        <v>91</v>
      </c>
      <c r="C163" s="35" t="str">
        <f>VLOOKUP(Checksums!$I163,Summary[[Path]:[Sha1]],2,FALSE)</f>
        <v>dfe4b696900ac7fd9559f7c5464454729749e9b6</v>
      </c>
      <c r="D163" s="35" t="s">
        <v>85</v>
      </c>
      <c r="E163" s="35" t="s">
        <v>91</v>
      </c>
      <c r="F163" s="35" t="s">
        <v>606</v>
      </c>
      <c r="G163" s="19" t="b">
        <f>TC[[#This Row],[C_Game]]=TC[[#This Row],[O_Game]]</f>
        <v>1</v>
      </c>
      <c r="H163" s="19" t="b">
        <f>TC[[#This Row],[C_File]]=TC[[#This Row],[O_File]]</f>
        <v>1</v>
      </c>
      <c r="I163" s="19" t="b">
        <f>TC[[#This Row],[C_Sha1]]=TC[[#This Row],[O_Sha1]]</f>
        <v>1</v>
      </c>
    </row>
    <row r="164" spans="1:9" x14ac:dyDescent="0.3">
      <c r="A164" s="35" t="s">
        <v>85</v>
      </c>
      <c r="B164" s="35" t="s">
        <v>92</v>
      </c>
      <c r="C164" s="35" t="str">
        <f>VLOOKUP(Checksums!$I164,Summary[[Path]:[Sha1]],2,FALSE)</f>
        <v>f1b62299018a3fc06a149a226983775b9606143b</v>
      </c>
      <c r="D164" s="35" t="s">
        <v>85</v>
      </c>
      <c r="E164" s="35" t="s">
        <v>92</v>
      </c>
      <c r="F164" s="35" t="s">
        <v>607</v>
      </c>
      <c r="G164" s="19" t="b">
        <f>TC[[#This Row],[C_Game]]=TC[[#This Row],[O_Game]]</f>
        <v>1</v>
      </c>
      <c r="H164" s="19" t="b">
        <f>TC[[#This Row],[C_File]]=TC[[#This Row],[O_File]]</f>
        <v>1</v>
      </c>
      <c r="I164" s="19" t="b">
        <f>TC[[#This Row],[C_Sha1]]=TC[[#This Row],[O_Sha1]]</f>
        <v>1</v>
      </c>
    </row>
    <row r="165" spans="1:9" x14ac:dyDescent="0.3">
      <c r="A165" s="35" t="s">
        <v>85</v>
      </c>
      <c r="B165" s="35" t="s">
        <v>93</v>
      </c>
      <c r="C165" s="35" t="str">
        <f>VLOOKUP(Checksums!$I165,Summary[[Path]:[Sha1]],2,FALSE)</f>
        <v>9698a32565246dc01452adc9fc9bebead7f7fffb</v>
      </c>
      <c r="D165" s="35" t="s">
        <v>85</v>
      </c>
      <c r="E165" s="35" t="s">
        <v>93</v>
      </c>
      <c r="F165" s="35" t="s">
        <v>602</v>
      </c>
      <c r="G165" s="19" t="b">
        <f>TC[[#This Row],[C_Game]]=TC[[#This Row],[O_Game]]</f>
        <v>1</v>
      </c>
      <c r="H165" s="19" t="b">
        <f>TC[[#This Row],[C_File]]=TC[[#This Row],[O_File]]</f>
        <v>1</v>
      </c>
      <c r="I165" s="19" t="b">
        <f>TC[[#This Row],[C_Sha1]]=TC[[#This Row],[O_Sha1]]</f>
        <v>1</v>
      </c>
    </row>
    <row r="166" spans="1:9" x14ac:dyDescent="0.3">
      <c r="A166" s="35" t="s">
        <v>94</v>
      </c>
      <c r="B166" s="35" t="s">
        <v>38</v>
      </c>
      <c r="C166" s="35" t="str">
        <f>VLOOKUP(Checksums!$I166,Summary[[Path]:[Sha1]],2,FALSE)</f>
        <v>8d7b1b26ede03ec8d5b833f377deda518948b558</v>
      </c>
      <c r="D166" s="35" t="s">
        <v>94</v>
      </c>
      <c r="E166" s="35" t="s">
        <v>38</v>
      </c>
      <c r="F166" s="35" t="s">
        <v>589</v>
      </c>
      <c r="G166" s="19" t="b">
        <f>TC[[#This Row],[C_Game]]=TC[[#This Row],[O_Game]]</f>
        <v>1</v>
      </c>
      <c r="H166" s="19" t="b">
        <f>TC[[#This Row],[C_File]]=TC[[#This Row],[O_File]]</f>
        <v>1</v>
      </c>
      <c r="I166" s="19" t="b">
        <f>TC[[#This Row],[C_Sha1]]=TC[[#This Row],[O_Sha1]]</f>
        <v>0</v>
      </c>
    </row>
    <row r="167" spans="1:9" x14ac:dyDescent="0.3">
      <c r="A167" s="35" t="s">
        <v>94</v>
      </c>
      <c r="B167" s="35" t="s">
        <v>39</v>
      </c>
      <c r="C167" s="35" t="str">
        <f>VLOOKUP(Checksums!$I167,Summary[[Path]:[Sha1]],2,FALSE)</f>
        <v>5f1fa668d320bdcb770131084c5217b8e1db75ab</v>
      </c>
      <c r="D167" s="35" t="s">
        <v>94</v>
      </c>
      <c r="E167" s="35" t="s">
        <v>39</v>
      </c>
      <c r="F167" s="35" t="s">
        <v>590</v>
      </c>
      <c r="G167" s="19" t="b">
        <f>TC[[#This Row],[C_Game]]=TC[[#This Row],[O_Game]]</f>
        <v>1</v>
      </c>
      <c r="H167" s="19" t="b">
        <f>TC[[#This Row],[C_File]]=TC[[#This Row],[O_File]]</f>
        <v>1</v>
      </c>
      <c r="I167" s="19" t="b">
        <f>TC[[#This Row],[C_Sha1]]=TC[[#This Row],[O_Sha1]]</f>
        <v>0</v>
      </c>
    </row>
    <row r="168" spans="1:9" x14ac:dyDescent="0.3">
      <c r="A168" s="35" t="s">
        <v>94</v>
      </c>
      <c r="B168" s="35" t="s">
        <v>40</v>
      </c>
      <c r="C168" s="35" t="str">
        <f>VLOOKUP(Checksums!$I168,Summary[[Path]:[Sha1]],2,FALSE)</f>
        <v>85c0df12a2bba1f97f31c0e6c3afc71fb3aa376b</v>
      </c>
      <c r="D168" s="35" t="s">
        <v>94</v>
      </c>
      <c r="E168" s="35" t="s">
        <v>40</v>
      </c>
      <c r="F168" s="35" t="s">
        <v>289</v>
      </c>
      <c r="G168" s="19" t="b">
        <f>TC[[#This Row],[C_Game]]=TC[[#This Row],[O_Game]]</f>
        <v>1</v>
      </c>
      <c r="H168" s="19" t="b">
        <f>TC[[#This Row],[C_File]]=TC[[#This Row],[O_File]]</f>
        <v>1</v>
      </c>
      <c r="I168" s="19" t="b">
        <f>TC[[#This Row],[C_Sha1]]=TC[[#This Row],[O_Sha1]]</f>
        <v>1</v>
      </c>
    </row>
    <row r="169" spans="1:9" x14ac:dyDescent="0.3">
      <c r="A169" s="35" t="s">
        <v>94</v>
      </c>
      <c r="B169" s="35" t="s">
        <v>41</v>
      </c>
      <c r="C169" s="35" t="str">
        <f>VLOOKUP(Checksums!$I169,Summary[[Path]:[Sha1]],2,FALSE)</f>
        <v>e56fcae169fb510cb1a143bb6ef2cfcb462610d6</v>
      </c>
      <c r="D169" s="35" t="s">
        <v>94</v>
      </c>
      <c r="E169" s="35" t="s">
        <v>41</v>
      </c>
      <c r="F169" s="35" t="s">
        <v>591</v>
      </c>
      <c r="G169" s="19" t="b">
        <f>TC[[#This Row],[C_Game]]=TC[[#This Row],[O_Game]]</f>
        <v>1</v>
      </c>
      <c r="H169" s="19" t="b">
        <f>TC[[#This Row],[C_File]]=TC[[#This Row],[O_File]]</f>
        <v>1</v>
      </c>
      <c r="I169" s="19" t="b">
        <f>TC[[#This Row],[C_Sha1]]=TC[[#This Row],[O_Sha1]]</f>
        <v>0</v>
      </c>
    </row>
    <row r="170" spans="1:9" x14ac:dyDescent="0.3">
      <c r="A170" s="35" t="s">
        <v>95</v>
      </c>
      <c r="B170" s="35" t="s">
        <v>33</v>
      </c>
      <c r="C170" s="35" t="str">
        <f>VLOOKUP(Checksums!$I170,Summary[[Path]:[Sha1]],2,FALSE)</f>
        <v>46eb027be07fcfedb261414bca4dab7f71645489</v>
      </c>
      <c r="D170" s="35" t="s">
        <v>95</v>
      </c>
      <c r="E170" s="35" t="s">
        <v>33</v>
      </c>
      <c r="F170" s="35" t="s">
        <v>307</v>
      </c>
      <c r="G170" s="19" t="b">
        <f>TC[[#This Row],[C_Game]]=TC[[#This Row],[O_Game]]</f>
        <v>1</v>
      </c>
      <c r="H170" s="19" t="b">
        <f>TC[[#This Row],[C_File]]=TC[[#This Row],[O_File]]</f>
        <v>1</v>
      </c>
      <c r="I170" s="19" t="b">
        <f>TC[[#This Row],[C_Sha1]]=TC[[#This Row],[O_Sha1]]</f>
        <v>1</v>
      </c>
    </row>
    <row r="171" spans="1:9" x14ac:dyDescent="0.3">
      <c r="A171" s="35" t="s">
        <v>95</v>
      </c>
      <c r="B171" s="35" t="s">
        <v>34</v>
      </c>
      <c r="C171" s="35" t="str">
        <f>VLOOKUP(Checksums!$I171,Summary[[Path]:[Sha1]],2,FALSE)</f>
        <v>f6491bc62ab555c0d99a72f4dfcc584271bf51ba</v>
      </c>
      <c r="D171" s="35" t="s">
        <v>95</v>
      </c>
      <c r="E171" s="35" t="s">
        <v>34</v>
      </c>
      <c r="F171" s="35" t="s">
        <v>413</v>
      </c>
      <c r="G171" s="19" t="b">
        <f>TC[[#This Row],[C_Game]]=TC[[#This Row],[O_Game]]</f>
        <v>1</v>
      </c>
      <c r="H171" s="19" t="b">
        <f>TC[[#This Row],[C_File]]=TC[[#This Row],[O_File]]</f>
        <v>1</v>
      </c>
      <c r="I171" s="19" t="b">
        <f>TC[[#This Row],[C_Sha1]]=TC[[#This Row],[O_Sha1]]</f>
        <v>1</v>
      </c>
    </row>
    <row r="172" spans="1:9" x14ac:dyDescent="0.3">
      <c r="A172" s="35" t="s">
        <v>95</v>
      </c>
      <c r="B172" s="35" t="s">
        <v>35</v>
      </c>
      <c r="C172" s="35" t="str">
        <f>VLOOKUP(Checksums!$I172,Summary[[Path]:[Sha1]],2,FALSE)</f>
        <v>cbe1517115549f7075ee9c17bb0a4a95a0888469</v>
      </c>
      <c r="D172" s="35" t="s">
        <v>95</v>
      </c>
      <c r="E172" s="35" t="s">
        <v>35</v>
      </c>
      <c r="F172" s="35" t="s">
        <v>20</v>
      </c>
      <c r="G172" s="19" t="b">
        <f>TC[[#This Row],[C_Game]]=TC[[#This Row],[O_Game]]</f>
        <v>1</v>
      </c>
      <c r="H172" s="19" t="b">
        <f>TC[[#This Row],[C_File]]=TC[[#This Row],[O_File]]</f>
        <v>1</v>
      </c>
      <c r="I172" s="19" t="b">
        <f>TC[[#This Row],[C_Sha1]]=TC[[#This Row],[O_Sha1]]</f>
        <v>1</v>
      </c>
    </row>
    <row r="173" spans="1:9" x14ac:dyDescent="0.3">
      <c r="A173" s="35" t="s">
        <v>95</v>
      </c>
      <c r="B173" s="35" t="s">
        <v>68</v>
      </c>
      <c r="C173" s="35" t="str">
        <f>VLOOKUP(Checksums!$I173,Summary[[Path]:[Sha1]],2,FALSE)</f>
        <v>c10c7d8ebe6878f19038df8ffa29f88f2e377a03</v>
      </c>
      <c r="D173" s="35" t="s">
        <v>95</v>
      </c>
      <c r="E173" s="35" t="s">
        <v>68</v>
      </c>
      <c r="F173" s="35" t="s">
        <v>22</v>
      </c>
      <c r="G173" s="19" t="b">
        <f>TC[[#This Row],[C_Game]]=TC[[#This Row],[O_Game]]</f>
        <v>1</v>
      </c>
      <c r="H173" s="19" t="b">
        <f>TC[[#This Row],[C_File]]=TC[[#This Row],[O_File]]</f>
        <v>1</v>
      </c>
      <c r="I173" s="19" t="b">
        <f>TC[[#This Row],[C_Sha1]]=TC[[#This Row],[O_Sha1]]</f>
        <v>1</v>
      </c>
    </row>
    <row r="174" spans="1:9" x14ac:dyDescent="0.3">
      <c r="A174" s="35" t="s">
        <v>95</v>
      </c>
      <c r="B174" s="35" t="s">
        <v>36</v>
      </c>
      <c r="C174" s="35" t="str">
        <f>VLOOKUP(Checksums!$I174,Summary[[Path]:[Sha1]],2,FALSE)</f>
        <v>f2d8bc54deddc7fed9dc37a33bfb4d8bc110944a</v>
      </c>
      <c r="D174" s="35" t="s">
        <v>95</v>
      </c>
      <c r="E174" s="35" t="s">
        <v>36</v>
      </c>
      <c r="F174" s="35" t="s">
        <v>25</v>
      </c>
      <c r="G174" s="19" t="b">
        <f>TC[[#This Row],[C_Game]]=TC[[#This Row],[O_Game]]</f>
        <v>1</v>
      </c>
      <c r="H174" s="19" t="b">
        <f>TC[[#This Row],[C_File]]=TC[[#This Row],[O_File]]</f>
        <v>1</v>
      </c>
      <c r="I174" s="19" t="b">
        <f>TC[[#This Row],[C_Sha1]]=TC[[#This Row],[O_Sha1]]</f>
        <v>1</v>
      </c>
    </row>
    <row r="175" spans="1:9" x14ac:dyDescent="0.3">
      <c r="A175" s="35" t="s">
        <v>176</v>
      </c>
      <c r="B175" s="35" t="s">
        <v>177</v>
      </c>
      <c r="C175" s="35" t="str">
        <f>VLOOKUP(Checksums!$I175,Summary[[Path]:[Sha1]],2,FALSE)</f>
        <v>cc154cbfcabceec4f6a71a3f07ac186ef32b8180</v>
      </c>
      <c r="D175" s="35" t="s">
        <v>176</v>
      </c>
      <c r="E175" s="35" t="s">
        <v>177</v>
      </c>
      <c r="F175" s="35" t="s">
        <v>132</v>
      </c>
      <c r="G175" s="19" t="b">
        <f>TC[[#This Row],[C_Game]]=TC[[#This Row],[O_Game]]</f>
        <v>1</v>
      </c>
      <c r="H175" s="19" t="b">
        <f>TC[[#This Row],[C_File]]=TC[[#This Row],[O_File]]</f>
        <v>1</v>
      </c>
      <c r="I175" s="19" t="b">
        <f>TC[[#This Row],[C_Sha1]]=TC[[#This Row],[O_Sha1]]</f>
        <v>1</v>
      </c>
    </row>
    <row r="176" spans="1:9" x14ac:dyDescent="0.3">
      <c r="A176" s="35" t="s">
        <v>176</v>
      </c>
      <c r="B176" s="35" t="s">
        <v>178</v>
      </c>
      <c r="C176" s="35" t="str">
        <f>VLOOKUP(Checksums!$I176,Summary[[Path]:[Sha1]],2,FALSE)</f>
        <v>94cbf92288546ee4dc312b9d35ae394105ac50b4</v>
      </c>
      <c r="D176" s="35" t="s">
        <v>176</v>
      </c>
      <c r="E176" s="35" t="s">
        <v>178</v>
      </c>
      <c r="F176" s="35" t="s">
        <v>134</v>
      </c>
      <c r="G176" s="19" t="b">
        <f>TC[[#This Row],[C_Game]]=TC[[#This Row],[O_Game]]</f>
        <v>1</v>
      </c>
      <c r="H176" s="19" t="b">
        <f>TC[[#This Row],[C_File]]=TC[[#This Row],[O_File]]</f>
        <v>1</v>
      </c>
      <c r="I176" s="19" t="b">
        <f>TC[[#This Row],[C_Sha1]]=TC[[#This Row],[O_Sha1]]</f>
        <v>1</v>
      </c>
    </row>
    <row r="177" spans="1:9" x14ac:dyDescent="0.3">
      <c r="A177" s="35" t="s">
        <v>176</v>
      </c>
      <c r="B177" s="35" t="s">
        <v>179</v>
      </c>
      <c r="C177" s="35" t="str">
        <f>VLOOKUP(Checksums!$I177,Summary[[Path]:[Sha1]],2,FALSE)</f>
        <v>608dcf6c97351fe0ea5fb458cab896d6b67c1607</v>
      </c>
      <c r="D177" s="35" t="s">
        <v>176</v>
      </c>
      <c r="E177" s="35" t="s">
        <v>179</v>
      </c>
      <c r="F177" s="35" t="s">
        <v>133</v>
      </c>
      <c r="G177" s="19" t="b">
        <f>TC[[#This Row],[C_Game]]=TC[[#This Row],[O_Game]]</f>
        <v>1</v>
      </c>
      <c r="H177" s="19" t="b">
        <f>TC[[#This Row],[C_File]]=TC[[#This Row],[O_File]]</f>
        <v>1</v>
      </c>
      <c r="I177" s="19" t="b">
        <f>TC[[#This Row],[C_Sha1]]=TC[[#This Row],[O_Sha1]]</f>
        <v>1</v>
      </c>
    </row>
    <row r="178" spans="1:9" x14ac:dyDescent="0.3">
      <c r="A178" s="35" t="s">
        <v>176</v>
      </c>
      <c r="B178" s="35" t="s">
        <v>103</v>
      </c>
      <c r="C178" s="35" t="str">
        <f>VLOOKUP(Checksums!$I178,Summary[[Path]:[Sha1]],2,FALSE)</f>
        <v>45420ee1cab9d108d3c2c3e6a4a0cc243da75af8</v>
      </c>
      <c r="D178" s="35" t="s">
        <v>176</v>
      </c>
      <c r="E178" s="35" t="s">
        <v>103</v>
      </c>
      <c r="F178" s="35" t="s">
        <v>8</v>
      </c>
      <c r="G178" s="19" t="b">
        <f>TC[[#This Row],[C_Game]]=TC[[#This Row],[O_Game]]</f>
        <v>1</v>
      </c>
      <c r="H178" s="19" t="b">
        <f>TC[[#This Row],[C_File]]=TC[[#This Row],[O_File]]</f>
        <v>1</v>
      </c>
      <c r="I178" s="19" t="b">
        <f>TC[[#This Row],[C_Sha1]]=TC[[#This Row],[O_Sha1]]</f>
        <v>1</v>
      </c>
    </row>
    <row r="179" spans="1:9" x14ac:dyDescent="0.3">
      <c r="A179" s="35" t="s">
        <v>176</v>
      </c>
      <c r="B179" s="35" t="s">
        <v>55</v>
      </c>
      <c r="C179" s="35" t="str">
        <f>VLOOKUP(Checksums!$I179,Summary[[Path]:[Sha1]],2,FALSE)</f>
        <v>52e69e0151d33335fcd12db1c2bb8562e9d80535</v>
      </c>
      <c r="D179" s="35" t="s">
        <v>176</v>
      </c>
      <c r="E179" s="35" t="s">
        <v>55</v>
      </c>
      <c r="F179" s="35" t="s">
        <v>402</v>
      </c>
      <c r="G179" s="19" t="b">
        <f>TC[[#This Row],[C_Game]]=TC[[#This Row],[O_Game]]</f>
        <v>1</v>
      </c>
      <c r="H179" s="19" t="b">
        <f>TC[[#This Row],[C_File]]=TC[[#This Row],[O_File]]</f>
        <v>1</v>
      </c>
      <c r="I179" s="19" t="b">
        <f>TC[[#This Row],[C_Sha1]]=TC[[#This Row],[O_Sha1]]</f>
        <v>1</v>
      </c>
    </row>
    <row r="180" spans="1:9" x14ac:dyDescent="0.3">
      <c r="A180" s="35" t="s">
        <v>176</v>
      </c>
      <c r="B180" s="35" t="s">
        <v>50</v>
      </c>
      <c r="C180" s="35" t="str">
        <f>VLOOKUP(Checksums!$I180,Summary[[Path]:[Sha1]],2,FALSE)</f>
        <v>659cbfcbcdc00499870fe17c317cbb097496604d</v>
      </c>
      <c r="D180" s="35" t="s">
        <v>176</v>
      </c>
      <c r="E180" s="35" t="s">
        <v>50</v>
      </c>
      <c r="F180" s="35" t="s">
        <v>400</v>
      </c>
      <c r="G180" s="19" t="b">
        <f>TC[[#This Row],[C_Game]]=TC[[#This Row],[O_Game]]</f>
        <v>1</v>
      </c>
      <c r="H180" s="19" t="b">
        <f>TC[[#This Row],[C_File]]=TC[[#This Row],[O_File]]</f>
        <v>1</v>
      </c>
      <c r="I180" s="19" t="b">
        <f>TC[[#This Row],[C_Sha1]]=TC[[#This Row],[O_Sha1]]</f>
        <v>1</v>
      </c>
    </row>
    <row r="181" spans="1:9" x14ac:dyDescent="0.3">
      <c r="A181" s="35" t="s">
        <v>176</v>
      </c>
      <c r="B181" s="35" t="s">
        <v>51</v>
      </c>
      <c r="C181" s="35" t="str">
        <f>VLOOKUP(Checksums!$I181,Summary[[Path]:[Sha1]],2,FALSE)</f>
        <v>e91d2a66022eef4214c8b243518982ed68cfe7c9</v>
      </c>
      <c r="D181" s="35" t="s">
        <v>176</v>
      </c>
      <c r="E181" s="35" t="s">
        <v>51</v>
      </c>
      <c r="F181" s="35" t="s">
        <v>6</v>
      </c>
      <c r="G181" s="19" t="b">
        <f>TC[[#This Row],[C_Game]]=TC[[#This Row],[O_Game]]</f>
        <v>1</v>
      </c>
      <c r="H181" s="19" t="b">
        <f>TC[[#This Row],[C_File]]=TC[[#This Row],[O_File]]</f>
        <v>1</v>
      </c>
      <c r="I181" s="19" t="b">
        <f>TC[[#This Row],[C_Sha1]]=TC[[#This Row],[O_Sha1]]</f>
        <v>1</v>
      </c>
    </row>
    <row r="182" spans="1:9" x14ac:dyDescent="0.3">
      <c r="A182" s="35" t="s">
        <v>176</v>
      </c>
      <c r="B182" s="35" t="s">
        <v>52</v>
      </c>
      <c r="C182" s="35" t="str">
        <f>VLOOKUP(Checksums!$I182,Summary[[Path]:[Sha1]],2,FALSE)</f>
        <v>ceb7244659a1d97471cb87e5ef66ddc10ec5bf03</v>
      </c>
      <c r="D182" s="35" t="s">
        <v>176</v>
      </c>
      <c r="E182" s="35" t="s">
        <v>52</v>
      </c>
      <c r="F182" s="35" t="s">
        <v>401</v>
      </c>
      <c r="G182" s="19" t="b">
        <f>TC[[#This Row],[C_Game]]=TC[[#This Row],[O_Game]]</f>
        <v>1</v>
      </c>
      <c r="H182" s="19" t="b">
        <f>TC[[#This Row],[C_File]]=TC[[#This Row],[O_File]]</f>
        <v>1</v>
      </c>
      <c r="I182" s="19" t="b">
        <f>TC[[#This Row],[C_Sha1]]=TC[[#This Row],[O_Sha1]]</f>
        <v>1</v>
      </c>
    </row>
    <row r="183" spans="1:9" x14ac:dyDescent="0.3">
      <c r="A183" s="35" t="s">
        <v>176</v>
      </c>
      <c r="B183" s="35" t="s">
        <v>54</v>
      </c>
      <c r="C183" s="35" t="str">
        <f>VLOOKUP(Checksums!$I183,Summary[[Path]:[Sha1]],2,FALSE)</f>
        <v>bd3b11cc59128e130ea116c14dcc80b95782b6a2</v>
      </c>
      <c r="D183" s="35" t="s">
        <v>176</v>
      </c>
      <c r="E183" s="35" t="s">
        <v>54</v>
      </c>
      <c r="F183" s="35" t="s">
        <v>7</v>
      </c>
      <c r="G183" s="19" t="b">
        <f>TC[[#This Row],[C_Game]]=TC[[#This Row],[O_Game]]</f>
        <v>1</v>
      </c>
      <c r="H183" s="19" t="b">
        <f>TC[[#This Row],[C_File]]=TC[[#This Row],[O_File]]</f>
        <v>1</v>
      </c>
      <c r="I183" s="19" t="b">
        <f>TC[[#This Row],[C_Sha1]]=TC[[#This Row],[O_Sha1]]</f>
        <v>1</v>
      </c>
    </row>
    <row r="184" spans="1:9" x14ac:dyDescent="0.3">
      <c r="A184" s="35" t="s">
        <v>96</v>
      </c>
      <c r="B184" s="35" t="s">
        <v>33</v>
      </c>
      <c r="C184" s="35" t="str">
        <f>VLOOKUP(Checksums!$I184,Summary[[Path]:[Sha1]],2,FALSE)</f>
        <v>46eb027be07fcfedb261414bca4dab7f71645489</v>
      </c>
      <c r="D184" s="35" t="s">
        <v>96</v>
      </c>
      <c r="E184" s="35" t="s">
        <v>33</v>
      </c>
      <c r="F184" s="35" t="s">
        <v>307</v>
      </c>
      <c r="G184" s="19" t="b">
        <f>TC[[#This Row],[C_Game]]=TC[[#This Row],[O_Game]]</f>
        <v>1</v>
      </c>
      <c r="H184" s="19" t="b">
        <f>TC[[#This Row],[C_File]]=TC[[#This Row],[O_File]]</f>
        <v>1</v>
      </c>
      <c r="I184" s="19" t="b">
        <f>TC[[#This Row],[C_Sha1]]=TC[[#This Row],[O_Sha1]]</f>
        <v>1</v>
      </c>
    </row>
    <row r="185" spans="1:9" x14ac:dyDescent="0.3">
      <c r="A185" s="35" t="s">
        <v>96</v>
      </c>
      <c r="B185" s="35" t="s">
        <v>34</v>
      </c>
      <c r="C185" s="35" t="str">
        <f>VLOOKUP(Checksums!$I185,Summary[[Path]:[Sha1]],2,FALSE)</f>
        <v>f6491bc62ab555c0d99a72f4dfcc584271bf51ba</v>
      </c>
      <c r="D185" s="35" t="s">
        <v>96</v>
      </c>
      <c r="E185" s="35" t="s">
        <v>34</v>
      </c>
      <c r="F185" s="35" t="s">
        <v>413</v>
      </c>
      <c r="G185" s="19" t="b">
        <f>TC[[#This Row],[C_Game]]=TC[[#This Row],[O_Game]]</f>
        <v>1</v>
      </c>
      <c r="H185" s="19" t="b">
        <f>TC[[#This Row],[C_File]]=TC[[#This Row],[O_File]]</f>
        <v>1</v>
      </c>
      <c r="I185" s="19" t="b">
        <f>TC[[#This Row],[C_Sha1]]=TC[[#This Row],[O_Sha1]]</f>
        <v>1</v>
      </c>
    </row>
    <row r="186" spans="1:9" x14ac:dyDescent="0.3">
      <c r="A186" s="35" t="s">
        <v>96</v>
      </c>
      <c r="B186" s="35" t="s">
        <v>35</v>
      </c>
      <c r="C186" s="35" t="str">
        <f>VLOOKUP(Checksums!$I186,Summary[[Path]:[Sha1]],2,FALSE)</f>
        <v>cbe1517115549f7075ee9c17bb0a4a95a0888469</v>
      </c>
      <c r="D186" s="35" t="s">
        <v>96</v>
      </c>
      <c r="E186" s="35" t="s">
        <v>35</v>
      </c>
      <c r="F186" s="35" t="s">
        <v>20</v>
      </c>
      <c r="G186" s="19" t="b">
        <f>TC[[#This Row],[C_Game]]=TC[[#This Row],[O_Game]]</f>
        <v>1</v>
      </c>
      <c r="H186" s="19" t="b">
        <f>TC[[#This Row],[C_File]]=TC[[#This Row],[O_File]]</f>
        <v>1</v>
      </c>
      <c r="I186" s="19" t="b">
        <f>TC[[#This Row],[C_Sha1]]=TC[[#This Row],[O_Sha1]]</f>
        <v>1</v>
      </c>
    </row>
    <row r="187" spans="1:9" x14ac:dyDescent="0.3">
      <c r="A187" s="35" t="s">
        <v>96</v>
      </c>
      <c r="B187" s="35" t="s">
        <v>68</v>
      </c>
      <c r="C187" s="35" t="str">
        <f>VLOOKUP(Checksums!$I187,Summary[[Path]:[Sha1]],2,FALSE)</f>
        <v>c10c7d8ebe6878f19038df8ffa29f88f2e377a03</v>
      </c>
      <c r="D187" s="35" t="s">
        <v>96</v>
      </c>
      <c r="E187" s="35" t="s">
        <v>68</v>
      </c>
      <c r="F187" s="35" t="s">
        <v>22</v>
      </c>
      <c r="G187" s="19" t="b">
        <f>TC[[#This Row],[C_Game]]=TC[[#This Row],[O_Game]]</f>
        <v>1</v>
      </c>
      <c r="H187" s="19" t="b">
        <f>TC[[#This Row],[C_File]]=TC[[#This Row],[O_File]]</f>
        <v>1</v>
      </c>
      <c r="I187" s="19" t="b">
        <f>TC[[#This Row],[C_Sha1]]=TC[[#This Row],[O_Sha1]]</f>
        <v>1</v>
      </c>
    </row>
    <row r="188" spans="1:9" x14ac:dyDescent="0.3">
      <c r="A188" s="35" t="s">
        <v>96</v>
      </c>
      <c r="B188" s="35" t="s">
        <v>36</v>
      </c>
      <c r="C188" s="35" t="str">
        <f>VLOOKUP(Checksums!$I188,Summary[[Path]:[Sha1]],2,FALSE)</f>
        <v>f2d8bc54deddc7fed9dc37a33bfb4d8bc110944a</v>
      </c>
      <c r="D188" s="35" t="s">
        <v>96</v>
      </c>
      <c r="E188" s="35" t="s">
        <v>36</v>
      </c>
      <c r="F188" s="35" t="s">
        <v>25</v>
      </c>
      <c r="G188" s="19" t="b">
        <f>TC[[#This Row],[C_Game]]=TC[[#This Row],[O_Game]]</f>
        <v>1</v>
      </c>
      <c r="H188" s="19" t="b">
        <f>TC[[#This Row],[C_File]]=TC[[#This Row],[O_File]]</f>
        <v>1</v>
      </c>
      <c r="I188" s="19" t="b">
        <f>TC[[#This Row],[C_Sha1]]=TC[[#This Row],[O_Sha1]]</f>
        <v>1</v>
      </c>
    </row>
    <row r="189" spans="1:9" x14ac:dyDescent="0.3">
      <c r="A189" s="35" t="s">
        <v>97</v>
      </c>
      <c r="B189" s="35" t="s">
        <v>33</v>
      </c>
      <c r="C189" s="35" t="str">
        <f>VLOOKUP(Checksums!$I189,Summary[[Path]:[Sha1]],2,FALSE)</f>
        <v>46eb027be07fcfedb261414bca4dab7f71645489</v>
      </c>
      <c r="D189" s="35" t="s">
        <v>97</v>
      </c>
      <c r="E189" s="35" t="s">
        <v>33</v>
      </c>
      <c r="F189" s="35" t="s">
        <v>307</v>
      </c>
      <c r="G189" s="19" t="b">
        <f>TC[[#This Row],[C_Game]]=TC[[#This Row],[O_Game]]</f>
        <v>1</v>
      </c>
      <c r="H189" s="19" t="b">
        <f>TC[[#This Row],[C_File]]=TC[[#This Row],[O_File]]</f>
        <v>1</v>
      </c>
      <c r="I189" s="19" t="b">
        <f>TC[[#This Row],[C_Sha1]]=TC[[#This Row],[O_Sha1]]</f>
        <v>1</v>
      </c>
    </row>
    <row r="190" spans="1:9" x14ac:dyDescent="0.3">
      <c r="A190" s="35" t="s">
        <v>97</v>
      </c>
      <c r="B190" s="35" t="s">
        <v>34</v>
      </c>
      <c r="C190" s="35" t="str">
        <f>VLOOKUP(Checksums!$I190,Summary[[Path]:[Sha1]],2,FALSE)</f>
        <v>f6491bc62ab555c0d99a72f4dfcc584271bf51ba</v>
      </c>
      <c r="D190" s="35" t="s">
        <v>97</v>
      </c>
      <c r="E190" s="35" t="s">
        <v>34</v>
      </c>
      <c r="F190" s="35" t="s">
        <v>413</v>
      </c>
      <c r="G190" s="19" t="b">
        <f>TC[[#This Row],[C_Game]]=TC[[#This Row],[O_Game]]</f>
        <v>1</v>
      </c>
      <c r="H190" s="19" t="b">
        <f>TC[[#This Row],[C_File]]=TC[[#This Row],[O_File]]</f>
        <v>1</v>
      </c>
      <c r="I190" s="19" t="b">
        <f>TC[[#This Row],[C_Sha1]]=TC[[#This Row],[O_Sha1]]</f>
        <v>1</v>
      </c>
    </row>
    <row r="191" spans="1:9" x14ac:dyDescent="0.3">
      <c r="A191" s="35" t="s">
        <v>97</v>
      </c>
      <c r="B191" s="35" t="s">
        <v>35</v>
      </c>
      <c r="C191" s="35" t="str">
        <f>VLOOKUP(Checksums!$I191,Summary[[Path]:[Sha1]],2,FALSE)</f>
        <v>cbe1517115549f7075ee9c17bb0a4a95a0888469</v>
      </c>
      <c r="D191" s="35" t="s">
        <v>97</v>
      </c>
      <c r="E191" s="35" t="s">
        <v>35</v>
      </c>
      <c r="F191" s="35" t="s">
        <v>20</v>
      </c>
      <c r="G191" s="19" t="b">
        <f>TC[[#This Row],[C_Game]]=TC[[#This Row],[O_Game]]</f>
        <v>1</v>
      </c>
      <c r="H191" s="19" t="b">
        <f>TC[[#This Row],[C_File]]=TC[[#This Row],[O_File]]</f>
        <v>1</v>
      </c>
      <c r="I191" s="19" t="b">
        <f>TC[[#This Row],[C_Sha1]]=TC[[#This Row],[O_Sha1]]</f>
        <v>1</v>
      </c>
    </row>
    <row r="192" spans="1:9" x14ac:dyDescent="0.3">
      <c r="A192" s="35" t="s">
        <v>97</v>
      </c>
      <c r="B192" s="35" t="s">
        <v>68</v>
      </c>
      <c r="C192" s="35" t="str">
        <f>VLOOKUP(Checksums!$I192,Summary[[Path]:[Sha1]],2,FALSE)</f>
        <v>c10c7d8ebe6878f19038df8ffa29f88f2e377a03</v>
      </c>
      <c r="D192" s="35" t="s">
        <v>97</v>
      </c>
      <c r="E192" s="35" t="s">
        <v>68</v>
      </c>
      <c r="F192" s="35" t="s">
        <v>22</v>
      </c>
      <c r="G192" s="19" t="b">
        <f>TC[[#This Row],[C_Game]]=TC[[#This Row],[O_Game]]</f>
        <v>1</v>
      </c>
      <c r="H192" s="19" t="b">
        <f>TC[[#This Row],[C_File]]=TC[[#This Row],[O_File]]</f>
        <v>1</v>
      </c>
      <c r="I192" s="19" t="b">
        <f>TC[[#This Row],[C_Sha1]]=TC[[#This Row],[O_Sha1]]</f>
        <v>1</v>
      </c>
    </row>
    <row r="193" spans="1:9" x14ac:dyDescent="0.3">
      <c r="A193" s="35" t="s">
        <v>97</v>
      </c>
      <c r="B193" s="35" t="s">
        <v>36</v>
      </c>
      <c r="C193" s="35" t="str">
        <f>VLOOKUP(Checksums!$I193,Summary[[Path]:[Sha1]],2,FALSE)</f>
        <v>f2d8bc54deddc7fed9dc37a33bfb4d8bc110944a</v>
      </c>
      <c r="D193" s="35" t="s">
        <v>97</v>
      </c>
      <c r="E193" s="35" t="s">
        <v>36</v>
      </c>
      <c r="F193" s="35" t="s">
        <v>25</v>
      </c>
      <c r="G193" s="19" t="b">
        <f>TC[[#This Row],[C_Game]]=TC[[#This Row],[O_Game]]</f>
        <v>1</v>
      </c>
      <c r="H193" s="19" t="b">
        <f>TC[[#This Row],[C_File]]=TC[[#This Row],[O_File]]</f>
        <v>1</v>
      </c>
      <c r="I193" s="19" t="b">
        <f>TC[[#This Row],[C_Sha1]]=TC[[#This Row],[O_Sha1]]</f>
        <v>1</v>
      </c>
    </row>
    <row r="194" spans="1:9" x14ac:dyDescent="0.3">
      <c r="A194" s="35" t="s">
        <v>114</v>
      </c>
      <c r="B194" s="35" t="s">
        <v>33</v>
      </c>
      <c r="C194" s="35" t="str">
        <f>VLOOKUP(Checksums!$I194,Summary[[Path]:[Sha1]],2,FALSE)</f>
        <v>661e75cd257b6e0c513b38f8c5868bce5dcd873d</v>
      </c>
      <c r="D194" s="35" t="s">
        <v>114</v>
      </c>
      <c r="E194" s="35" t="s">
        <v>33</v>
      </c>
      <c r="F194" s="35" t="s">
        <v>304</v>
      </c>
      <c r="G194" s="19" t="b">
        <f>TC[[#This Row],[C_Game]]=TC[[#This Row],[O_Game]]</f>
        <v>1</v>
      </c>
      <c r="H194" s="19" t="b">
        <f>TC[[#This Row],[C_File]]=TC[[#This Row],[O_File]]</f>
        <v>1</v>
      </c>
      <c r="I194" s="19" t="b">
        <f>TC[[#This Row],[C_Sha1]]=TC[[#This Row],[O_Sha1]]</f>
        <v>1</v>
      </c>
    </row>
    <row r="195" spans="1:9" x14ac:dyDescent="0.3">
      <c r="A195" s="35" t="s">
        <v>114</v>
      </c>
      <c r="B195" s="35" t="s">
        <v>115</v>
      </c>
      <c r="C195" s="35" t="str">
        <f>VLOOKUP(Checksums!$I195,Summary[[Path]:[Sha1]],2,FALSE)</f>
        <v>55d3622e065636e28d4742b892df17e0f2d7d5e5</v>
      </c>
      <c r="D195" s="35" t="s">
        <v>114</v>
      </c>
      <c r="E195" s="35" t="s">
        <v>115</v>
      </c>
      <c r="F195" s="35" t="s">
        <v>592</v>
      </c>
      <c r="G195" s="19" t="b">
        <f>TC[[#This Row],[C_Game]]=TC[[#This Row],[O_Game]]</f>
        <v>1</v>
      </c>
      <c r="H195" s="19" t="b">
        <f>TC[[#This Row],[C_File]]=TC[[#This Row],[O_File]]</f>
        <v>1</v>
      </c>
      <c r="I195" s="19" t="b">
        <f>TC[[#This Row],[C_Sha1]]=TC[[#This Row],[O_Sha1]]</f>
        <v>1</v>
      </c>
    </row>
    <row r="196" spans="1:9" x14ac:dyDescent="0.3">
      <c r="A196" s="35" t="s">
        <v>114</v>
      </c>
      <c r="B196" s="35" t="s">
        <v>116</v>
      </c>
      <c r="C196" s="35" t="str">
        <f>VLOOKUP(Checksums!$I196,Summary[[Path]:[Sha1]],2,FALSE)</f>
        <v>9f76921777611a66e9c9187e20086e93fafd3391</v>
      </c>
      <c r="D196" s="35" t="s">
        <v>114</v>
      </c>
      <c r="E196" s="35" t="s">
        <v>116</v>
      </c>
      <c r="F196" s="35" t="s">
        <v>290</v>
      </c>
      <c r="G196" s="19" t="b">
        <f>TC[[#This Row],[C_Game]]=TC[[#This Row],[O_Game]]</f>
        <v>1</v>
      </c>
      <c r="H196" s="19" t="b">
        <f>TC[[#This Row],[C_File]]=TC[[#This Row],[O_File]]</f>
        <v>1</v>
      </c>
      <c r="I196" s="19" t="b">
        <f>TC[[#This Row],[C_Sha1]]=TC[[#This Row],[O_Sha1]]</f>
        <v>1</v>
      </c>
    </row>
    <row r="197" spans="1:9" x14ac:dyDescent="0.3">
      <c r="A197" s="35" t="s">
        <v>114</v>
      </c>
      <c r="B197" s="35" t="s">
        <v>117</v>
      </c>
      <c r="C197" s="35" t="str">
        <f>VLOOKUP(Checksums!$I197,Summary[[Path]:[Sha1]],2,FALSE)</f>
        <v>329ff90b4da7b8648c6f41c9cffc5653efd7cd60</v>
      </c>
      <c r="D197" s="35" t="s">
        <v>114</v>
      </c>
      <c r="E197" s="35" t="s">
        <v>117</v>
      </c>
      <c r="F197" s="35" t="s">
        <v>595</v>
      </c>
      <c r="G197" s="19" t="b">
        <f>TC[[#This Row],[C_Game]]=TC[[#This Row],[O_Game]]</f>
        <v>1</v>
      </c>
      <c r="H197" s="19" t="b">
        <f>TC[[#This Row],[C_File]]=TC[[#This Row],[O_File]]</f>
        <v>1</v>
      </c>
      <c r="I197" s="19" t="b">
        <f>TC[[#This Row],[C_Sha1]]=TC[[#This Row],[O_Sha1]]</f>
        <v>1</v>
      </c>
    </row>
    <row r="198" spans="1:9" x14ac:dyDescent="0.3">
      <c r="A198" s="35" t="s">
        <v>114</v>
      </c>
      <c r="B198" s="35" t="s">
        <v>78</v>
      </c>
      <c r="C198" s="35" t="str">
        <f>VLOOKUP(Checksums!$I198,Summary[[Path]:[Sha1]],2,FALSE)</f>
        <v>fdb580753a276f9280a7358adb34c0780caddc64</v>
      </c>
      <c r="D198" s="35" t="s">
        <v>114</v>
      </c>
      <c r="E198" s="35" t="s">
        <v>78</v>
      </c>
      <c r="F198" s="35" t="s">
        <v>593</v>
      </c>
      <c r="G198" s="19" t="b">
        <f>TC[[#This Row],[C_Game]]=TC[[#This Row],[O_Game]]</f>
        <v>1</v>
      </c>
      <c r="H198" s="19" t="b">
        <f>TC[[#This Row],[C_File]]=TC[[#This Row],[O_File]]</f>
        <v>1</v>
      </c>
      <c r="I198" s="19" t="b">
        <f>TC[[#This Row],[C_Sha1]]=TC[[#This Row],[O_Sha1]]</f>
        <v>1</v>
      </c>
    </row>
    <row r="199" spans="1:9" x14ac:dyDescent="0.3">
      <c r="A199" s="35" t="s">
        <v>114</v>
      </c>
      <c r="B199" s="35" t="s">
        <v>118</v>
      </c>
      <c r="C199" s="35" t="str">
        <f>VLOOKUP(Checksums!$I199,Summary[[Path]:[Sha1]],2,FALSE)</f>
        <v>172b339c9e300494ac811411e59f1d27511b34f1</v>
      </c>
      <c r="D199" s="35" t="s">
        <v>114</v>
      </c>
      <c r="E199" s="35" t="s">
        <v>118</v>
      </c>
      <c r="F199" s="35" t="s">
        <v>594</v>
      </c>
      <c r="G199" s="19" t="b">
        <f>TC[[#This Row],[C_Game]]=TC[[#This Row],[O_Game]]</f>
        <v>1</v>
      </c>
      <c r="H199" s="19" t="b">
        <f>TC[[#This Row],[C_File]]=TC[[#This Row],[O_File]]</f>
        <v>1</v>
      </c>
      <c r="I199" s="19" t="b">
        <f>TC[[#This Row],[C_Sha1]]=TC[[#This Row],[O_Sha1]]</f>
        <v>0</v>
      </c>
    </row>
    <row r="200" spans="1:9" x14ac:dyDescent="0.3">
      <c r="A200" s="35" t="s">
        <v>114</v>
      </c>
      <c r="B200" s="35" t="s">
        <v>80</v>
      </c>
      <c r="C200" s="35" t="str">
        <f>VLOOKUP(Checksums!$I200,Summary[[Path]:[Sha1]],2,FALSE)</f>
        <v>8cd46b2f07bf928007872b833351f4ae4524fa14</v>
      </c>
      <c r="D200" s="35" t="s">
        <v>114</v>
      </c>
      <c r="E200" s="35" t="s">
        <v>80</v>
      </c>
      <c r="F200" s="35" t="s">
        <v>113</v>
      </c>
      <c r="G200" s="19" t="b">
        <f>TC[[#This Row],[C_Game]]=TC[[#This Row],[O_Game]]</f>
        <v>1</v>
      </c>
      <c r="H200" s="19" t="b">
        <f>TC[[#This Row],[C_File]]=TC[[#This Row],[O_File]]</f>
        <v>1</v>
      </c>
      <c r="I200" s="19" t="b">
        <f>TC[[#This Row],[C_Sha1]]=TC[[#This Row],[O_Sha1]]</f>
        <v>1</v>
      </c>
    </row>
    <row r="201" spans="1:9" x14ac:dyDescent="0.3">
      <c r="A201" s="35" t="s">
        <v>98</v>
      </c>
      <c r="B201" s="35" t="s">
        <v>50</v>
      </c>
      <c r="C201" s="35" t="str">
        <f>VLOOKUP(Checksums!$I201,Summary[[Path]:[Sha1]],2,FALSE)</f>
        <v>659cbfcbcdc00499870fe17c317cbb097496604d</v>
      </c>
      <c r="D201" s="35" t="s">
        <v>98</v>
      </c>
      <c r="E201" s="35" t="s">
        <v>50</v>
      </c>
      <c r="F201" s="35" t="s">
        <v>400</v>
      </c>
      <c r="G201" s="19" t="b">
        <f>TC[[#This Row],[C_Game]]=TC[[#This Row],[O_Game]]</f>
        <v>1</v>
      </c>
      <c r="H201" s="19" t="b">
        <f>TC[[#This Row],[C_File]]=TC[[#This Row],[O_File]]</f>
        <v>1</v>
      </c>
      <c r="I201" s="19" t="b">
        <f>TC[[#This Row],[C_Sha1]]=TC[[#This Row],[O_Sha1]]</f>
        <v>1</v>
      </c>
    </row>
    <row r="202" spans="1:9" x14ac:dyDescent="0.3">
      <c r="A202" s="35" t="s">
        <v>98</v>
      </c>
      <c r="B202" s="35" t="s">
        <v>51</v>
      </c>
      <c r="C202" s="35" t="str">
        <f>VLOOKUP(Checksums!$I202,Summary[[Path]:[Sha1]],2,FALSE)</f>
        <v>e91d2a66022eef4214c8b243518982ed68cfe7c9</v>
      </c>
      <c r="D202" s="35" t="s">
        <v>98</v>
      </c>
      <c r="E202" s="35" t="s">
        <v>51</v>
      </c>
      <c r="F202" s="35" t="s">
        <v>6</v>
      </c>
      <c r="G202" s="19" t="b">
        <f>TC[[#This Row],[C_Game]]=TC[[#This Row],[O_Game]]</f>
        <v>1</v>
      </c>
      <c r="H202" s="19" t="b">
        <f>TC[[#This Row],[C_File]]=TC[[#This Row],[O_File]]</f>
        <v>1</v>
      </c>
      <c r="I202" s="19" t="b">
        <f>TC[[#This Row],[C_Sha1]]=TC[[#This Row],[O_Sha1]]</f>
        <v>1</v>
      </c>
    </row>
    <row r="203" spans="1:9" x14ac:dyDescent="0.3">
      <c r="A203" s="35" t="s">
        <v>98</v>
      </c>
      <c r="B203" s="35" t="s">
        <v>52</v>
      </c>
      <c r="C203" s="35" t="str">
        <f>VLOOKUP(Checksums!$I203,Summary[[Path]:[Sha1]],2,FALSE)</f>
        <v>ceb7244659a1d97471cb87e5ef66ddc10ec5bf03</v>
      </c>
      <c r="D203" s="35" t="s">
        <v>98</v>
      </c>
      <c r="E203" s="35" t="s">
        <v>52</v>
      </c>
      <c r="F203" s="35" t="s">
        <v>401</v>
      </c>
      <c r="G203" s="19" t="b">
        <f>TC[[#This Row],[C_Game]]=TC[[#This Row],[O_Game]]</f>
        <v>1</v>
      </c>
      <c r="H203" s="19" t="b">
        <f>TC[[#This Row],[C_File]]=TC[[#This Row],[O_File]]</f>
        <v>1</v>
      </c>
      <c r="I203" s="19" t="b">
        <f>TC[[#This Row],[C_Sha1]]=TC[[#This Row],[O_Sha1]]</f>
        <v>1</v>
      </c>
    </row>
    <row r="204" spans="1:9" x14ac:dyDescent="0.3">
      <c r="A204" s="35" t="s">
        <v>98</v>
      </c>
      <c r="B204" s="35" t="s">
        <v>58</v>
      </c>
      <c r="C204" s="35" t="str">
        <f>VLOOKUP(Checksums!$I204,Summary[[Path]:[Sha1]],2,FALSE)</f>
        <v>bad12c531385a71779296bb59055b3298064f09e</v>
      </c>
      <c r="D204" s="35" t="s">
        <v>98</v>
      </c>
      <c r="E204" s="35" t="s">
        <v>58</v>
      </c>
      <c r="F204" s="35" t="s">
        <v>9</v>
      </c>
      <c r="G204" s="19" t="b">
        <f>TC[[#This Row],[C_Game]]=TC[[#This Row],[O_Game]]</f>
        <v>1</v>
      </c>
      <c r="H204" s="19" t="b">
        <f>TC[[#This Row],[C_File]]=TC[[#This Row],[O_File]]</f>
        <v>1</v>
      </c>
      <c r="I204" s="19" t="b">
        <f>TC[[#This Row],[C_Sha1]]=TC[[#This Row],[O_Sha1]]</f>
        <v>1</v>
      </c>
    </row>
    <row r="205" spans="1:9" x14ac:dyDescent="0.3">
      <c r="A205" s="35" t="s">
        <v>98</v>
      </c>
      <c r="B205" s="35" t="s">
        <v>53</v>
      </c>
      <c r="C205" s="35" t="str">
        <f>VLOOKUP(Checksums!$I205,Summary[[Path]:[Sha1]],2,FALSE)</f>
        <v>3e1e7417fca53a42c00eb3fdec0bd60ccebf4cd2</v>
      </c>
      <c r="D205" s="35" t="s">
        <v>98</v>
      </c>
      <c r="E205" s="35" t="s">
        <v>53</v>
      </c>
      <c r="F205" s="35" t="s">
        <v>306</v>
      </c>
      <c r="G205" s="19" t="b">
        <f>TC[[#This Row],[C_Game]]=TC[[#This Row],[O_Game]]</f>
        <v>1</v>
      </c>
      <c r="H205" s="19" t="b">
        <f>TC[[#This Row],[C_File]]=TC[[#This Row],[O_File]]</f>
        <v>1</v>
      </c>
      <c r="I205" s="19" t="b">
        <f>TC[[#This Row],[C_Sha1]]=TC[[#This Row],[O_Sha1]]</f>
        <v>1</v>
      </c>
    </row>
    <row r="206" spans="1:9" x14ac:dyDescent="0.3">
      <c r="A206" s="35" t="s">
        <v>98</v>
      </c>
      <c r="B206" s="35" t="s">
        <v>54</v>
      </c>
      <c r="C206" s="35" t="str">
        <f>VLOOKUP(Checksums!$I206,Summary[[Path]:[Sha1]],2,FALSE)</f>
        <v>bd3b11cc59128e130ea116c14dcc80b95782b6a2</v>
      </c>
      <c r="D206" s="35" t="s">
        <v>98</v>
      </c>
      <c r="E206" s="35" t="s">
        <v>54</v>
      </c>
      <c r="F206" s="35" t="s">
        <v>7</v>
      </c>
      <c r="G206" s="19" t="b">
        <f>TC[[#This Row],[C_Game]]=TC[[#This Row],[O_Game]]</f>
        <v>1</v>
      </c>
      <c r="H206" s="19" t="b">
        <f>TC[[#This Row],[C_File]]=TC[[#This Row],[O_File]]</f>
        <v>1</v>
      </c>
      <c r="I206" s="19" t="b">
        <f>TC[[#This Row],[C_Sha1]]=TC[[#This Row],[O_Sha1]]</f>
        <v>1</v>
      </c>
    </row>
    <row r="207" spans="1:9" x14ac:dyDescent="0.3">
      <c r="A207" s="35" t="s">
        <v>98</v>
      </c>
      <c r="B207" s="35" t="s">
        <v>59</v>
      </c>
      <c r="C207" s="35" t="str">
        <f>VLOOKUP(Checksums!$I207,Summary[[Path]:[Sha1]],2,FALSE)</f>
        <v>06ece962887b12fc33836a68c0c63bf7f1a0f956</v>
      </c>
      <c r="D207" s="35" t="s">
        <v>98</v>
      </c>
      <c r="E207" s="35" t="s">
        <v>59</v>
      </c>
      <c r="F207" s="35" t="s">
        <v>305</v>
      </c>
      <c r="G207" s="19" t="b">
        <f>TC[[#This Row],[C_Game]]=TC[[#This Row],[O_Game]]</f>
        <v>1</v>
      </c>
      <c r="H207" s="19" t="b">
        <f>TC[[#This Row],[C_File]]=TC[[#This Row],[O_File]]</f>
        <v>1</v>
      </c>
      <c r="I207" s="19" t="b">
        <f>TC[[#This Row],[C_Sha1]]=TC[[#This Row],[O_Sha1]]</f>
        <v>1</v>
      </c>
    </row>
    <row r="208" spans="1:9" x14ac:dyDescent="0.3">
      <c r="A208" s="35" t="s">
        <v>98</v>
      </c>
      <c r="B208" s="35" t="s">
        <v>99</v>
      </c>
      <c r="C208" s="35" t="str">
        <f>VLOOKUP(Checksums!$I208,Summary[[Path]:[Sha1]],2,FALSE)</f>
        <v>9c3696c8ec239111f7171a5958fd9b1cb07521ee</v>
      </c>
      <c r="D208" s="35" t="s">
        <v>98</v>
      </c>
      <c r="E208" s="35" t="s">
        <v>99</v>
      </c>
      <c r="F208" s="35" t="s">
        <v>391</v>
      </c>
      <c r="G208" s="19" t="b">
        <f>TC[[#This Row],[C_Game]]=TC[[#This Row],[O_Game]]</f>
        <v>1</v>
      </c>
      <c r="H208" s="19" t="b">
        <f>TC[[#This Row],[C_File]]=TC[[#This Row],[O_File]]</f>
        <v>1</v>
      </c>
      <c r="I208" s="19" t="b">
        <f>TC[[#This Row],[C_Sha1]]=TC[[#This Row],[O_Sha1]]</f>
        <v>0</v>
      </c>
    </row>
    <row r="209" spans="1:9" x14ac:dyDescent="0.3">
      <c r="A209" s="35" t="s">
        <v>98</v>
      </c>
      <c r="B209" s="35" t="s">
        <v>60</v>
      </c>
      <c r="C209" s="35" t="str">
        <f>VLOOKUP(Checksums!$I209,Summary[[Path]:[Sha1]],2,FALSE)</f>
        <v>3366948960eb6a491334312ac353aa08604aa1ec</v>
      </c>
      <c r="D209" s="35" t="s">
        <v>98</v>
      </c>
      <c r="E209" s="35" t="s">
        <v>60</v>
      </c>
      <c r="F209" s="35" t="s">
        <v>11</v>
      </c>
      <c r="G209" s="19" t="b">
        <f>TC[[#This Row],[C_Game]]=TC[[#This Row],[O_Game]]</f>
        <v>1</v>
      </c>
      <c r="H209" s="19" t="b">
        <f>TC[[#This Row],[C_File]]=TC[[#This Row],[O_File]]</f>
        <v>1</v>
      </c>
      <c r="I209" s="19" t="b">
        <f>TC[[#This Row],[C_Sha1]]=TC[[#This Row],[O_Sha1]]</f>
        <v>1</v>
      </c>
    </row>
    <row r="210" spans="1:9" x14ac:dyDescent="0.3">
      <c r="A210" s="35" t="s">
        <v>98</v>
      </c>
      <c r="B210" s="35" t="s">
        <v>55</v>
      </c>
      <c r="C210" s="35" t="str">
        <f>VLOOKUP(Checksums!$I210,Summary[[Path]:[Sha1]],2,FALSE)</f>
        <v>52e69e0151d33335fcd12db1c2bb8562e9d80535</v>
      </c>
      <c r="D210" s="35" t="s">
        <v>98</v>
      </c>
      <c r="E210" s="35" t="s">
        <v>55</v>
      </c>
      <c r="F210" s="35" t="s">
        <v>402</v>
      </c>
      <c r="G210" s="19" t="b">
        <f>TC[[#This Row],[C_Game]]=TC[[#This Row],[O_Game]]</f>
        <v>1</v>
      </c>
      <c r="H210" s="19" t="b">
        <f>TC[[#This Row],[C_File]]=TC[[#This Row],[O_File]]</f>
        <v>1</v>
      </c>
      <c r="I210" s="19" t="b">
        <f>TC[[#This Row],[C_Sha1]]=TC[[#This Row],[O_Sha1]]</f>
        <v>1</v>
      </c>
    </row>
    <row r="211" spans="1:9" x14ac:dyDescent="0.3">
      <c r="A211" s="35" t="s">
        <v>100</v>
      </c>
      <c r="B211" s="35" t="s">
        <v>50</v>
      </c>
      <c r="C211" s="35" t="str">
        <f>VLOOKUP(Checksums!$I211,Summary[[Path]:[Sha1]],2,FALSE)</f>
        <v>659cbfcbcdc00499870fe17c317cbb097496604d</v>
      </c>
      <c r="D211" s="35" t="s">
        <v>100</v>
      </c>
      <c r="E211" s="35" t="s">
        <v>50</v>
      </c>
      <c r="F211" s="35" t="s">
        <v>400</v>
      </c>
      <c r="G211" s="19" t="b">
        <f>TC[[#This Row],[C_Game]]=TC[[#This Row],[O_Game]]</f>
        <v>1</v>
      </c>
      <c r="H211" s="19" t="b">
        <f>TC[[#This Row],[C_File]]=TC[[#This Row],[O_File]]</f>
        <v>1</v>
      </c>
      <c r="I211" s="19" t="b">
        <f>TC[[#This Row],[C_Sha1]]=TC[[#This Row],[O_Sha1]]</f>
        <v>1</v>
      </c>
    </row>
    <row r="212" spans="1:9" x14ac:dyDescent="0.3">
      <c r="A212" s="35" t="s">
        <v>100</v>
      </c>
      <c r="B212" s="35" t="s">
        <v>51</v>
      </c>
      <c r="C212" s="35" t="str">
        <f>VLOOKUP(Checksums!$I212,Summary[[Path]:[Sha1]],2,FALSE)</f>
        <v>e91d2a66022eef4214c8b243518982ed68cfe7c9</v>
      </c>
      <c r="D212" s="35" t="s">
        <v>100</v>
      </c>
      <c r="E212" s="35" t="s">
        <v>51</v>
      </c>
      <c r="F212" s="35" t="s">
        <v>6</v>
      </c>
      <c r="G212" s="19" t="b">
        <f>TC[[#This Row],[C_Game]]=TC[[#This Row],[O_Game]]</f>
        <v>1</v>
      </c>
      <c r="H212" s="19" t="b">
        <f>TC[[#This Row],[C_File]]=TC[[#This Row],[O_File]]</f>
        <v>1</v>
      </c>
      <c r="I212" s="19" t="b">
        <f>TC[[#This Row],[C_Sha1]]=TC[[#This Row],[O_Sha1]]</f>
        <v>1</v>
      </c>
    </row>
    <row r="213" spans="1:9" x14ac:dyDescent="0.3">
      <c r="A213" s="35" t="s">
        <v>100</v>
      </c>
      <c r="B213" s="35" t="s">
        <v>52</v>
      </c>
      <c r="C213" s="35" t="str">
        <f>VLOOKUP(Checksums!$I213,Summary[[Path]:[Sha1]],2,FALSE)</f>
        <v>ceb7244659a1d97471cb87e5ef66ddc10ec5bf03</v>
      </c>
      <c r="D213" s="35" t="s">
        <v>100</v>
      </c>
      <c r="E213" s="35" t="s">
        <v>52</v>
      </c>
      <c r="F213" s="35" t="s">
        <v>401</v>
      </c>
      <c r="G213" s="19" t="b">
        <f>TC[[#This Row],[C_Game]]=TC[[#This Row],[O_Game]]</f>
        <v>1</v>
      </c>
      <c r="H213" s="19" t="b">
        <f>TC[[#This Row],[C_File]]=TC[[#This Row],[O_File]]</f>
        <v>1</v>
      </c>
      <c r="I213" s="19" t="b">
        <f>TC[[#This Row],[C_Sha1]]=TC[[#This Row],[O_Sha1]]</f>
        <v>1</v>
      </c>
    </row>
    <row r="214" spans="1:9" x14ac:dyDescent="0.3">
      <c r="A214" s="35" t="s">
        <v>100</v>
      </c>
      <c r="B214" s="35" t="s">
        <v>54</v>
      </c>
      <c r="C214" s="35" t="str">
        <f>VLOOKUP(Checksums!$I214,Summary[[Path]:[Sha1]],2,FALSE)</f>
        <v>bd3b11cc59128e130ea116c14dcc80b95782b6a2</v>
      </c>
      <c r="D214" s="35" t="s">
        <v>100</v>
      </c>
      <c r="E214" s="35" t="s">
        <v>54</v>
      </c>
      <c r="F214" s="35" t="s">
        <v>7</v>
      </c>
      <c r="G214" s="19" t="b">
        <f>TC[[#This Row],[C_Game]]=TC[[#This Row],[O_Game]]</f>
        <v>1</v>
      </c>
      <c r="H214" s="19" t="b">
        <f>TC[[#This Row],[C_File]]=TC[[#This Row],[O_File]]</f>
        <v>1</v>
      </c>
      <c r="I214" s="19" t="b">
        <f>TC[[#This Row],[C_Sha1]]=TC[[#This Row],[O_Sha1]]</f>
        <v>1</v>
      </c>
    </row>
    <row r="215" spans="1:9" x14ac:dyDescent="0.3">
      <c r="A215" s="35" t="s">
        <v>100</v>
      </c>
      <c r="B215" s="35" t="s">
        <v>101</v>
      </c>
      <c r="C215" s="35" t="str">
        <f>VLOOKUP(Checksums!$I215,Summary[[Path]:[Sha1]],2,FALSE)</f>
        <v>04beb8876da31fe78a9a58f17be97347f7aca6a5</v>
      </c>
      <c r="D215" s="35" t="s">
        <v>100</v>
      </c>
      <c r="E215" s="35" t="s">
        <v>101</v>
      </c>
      <c r="F215" s="35" t="s">
        <v>392</v>
      </c>
      <c r="G215" s="19" t="b">
        <f>TC[[#This Row],[C_Game]]=TC[[#This Row],[O_Game]]</f>
        <v>1</v>
      </c>
      <c r="H215" s="19" t="b">
        <f>TC[[#This Row],[C_File]]=TC[[#This Row],[O_File]]</f>
        <v>1</v>
      </c>
      <c r="I215" s="19" t="b">
        <f>TC[[#This Row],[C_Sha1]]=TC[[#This Row],[O_Sha1]]</f>
        <v>0</v>
      </c>
    </row>
    <row r="216" spans="1:9" x14ac:dyDescent="0.3">
      <c r="A216" s="35" t="s">
        <v>100</v>
      </c>
      <c r="B216" s="11" t="s">
        <v>268</v>
      </c>
      <c r="C216" s="35" t="str">
        <f>VLOOKUP(Checksums!$I216,Summary[[Path]:[Sha1]],2,FALSE)</f>
        <v>ddac405640c8b903ecc158f8d79cab35834087b0</v>
      </c>
      <c r="D216" s="35" t="s">
        <v>100</v>
      </c>
      <c r="E216" s="35" t="s">
        <v>268</v>
      </c>
      <c r="F216" s="35" t="s">
        <v>377</v>
      </c>
      <c r="G216" s="19" t="b">
        <f>TC[[#This Row],[C_Game]]=TC[[#This Row],[O_Game]]</f>
        <v>1</v>
      </c>
      <c r="H216" s="19" t="b">
        <f>TC[[#This Row],[C_File]]=TC[[#This Row],[O_File]]</f>
        <v>1</v>
      </c>
      <c r="I216" s="19" t="b">
        <f>TC[[#This Row],[C_Sha1]]=TC[[#This Row],[O_Sha1]]</f>
        <v>1</v>
      </c>
    </row>
    <row r="217" spans="1:9" x14ac:dyDescent="0.3">
      <c r="A217" s="35" t="s">
        <v>100</v>
      </c>
      <c r="B217" s="35" t="s">
        <v>104</v>
      </c>
      <c r="C217" s="35" t="str">
        <f>VLOOKUP(Checksums!$I217,Summary[[Path]:[Sha1]],2,FALSE)</f>
        <v>65620a5648c44edd3c9f96a18db48e147a1104de</v>
      </c>
      <c r="D217" s="35" t="s">
        <v>100</v>
      </c>
      <c r="E217" s="35" t="s">
        <v>104</v>
      </c>
      <c r="F217" s="35" t="s">
        <v>10</v>
      </c>
      <c r="G217" s="19" t="b">
        <f>TC[[#This Row],[C_Game]]=TC[[#This Row],[O_Game]]</f>
        <v>1</v>
      </c>
      <c r="H217" s="19" t="b">
        <f>TC[[#This Row],[C_File]]=TC[[#This Row],[O_File]]</f>
        <v>1</v>
      </c>
      <c r="I217" s="19" t="b">
        <f>TC[[#This Row],[C_Sha1]]=TC[[#This Row],[O_Sha1]]</f>
        <v>1</v>
      </c>
    </row>
    <row r="218" spans="1:9" x14ac:dyDescent="0.3">
      <c r="A218" s="35" t="s">
        <v>100</v>
      </c>
      <c r="B218" s="35" t="s">
        <v>102</v>
      </c>
      <c r="C218" s="35" t="str">
        <f>VLOOKUP(Checksums!$I218,Summary[[Path]:[Sha1]],2,FALSE)</f>
        <v>9df2d103c866f67f5e0a7cfb6fb0063b63291964</v>
      </c>
      <c r="D218" s="35" t="s">
        <v>100</v>
      </c>
      <c r="E218" s="35" t="s">
        <v>102</v>
      </c>
      <c r="F218" s="35" t="s">
        <v>12</v>
      </c>
      <c r="G218" s="19" t="b">
        <f>TC[[#This Row],[C_Game]]=TC[[#This Row],[O_Game]]</f>
        <v>1</v>
      </c>
      <c r="H218" s="19" t="b">
        <f>TC[[#This Row],[C_File]]=TC[[#This Row],[O_File]]</f>
        <v>1</v>
      </c>
      <c r="I218" s="19" t="b">
        <f>TC[[#This Row],[C_Sha1]]=TC[[#This Row],[O_Sha1]]</f>
        <v>1</v>
      </c>
    </row>
    <row r="219" spans="1:9" x14ac:dyDescent="0.3">
      <c r="A219" s="35" t="s">
        <v>100</v>
      </c>
      <c r="B219" s="35" t="s">
        <v>103</v>
      </c>
      <c r="C219" s="35" t="str">
        <f>VLOOKUP(Checksums!$I219,Summary[[Path]:[Sha1]],2,FALSE)</f>
        <v>45420ee1cab9d108d3c2c3e6a4a0cc243da75af8</v>
      </c>
      <c r="D219" s="35" t="s">
        <v>100</v>
      </c>
      <c r="E219" s="35" t="s">
        <v>103</v>
      </c>
      <c r="F219" s="35" t="s">
        <v>8</v>
      </c>
      <c r="G219" s="19" t="b">
        <f>TC[[#This Row],[C_Game]]=TC[[#This Row],[O_Game]]</f>
        <v>1</v>
      </c>
      <c r="H219" s="19" t="b">
        <f>TC[[#This Row],[C_File]]=TC[[#This Row],[O_File]]</f>
        <v>1</v>
      </c>
      <c r="I219" s="19" t="b">
        <f>TC[[#This Row],[C_Sha1]]=TC[[#This Row],[O_Sha1]]</f>
        <v>1</v>
      </c>
    </row>
    <row r="220" spans="1:9" x14ac:dyDescent="0.3">
      <c r="A220" s="35" t="s">
        <v>100</v>
      </c>
      <c r="B220" s="35" t="s">
        <v>55</v>
      </c>
      <c r="C220" s="35" t="str">
        <f>VLOOKUP(Checksums!$I220,Summary[[Path]:[Sha1]],2,FALSE)</f>
        <v>52e69e0151d33335fcd12db1c2bb8562e9d80535</v>
      </c>
      <c r="D220" s="35" t="s">
        <v>100</v>
      </c>
      <c r="E220" s="35" t="s">
        <v>55</v>
      </c>
      <c r="F220" s="35" t="s">
        <v>402</v>
      </c>
      <c r="G220" s="19" t="b">
        <f>TC[[#This Row],[C_Game]]=TC[[#This Row],[O_Game]]</f>
        <v>1</v>
      </c>
      <c r="H220" s="19" t="b">
        <f>TC[[#This Row],[C_File]]=TC[[#This Row],[O_File]]</f>
        <v>1</v>
      </c>
      <c r="I220" s="19" t="b">
        <f>TC[[#This Row],[C_Sha1]]=TC[[#This Row],[O_Sha1]]</f>
        <v>1</v>
      </c>
    </row>
    <row r="221" spans="1:9" x14ac:dyDescent="0.3">
      <c r="A221" s="35" t="s">
        <v>105</v>
      </c>
      <c r="B221" s="35" t="s">
        <v>106</v>
      </c>
      <c r="C221" s="35" t="str">
        <f>VLOOKUP(Checksums!$I221,Summary[[Path]:[Sha1]],2,FALSE)</f>
        <v>3c4caf4be59b817dc4f7284312f29b1bd2253338</v>
      </c>
      <c r="D221" s="35" t="s">
        <v>105</v>
      </c>
      <c r="E221" s="35" t="s">
        <v>106</v>
      </c>
      <c r="F221" s="35" t="s">
        <v>5</v>
      </c>
      <c r="G221" s="19" t="b">
        <f>TC[[#This Row],[C_Game]]=TC[[#This Row],[O_Game]]</f>
        <v>1</v>
      </c>
      <c r="H221" s="19" t="b">
        <f>TC[[#This Row],[C_File]]=TC[[#This Row],[O_File]]</f>
        <v>1</v>
      </c>
      <c r="I221" s="19" t="b">
        <f>TC[[#This Row],[C_Sha1]]=TC[[#This Row],[O_Sha1]]</f>
        <v>1</v>
      </c>
    </row>
    <row r="222" spans="1:9" x14ac:dyDescent="0.3">
      <c r="A222" s="35" t="s">
        <v>105</v>
      </c>
      <c r="B222" s="35" t="s">
        <v>64</v>
      </c>
      <c r="C222" s="35" t="str">
        <f>VLOOKUP(Checksums!$I222,Summary[[Path]:[Sha1]],2,FALSE)</f>
        <v>5c2cbb5d96def6f44f118e11db2042d5d96f784b</v>
      </c>
      <c r="D222" s="35" t="s">
        <v>105</v>
      </c>
      <c r="E222" s="35" t="s">
        <v>64</v>
      </c>
      <c r="F222" s="35" t="s">
        <v>596</v>
      </c>
      <c r="G222" s="19" t="b">
        <f>TC[[#This Row],[C_Game]]=TC[[#This Row],[O_Game]]</f>
        <v>1</v>
      </c>
      <c r="H222" s="19" t="b">
        <f>TC[[#This Row],[C_File]]=TC[[#This Row],[O_File]]</f>
        <v>1</v>
      </c>
      <c r="I222" s="19" t="b">
        <f>TC[[#This Row],[C_Sha1]]=TC[[#This Row],[O_Sha1]]</f>
        <v>1</v>
      </c>
    </row>
    <row r="223" spans="1:9" x14ac:dyDescent="0.3">
      <c r="A223" s="35" t="s">
        <v>105</v>
      </c>
      <c r="B223" s="35" t="s">
        <v>65</v>
      </c>
      <c r="C223" s="35" t="str">
        <f>VLOOKUP(Checksums!$I223,Summary[[Path]:[Sha1]],2,FALSE)</f>
        <v>fe71cd51866b847f5dab29fc222f2829b20a4812</v>
      </c>
      <c r="D223" s="35" t="s">
        <v>105</v>
      </c>
      <c r="E223" s="35" t="s">
        <v>65</v>
      </c>
      <c r="F223" s="35" t="s">
        <v>597</v>
      </c>
      <c r="G223" s="19" t="b">
        <f>TC[[#This Row],[C_Game]]=TC[[#This Row],[O_Game]]</f>
        <v>1</v>
      </c>
      <c r="H223" s="19" t="b">
        <f>TC[[#This Row],[C_File]]=TC[[#This Row],[O_File]]</f>
        <v>1</v>
      </c>
      <c r="I223" s="19" t="b">
        <f>TC[[#This Row],[C_Sha1]]=TC[[#This Row],[O_Sha1]]</f>
        <v>1</v>
      </c>
    </row>
    <row r="224" spans="1:9" x14ac:dyDescent="0.3">
      <c r="A224" s="35" t="s">
        <v>105</v>
      </c>
      <c r="B224" s="35" t="s">
        <v>66</v>
      </c>
      <c r="C224" s="35" t="str">
        <f>VLOOKUP(Checksums!$I224,Summary[[Path]:[Sha1]],2,FALSE)</f>
        <v>25478b90fc23e20f794d6ca77d79da7cc69cd886</v>
      </c>
      <c r="D224" s="35" t="s">
        <v>105</v>
      </c>
      <c r="E224" s="35" t="s">
        <v>66</v>
      </c>
      <c r="F224" s="35" t="s">
        <v>191</v>
      </c>
      <c r="G224" s="19" t="b">
        <f>TC[[#This Row],[C_Game]]=TC[[#This Row],[O_Game]]</f>
        <v>1</v>
      </c>
      <c r="H224" s="19" t="b">
        <f>TC[[#This Row],[C_File]]=TC[[#This Row],[O_File]]</f>
        <v>1</v>
      </c>
      <c r="I224" s="19" t="b">
        <f>TC[[#This Row],[C_Sha1]]=TC[[#This Row],[O_Sha1]]</f>
        <v>1</v>
      </c>
    </row>
    <row r="225" spans="1:9" x14ac:dyDescent="0.3">
      <c r="A225" s="35" t="s">
        <v>107</v>
      </c>
      <c r="B225" s="35" t="s">
        <v>50</v>
      </c>
      <c r="C225" s="35" t="str">
        <f>VLOOKUP(Checksums!$I225,Summary[[Path]:[Sha1]],2,FALSE)</f>
        <v>659cbfcbcdc00499870fe17c317cbb097496604d</v>
      </c>
      <c r="D225" s="35" t="s">
        <v>107</v>
      </c>
      <c r="E225" s="35" t="s">
        <v>50</v>
      </c>
      <c r="F225" s="35" t="s">
        <v>400</v>
      </c>
      <c r="G225" s="19" t="b">
        <f>TC[[#This Row],[C_Game]]=TC[[#This Row],[O_Game]]</f>
        <v>1</v>
      </c>
      <c r="H225" s="19" t="b">
        <f>TC[[#This Row],[C_File]]=TC[[#This Row],[O_File]]</f>
        <v>1</v>
      </c>
      <c r="I225" s="19" t="b">
        <f>TC[[#This Row],[C_Sha1]]=TC[[#This Row],[O_Sha1]]</f>
        <v>1</v>
      </c>
    </row>
    <row r="226" spans="1:9" x14ac:dyDescent="0.3">
      <c r="A226" s="35" t="s">
        <v>107</v>
      </c>
      <c r="B226" s="35" t="s">
        <v>51</v>
      </c>
      <c r="C226" s="35" t="str">
        <f>VLOOKUP(Checksums!$I226,Summary[[Path]:[Sha1]],2,FALSE)</f>
        <v>e91d2a66022eef4214c8b243518982ed68cfe7c9</v>
      </c>
      <c r="D226" s="35" t="s">
        <v>107</v>
      </c>
      <c r="E226" s="35" t="s">
        <v>51</v>
      </c>
      <c r="F226" s="35" t="s">
        <v>6</v>
      </c>
      <c r="G226" s="19" t="b">
        <f>TC[[#This Row],[C_Game]]=TC[[#This Row],[O_Game]]</f>
        <v>1</v>
      </c>
      <c r="H226" s="19" t="b">
        <f>TC[[#This Row],[C_File]]=TC[[#This Row],[O_File]]</f>
        <v>1</v>
      </c>
      <c r="I226" s="19" t="b">
        <f>TC[[#This Row],[C_Sha1]]=TC[[#This Row],[O_Sha1]]</f>
        <v>1</v>
      </c>
    </row>
    <row r="227" spans="1:9" x14ac:dyDescent="0.3">
      <c r="A227" s="35" t="s">
        <v>107</v>
      </c>
      <c r="B227" s="35" t="s">
        <v>52</v>
      </c>
      <c r="C227" s="35" t="str">
        <f>VLOOKUP(Checksums!$I227,Summary[[Path]:[Sha1]],2,FALSE)</f>
        <v>ceb7244659a1d97471cb87e5ef66ddc10ec5bf03</v>
      </c>
      <c r="D227" s="35" t="s">
        <v>107</v>
      </c>
      <c r="E227" s="35" t="s">
        <v>52</v>
      </c>
      <c r="F227" s="35" t="s">
        <v>401</v>
      </c>
      <c r="G227" s="19" t="b">
        <f>TC[[#This Row],[C_Game]]=TC[[#This Row],[O_Game]]</f>
        <v>1</v>
      </c>
      <c r="H227" s="19" t="b">
        <f>TC[[#This Row],[C_File]]=TC[[#This Row],[O_File]]</f>
        <v>1</v>
      </c>
      <c r="I227" s="19" t="b">
        <f>TC[[#This Row],[C_Sha1]]=TC[[#This Row],[O_Sha1]]</f>
        <v>1</v>
      </c>
    </row>
    <row r="228" spans="1:9" x14ac:dyDescent="0.3">
      <c r="A228" s="35" t="s">
        <v>107</v>
      </c>
      <c r="B228" s="35" t="s">
        <v>58</v>
      </c>
      <c r="C228" s="35" t="str">
        <f>VLOOKUP(Checksums!$I228,Summary[[Path]:[Sha1]],2,FALSE)</f>
        <v>bad12c531385a71779296bb59055b3298064f09e</v>
      </c>
      <c r="D228" s="35" t="s">
        <v>107</v>
      </c>
      <c r="E228" s="35" t="s">
        <v>58</v>
      </c>
      <c r="F228" s="35" t="s">
        <v>9</v>
      </c>
      <c r="G228" s="19" t="b">
        <f>TC[[#This Row],[C_Game]]=TC[[#This Row],[O_Game]]</f>
        <v>1</v>
      </c>
      <c r="H228" s="19" t="b">
        <f>TC[[#This Row],[C_File]]=TC[[#This Row],[O_File]]</f>
        <v>1</v>
      </c>
      <c r="I228" s="19" t="b">
        <f>TC[[#This Row],[C_Sha1]]=TC[[#This Row],[O_Sha1]]</f>
        <v>1</v>
      </c>
    </row>
    <row r="229" spans="1:9" x14ac:dyDescent="0.3">
      <c r="A229" s="35" t="s">
        <v>107</v>
      </c>
      <c r="B229" s="35" t="s">
        <v>53</v>
      </c>
      <c r="C229" s="35" t="str">
        <f>VLOOKUP(Checksums!$I229,Summary[[Path]:[Sha1]],2,FALSE)</f>
        <v>3e1e7417fca53a42c00eb3fdec0bd60ccebf4cd2</v>
      </c>
      <c r="D229" s="35" t="s">
        <v>107</v>
      </c>
      <c r="E229" s="35" t="s">
        <v>53</v>
      </c>
      <c r="F229" s="35" t="s">
        <v>306</v>
      </c>
      <c r="G229" s="19" t="b">
        <f>TC[[#This Row],[C_Game]]=TC[[#This Row],[O_Game]]</f>
        <v>1</v>
      </c>
      <c r="H229" s="19" t="b">
        <f>TC[[#This Row],[C_File]]=TC[[#This Row],[O_File]]</f>
        <v>1</v>
      </c>
      <c r="I229" s="19" t="b">
        <f>TC[[#This Row],[C_Sha1]]=TC[[#This Row],[O_Sha1]]</f>
        <v>1</v>
      </c>
    </row>
    <row r="230" spans="1:9" x14ac:dyDescent="0.3">
      <c r="A230" s="35" t="s">
        <v>107</v>
      </c>
      <c r="B230" s="35" t="s">
        <v>54</v>
      </c>
      <c r="C230" s="35" t="str">
        <f>VLOOKUP(Checksums!$I230,Summary[[Path]:[Sha1]],2,FALSE)</f>
        <v>bd3b11cc59128e130ea116c14dcc80b95782b6a2</v>
      </c>
      <c r="D230" s="35" t="s">
        <v>107</v>
      </c>
      <c r="E230" s="35" t="s">
        <v>54</v>
      </c>
      <c r="F230" s="35" t="s">
        <v>7</v>
      </c>
      <c r="G230" s="19" t="b">
        <f>TC[[#This Row],[C_Game]]=TC[[#This Row],[O_Game]]</f>
        <v>1</v>
      </c>
      <c r="H230" s="19" t="b">
        <f>TC[[#This Row],[C_File]]=TC[[#This Row],[O_File]]</f>
        <v>1</v>
      </c>
      <c r="I230" s="19" t="b">
        <f>TC[[#This Row],[C_Sha1]]=TC[[#This Row],[O_Sha1]]</f>
        <v>1</v>
      </c>
    </row>
    <row r="231" spans="1:9" x14ac:dyDescent="0.3">
      <c r="A231" s="35" t="s">
        <v>107</v>
      </c>
      <c r="B231" s="35" t="s">
        <v>59</v>
      </c>
      <c r="C231" s="35" t="str">
        <f>VLOOKUP(Checksums!$I231,Summary[[Path]:[Sha1]],2,FALSE)</f>
        <v>06ece962887b12fc33836a68c0c63bf7f1a0f956</v>
      </c>
      <c r="D231" s="35" t="s">
        <v>107</v>
      </c>
      <c r="E231" s="35" t="s">
        <v>59</v>
      </c>
      <c r="F231" s="35" t="s">
        <v>305</v>
      </c>
      <c r="G231" s="19" t="b">
        <f>TC[[#This Row],[C_Game]]=TC[[#This Row],[O_Game]]</f>
        <v>1</v>
      </c>
      <c r="H231" s="19" t="b">
        <f>TC[[#This Row],[C_File]]=TC[[#This Row],[O_File]]</f>
        <v>1</v>
      </c>
      <c r="I231" s="19" t="b">
        <f>TC[[#This Row],[C_Sha1]]=TC[[#This Row],[O_Sha1]]</f>
        <v>1</v>
      </c>
    </row>
    <row r="232" spans="1:9" x14ac:dyDescent="0.3">
      <c r="A232" s="35" t="s">
        <v>107</v>
      </c>
      <c r="B232" s="35" t="s">
        <v>60</v>
      </c>
      <c r="C232" s="35" t="str">
        <f>VLOOKUP(Checksums!$I232,Summary[[Path]:[Sha1]],2,FALSE)</f>
        <v>3366948960eb6a491334312ac353aa08604aa1ec</v>
      </c>
      <c r="D232" s="35" t="s">
        <v>107</v>
      </c>
      <c r="E232" s="35" t="s">
        <v>60</v>
      </c>
      <c r="F232" s="35" t="s">
        <v>11</v>
      </c>
      <c r="G232" s="19" t="b">
        <f>TC[[#This Row],[C_Game]]=TC[[#This Row],[O_Game]]</f>
        <v>1</v>
      </c>
      <c r="H232" s="19" t="b">
        <f>TC[[#This Row],[C_File]]=TC[[#This Row],[O_File]]</f>
        <v>1</v>
      </c>
      <c r="I232" s="19" t="b">
        <f>TC[[#This Row],[C_Sha1]]=TC[[#This Row],[O_Sha1]]</f>
        <v>1</v>
      </c>
    </row>
    <row r="233" spans="1:9" x14ac:dyDescent="0.3">
      <c r="A233" s="35" t="s">
        <v>107</v>
      </c>
      <c r="B233" s="35" t="s">
        <v>55</v>
      </c>
      <c r="C233" s="35" t="str">
        <f>VLOOKUP(Checksums!$I233,Summary[[Path]:[Sha1]],2,FALSE)</f>
        <v>52e69e0151d33335fcd12db1c2bb8562e9d80535</v>
      </c>
      <c r="D233" s="35" t="s">
        <v>107</v>
      </c>
      <c r="E233" s="35" t="s">
        <v>55</v>
      </c>
      <c r="F233" s="35" t="s">
        <v>402</v>
      </c>
      <c r="G233" s="19" t="b">
        <f>TC[[#This Row],[C_Game]]=TC[[#This Row],[O_Game]]</f>
        <v>1</v>
      </c>
      <c r="H233" s="19" t="b">
        <f>TC[[#This Row],[C_File]]=TC[[#This Row],[O_File]]</f>
        <v>1</v>
      </c>
      <c r="I233" s="19" t="b">
        <f>TC[[#This Row],[C_Sha1]]=TC[[#This Row],[O_Sha1]]</f>
        <v>1</v>
      </c>
    </row>
    <row r="234" spans="1:9" x14ac:dyDescent="0.3">
      <c r="A234" s="35"/>
      <c r="B234" s="35"/>
      <c r="C234" s="35"/>
      <c r="D234" s="35"/>
      <c r="E234" s="35"/>
      <c r="F234" s="35"/>
      <c r="G234" s="19" t="b">
        <f>TC[[#This Row],[C_Game]]=TC[[#This Row],[O_Game]]</f>
        <v>1</v>
      </c>
      <c r="H234" s="19" t="b">
        <f>TC[[#This Row],[C_File]]=TC[[#This Row],[O_File]]</f>
        <v>1</v>
      </c>
      <c r="I234" s="19" t="b">
        <f>TC[[#This Row],[C_Sha1]]=TC[[#This Row],[O_Sha1]]</f>
        <v>1</v>
      </c>
    </row>
    <row r="235" spans="1:9" x14ac:dyDescent="0.3">
      <c r="A235" s="35"/>
      <c r="B235" s="35"/>
      <c r="C235" s="35"/>
      <c r="D235" s="35"/>
      <c r="E235" s="35"/>
      <c r="F235" s="35"/>
      <c r="G235" s="19" t="b">
        <f>TC[[#This Row],[C_Game]]=TC[[#This Row],[O_Game]]</f>
        <v>1</v>
      </c>
      <c r="H235" s="19" t="b">
        <f>TC[[#This Row],[C_File]]=TC[[#This Row],[O_File]]</f>
        <v>1</v>
      </c>
      <c r="I235" s="19" t="b">
        <f>TC[[#This Row],[C_Sha1]]=TC[[#This Row],[O_Sha1]]</f>
        <v>1</v>
      </c>
    </row>
    <row r="236" spans="1:9" x14ac:dyDescent="0.3">
      <c r="A236" s="36"/>
      <c r="B236" s="35"/>
      <c r="C236" s="35"/>
      <c r="D236" s="35"/>
      <c r="E236" s="35"/>
      <c r="F236" s="35"/>
      <c r="G236" s="19" t="b">
        <f>TC[[#This Row],[C_Game]]=TC[[#This Row],[O_Game]]</f>
        <v>1</v>
      </c>
      <c r="H236" s="19" t="b">
        <f>TC[[#This Row],[C_File]]=TC[[#This Row],[O_File]]</f>
        <v>1</v>
      </c>
      <c r="I236" s="19" t="b">
        <f>TC[[#This Row],[C_Sha1]]=TC[[#This Row],[O_Sha1]]</f>
        <v>1</v>
      </c>
    </row>
    <row r="237" spans="1:9" x14ac:dyDescent="0.3">
      <c r="A237" s="36"/>
      <c r="B237" s="35"/>
      <c r="C237" s="35"/>
      <c r="D237" s="35"/>
      <c r="E237" s="35"/>
      <c r="F237" s="35"/>
      <c r="G237" s="27" t="b">
        <f>TC[[#This Row],[C_Game]]=TC[[#This Row],[O_Game]]</f>
        <v>1</v>
      </c>
      <c r="H237" s="28" t="b">
        <f>TC[[#This Row],[C_File]]=TC[[#This Row],[O_File]]</f>
        <v>1</v>
      </c>
      <c r="I237" s="28" t="b">
        <f>TC[[#This Row],[C_Sha1]]=TC[[#This Row],[O_Sha1]]</f>
        <v>1</v>
      </c>
    </row>
    <row r="238" spans="1:9" x14ac:dyDescent="0.3">
      <c r="A238" s="3"/>
      <c r="B238" s="3"/>
      <c r="C238" s="3"/>
      <c r="D238" s="35"/>
      <c r="E238" s="35"/>
      <c r="F238" s="35"/>
      <c r="G238" s="27" t="b">
        <f>TC[[#This Row],[C_Game]]=TC[[#This Row],[O_Game]]</f>
        <v>1</v>
      </c>
      <c r="H238" s="28" t="b">
        <f>TC[[#This Row],[C_File]]=TC[[#This Row],[O_File]]</f>
        <v>1</v>
      </c>
      <c r="I238" s="28" t="b">
        <f>TC[[#This Row],[C_Sha1]]=TC[[#This Row],[O_Sha1]]</f>
        <v>1</v>
      </c>
    </row>
  </sheetData>
  <phoneticPr fontId="2" type="noConversion"/>
  <conditionalFormatting sqref="B152 B154:B161">
    <cfRule type="expression" dxfId="25" priority="5">
      <formula>$N153</formula>
    </cfRule>
  </conditionalFormatting>
  <conditionalFormatting sqref="B59">
    <cfRule type="expression" dxfId="24" priority="1">
      <formula>$N58</formula>
    </cfRule>
  </conditionalFormatting>
  <conditionalFormatting sqref="B152">
    <cfRule type="expression" dxfId="23" priority="6">
      <formula>#REF!="TODO"</formula>
    </cfRule>
  </conditionalFormatting>
  <conditionalFormatting sqref="B153">
    <cfRule type="expression" dxfId="22" priority="3">
      <formula>$N154</formula>
    </cfRule>
  </conditionalFormatting>
  <conditionalFormatting sqref="B153:B161">
    <cfRule type="expression" dxfId="21" priority="4">
      <formula>#REF!="TODO"</formula>
    </cfRule>
  </conditionalFormatting>
  <conditionalFormatting sqref="B59">
    <cfRule type="expression" dxfId="20" priority="2">
      <formula>#REF!="TODO"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9"/>
  <sheetViews>
    <sheetView topLeftCell="D1" zoomScale="70" zoomScaleNormal="70" workbookViewId="0">
      <selection activeCell="F1" sqref="F1"/>
    </sheetView>
  </sheetViews>
  <sheetFormatPr defaultColWidth="9.109375" defaultRowHeight="14.4" x14ac:dyDescent="0.3"/>
  <cols>
    <col min="1" max="1" width="36.33203125" style="3" bestFit="1" customWidth="1"/>
    <col min="2" max="2" width="51.109375" style="3" bestFit="1" customWidth="1"/>
    <col min="3" max="3" width="119.109375" style="3" bestFit="1" customWidth="1"/>
    <col min="4" max="4" width="119.109375" style="3" customWidth="1"/>
    <col min="5" max="5" width="126.33203125" style="3" bestFit="1" customWidth="1"/>
    <col min="6" max="6" width="14.44140625" style="3" bestFit="1" customWidth="1"/>
    <col min="7" max="16384" width="9.109375" style="3"/>
  </cols>
  <sheetData>
    <row r="1" spans="1:6" x14ac:dyDescent="0.3">
      <c r="A1" s="3" t="s">
        <v>429</v>
      </c>
      <c r="B1" s="3" t="s">
        <v>433</v>
      </c>
      <c r="C1" s="3" t="s">
        <v>111</v>
      </c>
      <c r="D1" s="3" t="s">
        <v>434</v>
      </c>
      <c r="E1" s="3" t="s">
        <v>435</v>
      </c>
      <c r="F1" s="3" t="s">
        <v>436</v>
      </c>
    </row>
    <row r="2" spans="1:6" x14ac:dyDescent="0.3">
      <c r="A2" s="3" t="str">
        <f>MID(Evo[[#This Row],[Path]],FIND("*",SUBSTITUTE(Evo[[#This Row],[Path]],"/","*",LEN(Evo[[#This Row],[Path]])-LEN(SUBSTITUTE(Evo[[#This Row],[Path]],"/",""))))+1,LEN(Evo[[#This Row],[Path]]))</f>
        <v>Bet.class</v>
      </c>
      <c r="B2" s="37" t="s">
        <v>611</v>
      </c>
      <c r="C2" s="37" t="s">
        <v>613</v>
      </c>
      <c r="D2" s="3" t="str">
        <f>MID(Evo[[#This Row],[Q_Path]],FIND("*",SUBSTITUTE(Evo[[#This Row],[Q_Path]],"/","*",LEN(Evo[[#This Row],[Q_Path]])-LEN(SUBSTITUTE(Evo[[#This Row],[Q_Path]],"/",""))))+1,LEN(Evo[[#This Row],[Q_Path]]))</f>
        <v>Bet.class</v>
      </c>
      <c r="E2" s="3" t="str">
        <f>VLOOKUP(Evo[[#This Row],[Evo_CheckSum]],Grezzi!A:B,2,FALSE)</f>
        <v>blackjack/domain/target/scala-2.12/classes/com/evolutiongaming/game/blackjack/Bet.class</v>
      </c>
      <c r="F2" s="3" t="b">
        <f>Evo[[#This Row],[Quinel_Filename]]=Evo[[#This Row],[Summary]]</f>
        <v>1</v>
      </c>
    </row>
    <row r="3" spans="1:6" x14ac:dyDescent="0.3">
      <c r="A3" s="3" t="str">
        <f>MID(Evo[[#This Row],[Path]],FIND("*",SUBSTITUTE(Evo[[#This Row],[Path]],"/","*",LEN(Evo[[#This Row],[Path]])-LEN(SUBSTITUTE(Evo[[#This Row],[Path]],"/",""))))+1,LEN(Evo[[#This Row],[Path]]))</f>
        <v>ChanceResults.class</v>
      </c>
      <c r="B3" s="37" t="s">
        <v>601</v>
      </c>
      <c r="C3" s="37" t="s">
        <v>610</v>
      </c>
      <c r="D3" s="3" t="str">
        <f>MID(Evo[[#This Row],[Q_Path]],FIND("*",SUBSTITUTE(Evo[[#This Row],[Q_Path]],"/","*",LEN(Evo[[#This Row],[Q_Path]])-LEN(SUBSTITUTE(Evo[[#This Row],[Q_Path]],"/",""))))+1,LEN(Evo[[#This Row],[Q_Path]]))</f>
        <v>ChanceResults.class</v>
      </c>
      <c r="E3" s="3" t="str">
        <f>VLOOKUP(Evo[[#This Row],[Evo_CheckSum]],Grezzi!A:B,2,FALSE)</f>
        <v>live-monopoly/domain/target/scala-2.12/classes/com/evolutiongaming/game/monopoly/ChanceResults.class</v>
      </c>
      <c r="F3" s="3" t="b">
        <f>Evo[[#This Row],[Quinel_Filename]]=Evo[[#This Row],[Summary]]</f>
        <v>1</v>
      </c>
    </row>
    <row r="4" spans="1:6" x14ac:dyDescent="0.3">
      <c r="A4" s="3" t="str">
        <f>MID(Evo[[#This Row],[Path]],FIND("*",SUBSTITUTE(Evo[[#This Row],[Path]],"/","*",LEN(Evo[[#This Row],[Path]])-LEN(SUBSTITUTE(Evo[[#This Row],[Path]],"/",""))))+1,LEN(Evo[[#This Row],[Path]]))</f>
        <v>MaxPayoutLimit.class</v>
      </c>
      <c r="B4" s="37" t="s">
        <v>532</v>
      </c>
      <c r="C4" s="37" t="s">
        <v>559</v>
      </c>
      <c r="D4" s="3" t="str">
        <f>MID(Evo[[#This Row],[Q_Path]],FIND("*",SUBSTITUTE(Evo[[#This Row],[Q_Path]],"/","*",LEN(Evo[[#This Row],[Q_Path]])-LEN(SUBSTITUTE(Evo[[#This Row],[Q_Path]],"/",""))))+1,LEN(Evo[[#This Row],[Q_Path]]))</f>
        <v>MaxPayoutLimit.class</v>
      </c>
      <c r="E4" s="3" t="str">
        <f>VLOOKUP(Evo[[#This Row],[Evo_CheckSum]],Grezzi!A:B,2,FALSE)</f>
        <v>live-moneywheel/domain/target/scala-2.12/classes/com/evolutiongaming/game/moneywheel/MaxPayoutLimit.class</v>
      </c>
      <c r="F4" s="3" t="b">
        <f>Evo[[#This Row],[Quinel_Filename]]=Evo[[#This Row],[Summary]]</f>
        <v>1</v>
      </c>
    </row>
    <row r="5" spans="1:6" x14ac:dyDescent="0.3">
      <c r="A5" s="3" t="str">
        <f>MID(Evo[[#This Row],[Path]],FIND("*",SUBSTITUTE(Evo[[#This Row],[Path]],"/","*",LEN(Evo[[#This Row],[Path]])-LEN(SUBSTITUTE(Evo[[#This Row],[Path]],"/",""))))+1,LEN(Evo[[#This Row],[Path]]))</f>
        <v>PennsylvaniaBlackjackContext.class</v>
      </c>
      <c r="B5" s="37" t="s">
        <v>581</v>
      </c>
      <c r="C5" s="37" t="s">
        <v>536</v>
      </c>
      <c r="D5" s="3" t="str">
        <f>MID(Evo[[#This Row],[Q_Path]],FIND("*",SUBSTITUTE(Evo[[#This Row],[Q_Path]],"/","*",LEN(Evo[[#This Row],[Q_Path]])-LEN(SUBSTITUTE(Evo[[#This Row],[Q_Path]],"/",""))))+1,LEN(Evo[[#This Row],[Q_Path]]))</f>
        <v>PennsylvaniaBlackjackContext.class</v>
      </c>
      <c r="E5" s="3" t="str">
        <f>VLOOKUP(Evo[[#This Row],[Evo_CheckSum]],Grezzi!A:B,2,FALSE)</f>
        <v>blackjack/domain/target/scala-2.12/classes/com/evolutiongaming/game/blackjack/context/PennsylvaniaBlackjackContext.class</v>
      </c>
      <c r="F5" s="3" t="b">
        <f>Evo[[#This Row],[Quinel_Filename]]=Evo[[#This Row],[Summary]]</f>
        <v>1</v>
      </c>
    </row>
    <row r="6" spans="1:6" x14ac:dyDescent="0.3">
      <c r="A6" s="3" t="str">
        <f>MID(Evo[[#This Row],[Path]],FIND("*",SUBSTITUTE(Evo[[#This Row],[Path]],"/","*",LEN(Evo[[#This Row],[Path]])-LEN(SUBSTITUTE(Evo[[#This Row],[Path]],"/",""))))+1,LEN(Evo[[#This Row],[Path]]))</f>
        <v>BJSideBetCombination.class</v>
      </c>
      <c r="B6" s="37" t="s">
        <v>398</v>
      </c>
      <c r="C6" s="37" t="s">
        <v>399</v>
      </c>
      <c r="D6" s="3" t="str">
        <f>MID(Evo[[#This Row],[Q_Path]],FIND("*",SUBSTITUTE(Evo[[#This Row],[Q_Path]],"/","*",LEN(Evo[[#This Row],[Q_Path]])-LEN(SUBSTITUTE(Evo[[#This Row],[Q_Path]],"/",""))))+1,LEN(Evo[[#This Row],[Q_Path]]))</f>
        <v>BJSideBetCombination.class</v>
      </c>
      <c r="E6" s="3" t="str">
        <f>VLOOKUP(Evo[[#This Row],[Evo_CheckSum]],Grezzi!A:B,2,FALSE)</f>
        <v>blackjack/domain/target/scala-2.12/classes/com/evolutiongaming/game/blackjack/BJSideBetCombination.class</v>
      </c>
      <c r="F6" s="3" t="b">
        <f>Evo[[#This Row],[Quinel_Filename]]=Evo[[#This Row],[Summary]]</f>
        <v>1</v>
      </c>
    </row>
    <row r="7" spans="1:6" x14ac:dyDescent="0.3">
      <c r="A7" s="3" t="str">
        <f>MID(Evo[[#This Row],[Path]],FIND("*",SUBSTITUTE(Evo[[#This Row],[Path]],"/","*",LEN(Evo[[#This Row],[Path]])-LEN(SUBSTITUTE(Evo[[#This Row],[Path]],"/",""))))+1,LEN(Evo[[#This Row],[Path]]))</f>
        <v>CspPayTable.class</v>
      </c>
      <c r="B7" s="37" t="s">
        <v>291</v>
      </c>
      <c r="C7" s="37" t="s">
        <v>560</v>
      </c>
      <c r="D7" s="3" t="str">
        <f>MID(Evo[[#This Row],[Q_Path]],FIND("*",SUBSTITUTE(Evo[[#This Row],[Q_Path]],"/","*",LEN(Evo[[#This Row],[Q_Path]])-LEN(SUBSTITUTE(Evo[[#This Row],[Q_Path]],"/",""))))+1,LEN(Evo[[#This Row],[Q_Path]]))</f>
        <v>CspPayTable.class</v>
      </c>
      <c r="E7" s="3" t="str">
        <f>VLOOKUP(Evo[[#This Row],[Evo_CheckSum]],Grezzi!A:B,2,FALSE)</f>
        <v>live-poker-messages/target/scala-2.12/classes/com/evolutiongaming/game/poker/csp/CspPayTable.class</v>
      </c>
      <c r="F7" s="3" t="b">
        <f>Evo[[#This Row],[Quinel_Filename]]=Evo[[#This Row],[Summary]]</f>
        <v>1</v>
      </c>
    </row>
    <row r="8" spans="1:6" x14ac:dyDescent="0.3">
      <c r="A8" s="3" t="str">
        <f>MID(Evo[[#This Row],[Path]],FIND("*",SUBSTITUTE(Evo[[#This Row],[Path]],"/","*",LEN(Evo[[#This Row],[Path]])-LEN(SUBSTITUTE(Evo[[#This Row],[Path]],"/",""))))+1,LEN(Evo[[#This Row],[Path]]))</f>
        <v>ClassicBlackjackContext.class</v>
      </c>
      <c r="B8" s="37" t="s">
        <v>580</v>
      </c>
      <c r="C8" s="37" t="s">
        <v>261</v>
      </c>
      <c r="D8" s="3" t="str">
        <f>MID(Evo[[#This Row],[Q_Path]],FIND("*",SUBSTITUTE(Evo[[#This Row],[Q_Path]],"/","*",LEN(Evo[[#This Row],[Q_Path]])-LEN(SUBSTITUTE(Evo[[#This Row],[Q_Path]],"/",""))))+1,LEN(Evo[[#This Row],[Q_Path]]))</f>
        <v>ClassicBlackjackContext.class</v>
      </c>
      <c r="E8" s="3" t="str">
        <f>VLOOKUP(Evo[[#This Row],[Evo_CheckSum]],Grezzi!A:B,2,FALSE)</f>
        <v>blackjack/domain/target/scala-2.12/classes/com/evolutiongaming/game/blackjack/context/ClassicBlackjackContext.class</v>
      </c>
      <c r="F8" s="3" t="b">
        <f>Evo[[#This Row],[Quinel_Filename]]=Evo[[#This Row],[Summary]]</f>
        <v>1</v>
      </c>
    </row>
    <row r="9" spans="1:6" x14ac:dyDescent="0.3">
      <c r="A9" s="3" t="str">
        <f>MID(Evo[[#This Row],[Path]],FIND("*",SUBSTITUTE(Evo[[#This Row],[Path]],"/","*",LEN(Evo[[#This Row],[Path]])-LEN(SUBSTITUTE(Evo[[#This Row],[Path]],"/",""))))+1,LEN(Evo[[#This Row],[Path]]))</f>
        <v>BlackjackContext.class</v>
      </c>
      <c r="B9" s="37" t="s">
        <v>579</v>
      </c>
      <c r="C9" s="37" t="s">
        <v>260</v>
      </c>
      <c r="D9" s="3" t="str">
        <f>MID(Evo[[#This Row],[Q_Path]],FIND("*",SUBSTITUTE(Evo[[#This Row],[Q_Path]],"/","*",LEN(Evo[[#This Row],[Q_Path]])-LEN(SUBSTITUTE(Evo[[#This Row],[Q_Path]],"/",""))))+1,LEN(Evo[[#This Row],[Q_Path]]))</f>
        <v>BlackjackContext.class</v>
      </c>
      <c r="E9" s="3" t="str">
        <f>VLOOKUP(Evo[[#This Row],[Evo_CheckSum]],Grezzi!A:B,2,FALSE)</f>
        <v>blackjack/domain/target/scala-2.12/classes/com/evolutiongaming/game/blackjack/context/BlackjackContext.class</v>
      </c>
      <c r="F9" s="3" t="b">
        <f>Evo[[#This Row],[Quinel_Filename]]=Evo[[#This Row],[Summary]]</f>
        <v>1</v>
      </c>
    </row>
    <row r="10" spans="1:6" x14ac:dyDescent="0.3">
      <c r="A10" s="3" t="str">
        <f>MID(Evo[[#This Row],[Path]],FIND("*",SUBSTITUTE(Evo[[#This Row],[Path]],"/","*",LEN(Evo[[#This Row],[Path]])-LEN(SUBSTITUTE(Evo[[#This Row],[Path]],"/",""))))+1,LEN(Evo[[#This Row],[Path]]))</f>
        <v>TcpGameResult.class</v>
      </c>
      <c r="B10" s="37" t="s">
        <v>377</v>
      </c>
      <c r="C10" s="37" t="s">
        <v>561</v>
      </c>
      <c r="D10" s="3" t="str">
        <f>MID(Evo[[#This Row],[Q_Path]],FIND("*",SUBSTITUTE(Evo[[#This Row],[Q_Path]],"/","*",LEN(Evo[[#This Row],[Q_Path]])-LEN(SUBSTITUTE(Evo[[#This Row],[Q_Path]],"/",""))))+1,LEN(Evo[[#This Row],[Q_Path]]))</f>
        <v>TcpGameResult.class</v>
      </c>
      <c r="E10" s="3" t="str">
        <f>VLOOKUP(Evo[[#This Row],[Evo_CheckSum]],Grezzi!A:B,2,FALSE)</f>
        <v>live-poker-messages/target/scala-2.12/classes/com/evolutiongaming/game/poker/tcp/TcpGameResult.class</v>
      </c>
      <c r="F10" s="3" t="b">
        <f>Evo[[#This Row],[Quinel_Filename]]=Evo[[#This Row],[Summary]]</f>
        <v>1</v>
      </c>
    </row>
    <row r="11" spans="1:6" x14ac:dyDescent="0.3">
      <c r="A11" s="3" t="str">
        <f>MID(Evo[[#This Row],[Path]],FIND("*",SUBSTITUTE(Evo[[#This Row],[Path]],"/","*",LEN(Evo[[#This Row],[Path]])-LEN(SUBSTITUTE(Evo[[#This Row],[Path]],"/",""))))+1,LEN(Evo[[#This Row],[Path]]))</f>
        <v>PennsylvaniaPayoutRate.class</v>
      </c>
      <c r="B11" s="37" t="s">
        <v>529</v>
      </c>
      <c r="C11" s="37" t="s">
        <v>537</v>
      </c>
      <c r="D11" s="3" t="str">
        <f>MID(Evo[[#This Row],[Q_Path]],FIND("*",SUBSTITUTE(Evo[[#This Row],[Q_Path]],"/","*",LEN(Evo[[#This Row],[Q_Path]])-LEN(SUBSTITUTE(Evo[[#This Row],[Q_Path]],"/",""))))+1,LEN(Evo[[#This Row],[Q_Path]]))</f>
        <v>PennsylvaniaPayoutRate.class</v>
      </c>
      <c r="E11" s="3" t="str">
        <f>VLOOKUP(Evo[[#This Row],[Evo_CheckSum]],Grezzi!A:B,2,FALSE)</f>
        <v>blackjack/domain/target/scala-2.12/classes/com/evolutiongaming/game/blackjack/payout/PennsylvaniaPayoutRate.class</v>
      </c>
      <c r="F11" s="3" t="b">
        <f>Evo[[#This Row],[Quinel_Filename]]=Evo[[#This Row],[Summary]]</f>
        <v>1</v>
      </c>
    </row>
    <row r="12" spans="1:6" x14ac:dyDescent="0.3">
      <c r="A12" s="3" t="str">
        <f>MID(Evo[[#This Row],[Path]],FIND("*",SUBSTITUTE(Evo[[#This Row],[Path]],"/","*",LEN(Evo[[#This Row],[Path]])-LEN(SUBSTITUTE(Evo[[#This Row],[Path]],"/",""))))+1,LEN(Evo[[#This Row],[Path]]))</f>
        <v>BetLimits.class</v>
      </c>
      <c r="B12" s="37" t="s">
        <v>199</v>
      </c>
      <c r="C12" s="37" t="s">
        <v>309</v>
      </c>
      <c r="D12" s="3" t="str">
        <f>MID(Evo[[#This Row],[Q_Path]],FIND("*",SUBSTITUTE(Evo[[#This Row],[Q_Path]],"/","*",LEN(Evo[[#This Row],[Q_Path]])-LEN(SUBSTITUTE(Evo[[#This Row],[Q_Path]],"/",""))))+1,LEN(Evo[[#This Row],[Q_Path]]))</f>
        <v>BetLimits.class</v>
      </c>
      <c r="E12" s="3" t="str">
        <f>VLOOKUP(Evo[[#This Row],[Evo_CheckSum]],Grezzi!A:B,2,FALSE)</f>
        <v>rng-moneywheel/moneywheel/target/scala-2.12/classes/com/evolutiongaming/rng/moneywheel/tableconfig/bets/BetLimits.class</v>
      </c>
      <c r="F12" s="3" t="b">
        <f>Evo[[#This Row],[Quinel_Filename]]=Evo[[#This Row],[Summary]]</f>
        <v>1</v>
      </c>
    </row>
    <row r="13" spans="1:6" x14ac:dyDescent="0.3">
      <c r="A13" s="3" t="str">
        <f>MID(Evo[[#This Row],[Path]],FIND("*",SUBSTITUTE(Evo[[#This Row],[Path]],"/","*",LEN(Evo[[#This Row],[Path]])-LEN(SUBSTITUTE(Evo[[#This Row],[Path]],"/",""))))+1,LEN(Evo[[#This Row],[Path]]))</f>
        <v>PredictableDealNoDealRandomService.class</v>
      </c>
      <c r="B13" s="37" t="s">
        <v>588</v>
      </c>
      <c r="C13" s="37" t="s">
        <v>310</v>
      </c>
      <c r="D13" s="3" t="str">
        <f>MID(Evo[[#This Row],[Q_Path]],FIND("*",SUBSTITUTE(Evo[[#This Row],[Q_Path]],"/","*",LEN(Evo[[#This Row],[Q_Path]])-LEN(SUBSTITUTE(Evo[[#This Row],[Q_Path]],"/",""))))+1,LEN(Evo[[#This Row],[Q_Path]]))</f>
        <v>PredictableDealNoDealRandomService.class</v>
      </c>
      <c r="E13" s="3" t="str">
        <f>VLOOKUP(Evo[[#This Row],[Evo_CheckSum]],Grezzi!A:B,2,FALSE)</f>
        <v>dealnodeal/services/target/scala-2.12/classes/com/evolutiongaming/game/dealnodeal/rng/PredictableDealNoDealRandomService.class</v>
      </c>
      <c r="F13" s="3" t="b">
        <f>Evo[[#This Row],[Quinel_Filename]]=Evo[[#This Row],[Summary]]</f>
        <v>1</v>
      </c>
    </row>
    <row r="14" spans="1:6" x14ac:dyDescent="0.3">
      <c r="A14" s="3" t="str">
        <f>MID(Evo[[#This Row],[Path]],FIND("*",SUBSTITUTE(Evo[[#This Row],[Path]],"/","*",LEN(Evo[[#This Row],[Path]])-LEN(SUBSTITUTE(Evo[[#This Row],[Path]],"/",""))))+1,LEN(Evo[[#This Row],[Path]]))</f>
        <v>DealNoDealRandomServiceImpl.class</v>
      </c>
      <c r="B14" s="37" t="s">
        <v>587</v>
      </c>
      <c r="C14" s="37" t="s">
        <v>311</v>
      </c>
      <c r="D14" s="3" t="str">
        <f>MID(Evo[[#This Row],[Q_Path]],FIND("*",SUBSTITUTE(Evo[[#This Row],[Q_Path]],"/","*",LEN(Evo[[#This Row],[Q_Path]])-LEN(SUBSTITUTE(Evo[[#This Row],[Q_Path]],"/",""))))+1,LEN(Evo[[#This Row],[Q_Path]]))</f>
        <v>DealNoDealRandomServiceImpl.class</v>
      </c>
      <c r="E14" s="3" t="str">
        <f>VLOOKUP(Evo[[#This Row],[Evo_CheckSum]],Grezzi!A:B,2,FALSE)</f>
        <v>dealnodeal/services/target/scala-2.12/classes/com/evolutiongaming/game/dealnodeal/rng/DealNoDealRandomServiceImpl.class</v>
      </c>
      <c r="F14" s="3" t="b">
        <f>Evo[[#This Row],[Quinel_Filename]]=Evo[[#This Row],[Summary]]</f>
        <v>1</v>
      </c>
    </row>
    <row r="15" spans="1:6" x14ac:dyDescent="0.3">
      <c r="A15" s="3" t="str">
        <f>MID(Evo[[#This Row],[Path]],FIND("*",SUBSTITUTE(Evo[[#This Row],[Path]],"/","*",LEN(Evo[[#This Row],[Path]])-LEN(SUBSTITUTE(Evo[[#This Row],[Path]],"/",""))))+1,LEN(Evo[[#This Row],[Path]]))</f>
        <v>DealNoDealRandomService.class</v>
      </c>
      <c r="B15" s="37" t="s">
        <v>195</v>
      </c>
      <c r="C15" s="37" t="s">
        <v>312</v>
      </c>
      <c r="D15" s="3" t="str">
        <f>MID(Evo[[#This Row],[Q_Path]],FIND("*",SUBSTITUTE(Evo[[#This Row],[Q_Path]],"/","*",LEN(Evo[[#This Row],[Q_Path]])-LEN(SUBSTITUTE(Evo[[#This Row],[Q_Path]],"/",""))))+1,LEN(Evo[[#This Row],[Q_Path]]))</f>
        <v>DealNoDealRandomService.class</v>
      </c>
      <c r="E15" s="3" t="str">
        <f>VLOOKUP(Evo[[#This Row],[Evo_CheckSum]],Grezzi!A:B,2,FALSE)</f>
        <v>dealnodeal/services/target/scala-2.12/classes/com/evolutiongaming/game/dealnodeal/rng/DealNoDealRandomService.class</v>
      </c>
      <c r="F15" s="3" t="b">
        <f>Evo[[#This Row],[Quinel_Filename]]=Evo[[#This Row],[Summary]]</f>
        <v>1</v>
      </c>
    </row>
    <row r="16" spans="1:6" x14ac:dyDescent="0.3">
      <c r="A16" s="3" t="str">
        <f>MID(Evo[[#This Row],[Path]],FIND("*",SUBSTITUTE(Evo[[#This Row],[Path]],"/","*",LEN(Evo[[#This Row],[Path]])-LEN(SUBSTITUTE(Evo[[#This Row],[Path]],"/",""))))+1,LEN(Evo[[#This Row],[Path]]))</f>
        <v>ResultCode.class</v>
      </c>
      <c r="B16" s="37" t="s">
        <v>600</v>
      </c>
      <c r="C16" s="37" t="s">
        <v>313</v>
      </c>
      <c r="D16" s="3" t="str">
        <f>MID(Evo[[#This Row],[Q_Path]],FIND("*",SUBSTITUTE(Evo[[#This Row],[Q_Path]],"/","*",LEN(Evo[[#This Row],[Q_Path]])-LEN(SUBSTITUTE(Evo[[#This Row],[Q_Path]],"/",""))))+1,LEN(Evo[[#This Row],[Q_Path]]))</f>
        <v>ResultCode.class</v>
      </c>
      <c r="E16" s="3" t="str">
        <f>VLOOKUP(Evo[[#This Row],[Evo_CheckSum]],Grezzi!A:B,2,FALSE)</f>
        <v>live-moneywheel/domain/target/scala-2.12/classes/com/evolutiongaming/game/moneywheel/ResultCode.class</v>
      </c>
      <c r="F16" s="3" t="b">
        <f>Evo[[#This Row],[Quinel_Filename]]=Evo[[#This Row],[Summary]]</f>
        <v>1</v>
      </c>
    </row>
    <row r="17" spans="1:6" x14ac:dyDescent="0.3">
      <c r="A17" s="3" t="str">
        <f>MID(Evo[[#This Row],[Path]],FIND("*",SUBSTITUTE(Evo[[#This Row],[Path]],"/","*",LEN(Evo[[#This Row],[Path]])-LEN(SUBSTITUTE(Evo[[#This Row],[Path]],"/",""))))+1,LEN(Evo[[#This Row],[Path]]))</f>
        <v>MoneyWheelLayout.class</v>
      </c>
      <c r="B17" s="37" t="s">
        <v>264</v>
      </c>
      <c r="C17" s="37" t="s">
        <v>314</v>
      </c>
      <c r="D17" s="3" t="str">
        <f>MID(Evo[[#This Row],[Q_Path]],FIND("*",SUBSTITUTE(Evo[[#This Row],[Q_Path]],"/","*",LEN(Evo[[#This Row],[Q_Path]])-LEN(SUBSTITUTE(Evo[[#This Row],[Q_Path]],"/",""))))+1,LEN(Evo[[#This Row],[Q_Path]]))</f>
        <v>MoneyWheelLayout.class</v>
      </c>
      <c r="E17" s="3" t="str">
        <f>VLOOKUP(Evo[[#This Row],[Evo_CheckSum]],Grezzi!A:B,2,FALSE)</f>
        <v>live-moneywheel/domain/target/scala-2.12/classes/com/evolutiongaming/game/moneywheel/MoneyWheelLayout.class</v>
      </c>
      <c r="F17" s="3" t="b">
        <f>Evo[[#This Row],[Quinel_Filename]]=Evo[[#This Row],[Summary]]</f>
        <v>1</v>
      </c>
    </row>
    <row r="18" spans="1:6" x14ac:dyDescent="0.3">
      <c r="A18" s="3" t="str">
        <f>MID(Evo[[#This Row],[Path]],FIND("*",SUBSTITUTE(Evo[[#This Row],[Path]],"/","*",LEN(Evo[[#This Row],[Path]])-LEN(SUBSTITUTE(Evo[[#This Row],[Path]],"/",""))))+1,LEN(Evo[[#This Row],[Path]]))</f>
        <v>BetCode.class</v>
      </c>
      <c r="B18" s="37" t="s">
        <v>598</v>
      </c>
      <c r="C18" s="37" t="s">
        <v>315</v>
      </c>
      <c r="D18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8" s="3" t="str">
        <f>VLOOKUP(Evo[[#This Row],[Evo_CheckSum]],Grezzi!A:B,2,FALSE)</f>
        <v>live-moneywheel/domain/target/scala-2.12/classes/com/evolutiongaming/game/moneywheel/BetCode.class</v>
      </c>
      <c r="F18" s="3" t="b">
        <f>Evo[[#This Row],[Quinel_Filename]]=Evo[[#This Row],[Summary]]</f>
        <v>1</v>
      </c>
    </row>
    <row r="19" spans="1:6" x14ac:dyDescent="0.3">
      <c r="A19" s="3" t="str">
        <f>MID(Evo[[#This Row],[Path]],FIND("*",SUBSTITUTE(Evo[[#This Row],[Path]],"/","*",LEN(Evo[[#This Row],[Path]])-LEN(SUBSTITUTE(Evo[[#This Row],[Path]],"/",""))))+1,LEN(Evo[[#This Row],[Path]]))</f>
        <v>Game.class</v>
      </c>
      <c r="B19" s="37" t="s">
        <v>378</v>
      </c>
      <c r="C19" s="37" t="s">
        <v>316</v>
      </c>
      <c r="D19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19" s="3" t="str">
        <f>VLOOKUP(Evo[[#This Row],[Evo_CheckSum]],Grezzi!A:B,2,FALSE)</f>
        <v>rng-moneywheel/moneywheel/target/scala-2.12/classes/com/evolutiongaming/rng/moneywheel/game/Game.class</v>
      </c>
      <c r="F19" s="3" t="b">
        <f>Evo[[#This Row],[Quinel_Filename]]=Evo[[#This Row],[Summary]]</f>
        <v>1</v>
      </c>
    </row>
    <row r="20" spans="1:6" x14ac:dyDescent="0.3">
      <c r="A20" s="3" t="str">
        <f>MID(Evo[[#This Row],[Path]],FIND("*",SUBSTITUTE(Evo[[#This Row],[Path]],"/","*",LEN(Evo[[#This Row],[Path]])-LEN(SUBSTITUTE(Evo[[#This Row],[Path]],"/",""))))+1,LEN(Evo[[#This Row],[Path]]))</f>
        <v>Engine.class</v>
      </c>
      <c r="B20" s="37" t="s">
        <v>412</v>
      </c>
      <c r="C20" s="37" t="s">
        <v>317</v>
      </c>
      <c r="D20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20" s="3" t="str">
        <f>VLOOKUP(Evo[[#This Row],[Evo_CheckSum]],Grezzi!A:B,2,FALSE)</f>
        <v>rng-moneywheel/moneywheel/target/scala-2.12/classes/com/evolutiongaming/rng/moneywheel/Engine.class</v>
      </c>
      <c r="F20" s="3" t="b">
        <f>Evo[[#This Row],[Quinel_Filename]]=Evo[[#This Row],[Summary]]</f>
        <v>1</v>
      </c>
    </row>
    <row r="21" spans="1:6" x14ac:dyDescent="0.3">
      <c r="A21" s="3" t="str">
        <f>MID(Evo[[#This Row],[Path]],FIND("*",SUBSTITUTE(Evo[[#This Row],[Path]],"/","*",LEN(Evo[[#This Row],[Path]])-LEN(SUBSTITUTE(Evo[[#This Row],[Path]],"/",""))))+1,LEN(Evo[[#This Row],[Path]]))</f>
        <v>Outcome.class</v>
      </c>
      <c r="B21" s="37" t="s">
        <v>411</v>
      </c>
      <c r="C21" s="37" t="s">
        <v>318</v>
      </c>
      <c r="D21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21" s="3" t="str">
        <f>VLOOKUP(Evo[[#This Row],[Evo_CheckSum]],Grezzi!A:B,2,FALSE)</f>
        <v>rng-moneywheel/domain/target/scala-2.12/classes/moneywheel/domain/Outcome.class</v>
      </c>
      <c r="F21" s="3" t="b">
        <f>Evo[[#This Row],[Quinel_Filename]]=Evo[[#This Row],[Summary]]</f>
        <v>1</v>
      </c>
    </row>
    <row r="22" spans="1:6" x14ac:dyDescent="0.3">
      <c r="A22" s="3" t="str">
        <f>MID(Evo[[#This Row],[Path]],FIND("*",SUBSTITUTE(Evo[[#This Row],[Path]],"/","*",LEN(Evo[[#This Row],[Path]])-LEN(SUBSTITUTE(Evo[[#This Row],[Path]],"/",""))))+1,LEN(Evo[[#This Row],[Path]]))</f>
        <v>Rules.class</v>
      </c>
      <c r="B22" s="37" t="s">
        <v>659</v>
      </c>
      <c r="C22" s="37" t="s">
        <v>682</v>
      </c>
      <c r="D22" s="3" t="str">
        <f>MID(Evo[[#This Row],[Q_Path]],FIND("*",SUBSTITUTE(Evo[[#This Row],[Q_Path]],"/","*",LEN(Evo[[#This Row],[Q_Path]])-LEN(SUBSTITUTE(Evo[[#This Row],[Q_Path]],"/",""))))+1,LEN(Evo[[#This Row],[Q_Path]]))</f>
        <v>Rules.class</v>
      </c>
      <c r="E22" s="3" t="str">
        <f>VLOOKUP(Evo[[#This Row],[Evo_CheckSum]],Grezzi!A:B,2,FALSE)</f>
        <v>live-sbj/domain/target/scala-2.12/classes/com/evolutiongaming/game/sbj/Rules.class</v>
      </c>
      <c r="F22" s="3" t="b">
        <f>Evo[[#This Row],[Quinel_Filename]]=Evo[[#This Row],[Summary]]</f>
        <v>1</v>
      </c>
    </row>
    <row r="23" spans="1:6" x14ac:dyDescent="0.3">
      <c r="A23" s="3" t="str">
        <f>MID(Evo[[#This Row],[Path]],FIND("*",SUBSTITUTE(Evo[[#This Row],[Path]],"/","*",LEN(Evo[[#This Row],[Path]])-LEN(SUBSTITUTE(Evo[[#This Row],[Path]],"/",""))))+1,LEN(Evo[[#This Row],[Path]]))</f>
        <v>SidebetCityPayouts.class</v>
      </c>
      <c r="B23" s="37" t="s">
        <v>134</v>
      </c>
      <c r="C23" s="37" t="s">
        <v>319</v>
      </c>
      <c r="D23" s="3" t="str">
        <f>MID(Evo[[#This Row],[Q_Path]],FIND("*",SUBSTITUTE(Evo[[#This Row],[Q_Path]],"/","*",LEN(Evo[[#This Row],[Q_Path]])-LEN(SUBSTITUTE(Evo[[#This Row],[Q_Path]],"/",""))))+1,LEN(Evo[[#This Row],[Q_Path]]))</f>
        <v>SidebetCityPayouts.class</v>
      </c>
      <c r="E23" s="3" t="str">
        <f>VLOOKUP(Evo[[#This Row],[Evo_CheckSum]],Grezzi!A:B,2,FALSE)</f>
        <v>sidebetcity/domain/target/scala-2.12/classes/com/evolutiongaming/game/sidebetcity/SidebetCityPayouts.class</v>
      </c>
      <c r="F23" s="3" t="b">
        <f>Evo[[#This Row],[Quinel_Filename]]=Evo[[#This Row],[Summary]]</f>
        <v>1</v>
      </c>
    </row>
    <row r="24" spans="1:6" x14ac:dyDescent="0.3">
      <c r="A24" s="3" t="str">
        <f>MID(Evo[[#This Row],[Path]],FIND("*",SUBSTITUTE(Evo[[#This Row],[Path]],"/","*",LEN(Evo[[#This Row],[Path]])-LEN(SUBSTITUTE(Evo[[#This Row],[Path]],"/",""))))+1,LEN(Evo[[#This Row],[Path]]))</f>
        <v>PayTable.class</v>
      </c>
      <c r="B24" s="37" t="s">
        <v>133</v>
      </c>
      <c r="C24" s="37" t="s">
        <v>320</v>
      </c>
      <c r="D24" s="3" t="str">
        <f>MID(Evo[[#This Row],[Q_Path]],FIND("*",SUBSTITUTE(Evo[[#This Row],[Q_Path]],"/","*",LEN(Evo[[#This Row],[Q_Path]])-LEN(SUBSTITUTE(Evo[[#This Row],[Q_Path]],"/",""))))+1,LEN(Evo[[#This Row],[Q_Path]]))</f>
        <v>PayTable.class</v>
      </c>
      <c r="E24" s="3" t="str">
        <f>VLOOKUP(Evo[[#This Row],[Evo_CheckSum]],Grezzi!A:B,2,FALSE)</f>
        <v>sidebetcity/domain/target/scala-2.12/classes/com/evolutiongaming/game/sidebetcity/PayTable.class</v>
      </c>
      <c r="F24" s="3" t="b">
        <f>Evo[[#This Row],[Quinel_Filename]]=Evo[[#This Row],[Summary]]</f>
        <v>1</v>
      </c>
    </row>
    <row r="25" spans="1:6" x14ac:dyDescent="0.3">
      <c r="A25" s="3" t="str">
        <f>MID(Evo[[#This Row],[Path]],FIND("*",SUBSTITUTE(Evo[[#This Row],[Path]],"/","*",LEN(Evo[[#This Row],[Path]])-LEN(SUBSTITUTE(Evo[[#This Row],[Path]],"/",""))))+1,LEN(Evo[[#This Row],[Path]]))</f>
        <v>HandEval.class</v>
      </c>
      <c r="B25" s="37" t="s">
        <v>132</v>
      </c>
      <c r="C25" s="37" t="s">
        <v>321</v>
      </c>
      <c r="D25" s="3" t="str">
        <f>MID(Evo[[#This Row],[Q_Path]],FIND("*",SUBSTITUTE(Evo[[#This Row],[Q_Path]],"/","*",LEN(Evo[[#This Row],[Q_Path]])-LEN(SUBSTITUTE(Evo[[#This Row],[Q_Path]],"/",""))))+1,LEN(Evo[[#This Row],[Q_Path]]))</f>
        <v>HandEval.class</v>
      </c>
      <c r="E25" s="3" t="str">
        <f>VLOOKUP(Evo[[#This Row],[Evo_CheckSum]],Grezzi!A:B,2,FALSE)</f>
        <v>sidebetcity/domain/target/scala-2.12/classes/com/evolutiongaming/game/sidebetcity/hand/HandEval.class</v>
      </c>
      <c r="F25" s="3" t="b">
        <f>Evo[[#This Row],[Quinel_Filename]]=Evo[[#This Row],[Summary]]</f>
        <v>1</v>
      </c>
    </row>
    <row r="26" spans="1:6" x14ac:dyDescent="0.3">
      <c r="A26" s="3" t="str">
        <f>MID(Evo[[#This Row],[Path]],FIND("*",SUBSTITUTE(Evo[[#This Row],[Path]],"/","*",LEN(Evo[[#This Row],[Path]])-LEN(SUBSTITUTE(Evo[[#This Row],[Path]],"/",""))))+1,LEN(Evo[[#This Row],[Path]]))</f>
        <v>WeightedChoice.class</v>
      </c>
      <c r="B26" s="37" t="s">
        <v>131</v>
      </c>
      <c r="C26" s="37" t="s">
        <v>322</v>
      </c>
      <c r="D26" s="3" t="str">
        <f>MID(Evo[[#This Row],[Q_Path]],FIND("*",SUBSTITUTE(Evo[[#This Row],[Q_Path]],"/","*",LEN(Evo[[#This Row],[Q_Path]])-LEN(SUBSTITUTE(Evo[[#This Row],[Q_Path]],"/",""))))+1,LEN(Evo[[#This Row],[Q_Path]]))</f>
        <v>WeightedChoice.class</v>
      </c>
      <c r="E26" s="3" t="str">
        <f>VLOOKUP(Evo[[#This Row],[Evo_CheckSum]],Grezzi!A:B,2,FALSE)</f>
        <v>rng-service-extras/target/scala-2.12/classes/com/evolutiongaming/rng/WeightedChoice.class</v>
      </c>
      <c r="F26" s="3" t="b">
        <f>Evo[[#This Row],[Quinel_Filename]]=Evo[[#This Row],[Summary]]</f>
        <v>1</v>
      </c>
    </row>
    <row r="27" spans="1:6" x14ac:dyDescent="0.3">
      <c r="A27" s="3" t="str">
        <f>MID(Evo[[#This Row],[Path]],FIND("*",SUBSTITUTE(Evo[[#This Row],[Path]],"/","*",LEN(Evo[[#This Row],[Path]])-LEN(SUBSTITUTE(Evo[[#This Row],[Path]],"/",""))))+1,LEN(Evo[[#This Row],[Path]]))</f>
        <v>RngServiceExtras.class</v>
      </c>
      <c r="B27" s="37" t="s">
        <v>129</v>
      </c>
      <c r="C27" s="37" t="s">
        <v>323</v>
      </c>
      <c r="D27" s="3" t="str">
        <f>MID(Evo[[#This Row],[Q_Path]],FIND("*",SUBSTITUTE(Evo[[#This Row],[Q_Path]],"/","*",LEN(Evo[[#This Row],[Q_Path]])-LEN(SUBSTITUTE(Evo[[#This Row],[Q_Path]],"/",""))))+1,LEN(Evo[[#This Row],[Q_Path]]))</f>
        <v>RngServiceExtras.class</v>
      </c>
      <c r="E27" s="3" t="str">
        <f>VLOOKUP(Evo[[#This Row],[Evo_CheckSum]],Grezzi!A:B,2,FALSE)</f>
        <v>rng-service-extras/target/scala-2.12/classes/com/evolutiongaming/rng/RngServiceExtras.class</v>
      </c>
      <c r="F27" s="3" t="b">
        <f>Evo[[#This Row],[Quinel_Filename]]=Evo[[#This Row],[Summary]]</f>
        <v>1</v>
      </c>
    </row>
    <row r="28" spans="1:6" x14ac:dyDescent="0.3">
      <c r="A28" s="3" t="str">
        <f>MID(Evo[[#This Row],[Path]],FIND("*",SUBSTITUTE(Evo[[#This Row],[Path]],"/","*",LEN(Evo[[#This Row],[Path]])-LEN(SUBSTITUTE(Evo[[#This Row],[Path]],"/",""))))+1,LEN(Evo[[#This Row],[Path]]))</f>
        <v>GeneratePlayersBoxes.class</v>
      </c>
      <c r="B28" s="37" t="s">
        <v>128</v>
      </c>
      <c r="C28" s="37" t="s">
        <v>324</v>
      </c>
      <c r="D28" s="3" t="str">
        <f>MID(Evo[[#This Row],[Q_Path]],FIND("*",SUBSTITUTE(Evo[[#This Row],[Q_Path]],"/","*",LEN(Evo[[#This Row],[Q_Path]])-LEN(SUBSTITUTE(Evo[[#This Row],[Q_Path]],"/",""))))+1,LEN(Evo[[#This Row],[Q_Path]]))</f>
        <v>GeneratePlayersBoxes.class</v>
      </c>
      <c r="E28" s="3" t="str">
        <f>VLOOKUP(Evo[[#This Row],[Evo_CheckSum]],Grezzi!A:B,2,FALSE)</f>
        <v>dealnodeal/services/target/scala-2.12/classes/com/evolutiongaming/game/dealnodeal/GeneratePlayersBoxes.class</v>
      </c>
      <c r="F28" s="3" t="b">
        <f>Evo[[#This Row],[Quinel_Filename]]=Evo[[#This Row],[Summary]]</f>
        <v>1</v>
      </c>
    </row>
    <row r="29" spans="1:6" x14ac:dyDescent="0.3">
      <c r="A29" s="3" t="str">
        <f>MID(Evo[[#This Row],[Path]],FIND("*",SUBSTITUTE(Evo[[#This Row],[Path]],"/","*",LEN(Evo[[#This Row],[Path]])-LEN(SUBSTITUTE(Evo[[#This Row],[Path]],"/",""))))+1,LEN(Evo[[#This Row],[Path]]))</f>
        <v>CalculateTopUpAmount.class</v>
      </c>
      <c r="B29" s="37" t="s">
        <v>127</v>
      </c>
      <c r="C29" s="37" t="s">
        <v>325</v>
      </c>
      <c r="D29" s="3" t="str">
        <f>MID(Evo[[#This Row],[Q_Path]],FIND("*",SUBSTITUTE(Evo[[#This Row],[Q_Path]],"/","*",LEN(Evo[[#This Row],[Q_Path]])-LEN(SUBSTITUTE(Evo[[#This Row],[Q_Path]],"/",""))))+1,LEN(Evo[[#This Row],[Q_Path]]))</f>
        <v>CalculateTopUpAmount.class</v>
      </c>
      <c r="E29" s="3" t="str">
        <f>VLOOKUP(Evo[[#This Row],[Evo_CheckSum]],Grezzi!A:B,2,FALSE)</f>
        <v>dealnodeal/services/target/scala-2.12/classes/com/evolutiongaming/game/dealnodeal/CalculateTopUpAmount.class</v>
      </c>
      <c r="F29" s="3" t="b">
        <f>Evo[[#This Row],[Quinel_Filename]]=Evo[[#This Row],[Summary]]</f>
        <v>1</v>
      </c>
    </row>
    <row r="30" spans="1:6" x14ac:dyDescent="0.3">
      <c r="A30" s="3" t="str">
        <f>MID(Evo[[#This Row],[Path]],FIND("*",SUBSTITUTE(Evo[[#This Row],[Path]],"/","*",LEN(Evo[[#This Row],[Path]])-LEN(SUBSTITUTE(Evo[[#This Row],[Path]],"/",""))))+1,LEN(Evo[[#This Row],[Path]]))</f>
        <v>CalculatePlayersOffers.class</v>
      </c>
      <c r="B30" s="37" t="s">
        <v>379</v>
      </c>
      <c r="C30" s="37" t="s">
        <v>326</v>
      </c>
      <c r="D30" s="3" t="str">
        <f>MID(Evo[[#This Row],[Q_Path]],FIND("*",SUBSTITUTE(Evo[[#This Row],[Q_Path]],"/","*",LEN(Evo[[#This Row],[Q_Path]])-LEN(SUBSTITUTE(Evo[[#This Row],[Q_Path]],"/",""))))+1,LEN(Evo[[#This Row],[Q_Path]]))</f>
        <v>CalculatePlayersOffers.class</v>
      </c>
      <c r="E30" s="3" t="str">
        <f>VLOOKUP(Evo[[#This Row],[Evo_CheckSum]],Grezzi!A:B,2,FALSE)</f>
        <v>dealnodeal/services/target/scala-2.12/classes/com/evolutiongaming/game/dealnodeal/CalculatePlayersOffers.class</v>
      </c>
      <c r="F30" s="3" t="b">
        <f>Evo[[#This Row],[Quinel_Filename]]=Evo[[#This Row],[Summary]]</f>
        <v>1</v>
      </c>
    </row>
    <row r="31" spans="1:6" x14ac:dyDescent="0.3">
      <c r="A31" s="3" t="str">
        <f>MID(Evo[[#This Row],[Path]],FIND("*",SUBSTITUTE(Evo[[#This Row],[Path]],"/","*",LEN(Evo[[#This Row],[Path]])-LEN(SUBSTITUTE(Evo[[#This Row],[Path]],"/",""))))+1,LEN(Evo[[#This Row],[Path]]))</f>
        <v>DealNoDealMath.class</v>
      </c>
      <c r="B31" s="37" t="s">
        <v>126</v>
      </c>
      <c r="C31" s="37" t="s">
        <v>327</v>
      </c>
      <c r="D31" s="3" t="str">
        <f>MID(Evo[[#This Row],[Q_Path]],FIND("*",SUBSTITUTE(Evo[[#This Row],[Q_Path]],"/","*",LEN(Evo[[#This Row],[Q_Path]])-LEN(SUBSTITUTE(Evo[[#This Row],[Q_Path]],"/",""))))+1,LEN(Evo[[#This Row],[Q_Path]]))</f>
        <v>DealNoDealMath.class</v>
      </c>
      <c r="E31" s="3" t="str">
        <f>VLOOKUP(Evo[[#This Row],[Evo_CheckSum]],Grezzi!A:B,2,FALSE)</f>
        <v>dealnodeal/domain/target/scala-2.12/classes/com/evolutiongaming/game/dealnodeal/DealNoDealMath.class</v>
      </c>
      <c r="F31" s="3" t="b">
        <f>Evo[[#This Row],[Quinel_Filename]]=Evo[[#This Row],[Summary]]</f>
        <v>1</v>
      </c>
    </row>
    <row r="32" spans="1:6" x14ac:dyDescent="0.3">
      <c r="A32" s="3" t="str">
        <f>MID(Evo[[#This Row],[Path]],FIND("*",SUBSTITUTE(Evo[[#This Row],[Path]],"/","*",LEN(Evo[[#This Row],[Path]])-LEN(SUBSTITUTE(Evo[[#This Row],[Path]],"/",""))))+1,LEN(Evo[[#This Row],[Path]]))</f>
        <v>GameBoxes.class</v>
      </c>
      <c r="B32" s="37" t="s">
        <v>586</v>
      </c>
      <c r="C32" s="37" t="s">
        <v>328</v>
      </c>
      <c r="D32" s="3" t="str">
        <f>MID(Evo[[#This Row],[Q_Path]],FIND("*",SUBSTITUTE(Evo[[#This Row],[Q_Path]],"/","*",LEN(Evo[[#This Row],[Q_Path]])-LEN(SUBSTITUTE(Evo[[#This Row],[Q_Path]],"/",""))))+1,LEN(Evo[[#This Row],[Q_Path]]))</f>
        <v>GameBoxes.class</v>
      </c>
      <c r="E32" s="3" t="str">
        <f>VLOOKUP(Evo[[#This Row],[Evo_CheckSum]],Grezzi!A:B,2,FALSE)</f>
        <v>dealnodeal/domain/target/scala-2.12/classes/com/evolutiongaming/game/dealnodeal/GameBoxes.class</v>
      </c>
      <c r="F32" s="3" t="b">
        <f>Evo[[#This Row],[Quinel_Filename]]=Evo[[#This Row],[Summary]]</f>
        <v>1</v>
      </c>
    </row>
    <row r="33" spans="1:6" x14ac:dyDescent="0.3">
      <c r="A33" s="3" t="str">
        <f>MID(Evo[[#This Row],[Path]],FIND("*",SUBSTITUTE(Evo[[#This Row],[Path]],"/","*",LEN(Evo[[#This Row],[Path]])-LEN(SUBSTITUTE(Evo[[#This Row],[Path]],"/",""))))+1,LEN(Evo[[#This Row],[Path]]))</f>
        <v>SpinRingsBoughtCount.class</v>
      </c>
      <c r="B33" s="1" t="s">
        <v>190</v>
      </c>
      <c r="C33" s="37" t="s">
        <v>329</v>
      </c>
      <c r="D33" s="3" t="str">
        <f>MID(Evo[[#This Row],[Q_Path]],FIND("*",SUBSTITUTE(Evo[[#This Row],[Q_Path]],"/","*",LEN(Evo[[#This Row],[Q_Path]])-LEN(SUBSTITUTE(Evo[[#This Row],[Q_Path]],"/",""))))+1,LEN(Evo[[#This Row],[Q_Path]]))</f>
        <v>SpinRingsBoughtCount.class</v>
      </c>
      <c r="E33" s="3" t="str">
        <f>VLOOKUP(Evo[[#This Row],[Evo_CheckSum]],Grezzi!A:B,2,FALSE)</f>
        <v>dealnodeal-game-messages/target/scala-2.12/classes/com/evolutiongaming/game/dealnodeal/SpinRingsBoughtCount.class</v>
      </c>
      <c r="F33" s="3" t="b">
        <f>Evo[[#This Row],[Quinel_Filename]]=Evo[[#This Row],[Summary]]</f>
        <v>1</v>
      </c>
    </row>
    <row r="34" spans="1:6" x14ac:dyDescent="0.3">
      <c r="A34" s="3" t="str">
        <f>MID(Evo[[#This Row],[Path]],FIND("*",SUBSTITUTE(Evo[[#This Row],[Path]],"/","*",LEN(Evo[[#This Row],[Path]])-LEN(SUBSTITUTE(Evo[[#This Row],[Path]],"/",""))))+1,LEN(Evo[[#This Row],[Path]]))</f>
        <v>PlayerBoxes.class</v>
      </c>
      <c r="B34" s="1" t="s">
        <v>189</v>
      </c>
      <c r="C34" s="37" t="s">
        <v>330</v>
      </c>
      <c r="D34" s="3" t="str">
        <f>MID(Evo[[#This Row],[Q_Path]],FIND("*",SUBSTITUTE(Evo[[#This Row],[Q_Path]],"/","*",LEN(Evo[[#This Row],[Q_Path]])-LEN(SUBSTITUTE(Evo[[#This Row],[Q_Path]],"/",""))))+1,LEN(Evo[[#This Row],[Q_Path]]))</f>
        <v>PlayerBoxes.class</v>
      </c>
      <c r="E34" s="3" t="str">
        <f>VLOOKUP(Evo[[#This Row],[Evo_CheckSum]],Grezzi!A:B,2,FALSE)</f>
        <v>dealnodeal-game-messages/target/scala-2.12/classes/com/evolutiongaming/game/dealnodeal/PlayerBoxes.class</v>
      </c>
      <c r="F34" s="3" t="b">
        <f>Evo[[#This Row],[Quinel_Filename]]=Evo[[#This Row],[Summary]]</f>
        <v>1</v>
      </c>
    </row>
    <row r="35" spans="1:6" x14ac:dyDescent="0.3">
      <c r="A35" s="3" t="str">
        <f>MID(Evo[[#This Row],[Path]],FIND("*",SUBSTITUTE(Evo[[#This Row],[Path]],"/","*",LEN(Evo[[#This Row],[Path]])-LEN(SUBSTITUTE(Evo[[#This Row],[Path]],"/",""))))+1,LEN(Evo[[#This Row],[Path]]))</f>
        <v>BoxNumber.class</v>
      </c>
      <c r="B35" s="37" t="s">
        <v>188</v>
      </c>
      <c r="C35" s="37" t="s">
        <v>331</v>
      </c>
      <c r="D35" s="3" t="str">
        <f>MID(Evo[[#This Row],[Q_Path]],FIND("*",SUBSTITUTE(Evo[[#This Row],[Q_Path]],"/","*",LEN(Evo[[#This Row],[Q_Path]])-LEN(SUBSTITUTE(Evo[[#This Row],[Q_Path]],"/",""))))+1,LEN(Evo[[#This Row],[Q_Path]]))</f>
        <v>BoxNumber.class</v>
      </c>
      <c r="E35" s="3" t="str">
        <f>VLOOKUP(Evo[[#This Row],[Evo_CheckSum]],Grezzi!A:B,2,FALSE)</f>
        <v>dealnodeal-game-messages/target/scala-2.12/classes/com/evolutiongaming/game/dealnodeal/BoxNumber.class</v>
      </c>
      <c r="F35" s="3" t="b">
        <f>Evo[[#This Row],[Quinel_Filename]]=Evo[[#This Row],[Summary]]</f>
        <v>1</v>
      </c>
    </row>
    <row r="36" spans="1:6" x14ac:dyDescent="0.3">
      <c r="A36" s="3" t="str">
        <f>MID(Evo[[#This Row],[Path]],FIND("*",SUBSTITUTE(Evo[[#This Row],[Path]],"/","*",LEN(Evo[[#This Row],[Path]])-LEN(SUBSTITUTE(Evo[[#This Row],[Path]],"/",""))))+1,LEN(Evo[[#This Row],[Path]]))</f>
        <v>LuckyNumbersService.class</v>
      </c>
      <c r="B36" s="37" t="s">
        <v>595</v>
      </c>
      <c r="C36" s="37" t="s">
        <v>332</v>
      </c>
      <c r="D36" s="3" t="str">
        <f>MID(Evo[[#This Row],[Q_Path]],FIND("*",SUBSTITUTE(Evo[[#This Row],[Q_Path]],"/","*",LEN(Evo[[#This Row],[Q_Path]])-LEN(SUBSTITUTE(Evo[[#This Row],[Q_Path]],"/",""))))+1,LEN(Evo[[#This Row],[Q_Path]]))</f>
        <v>LuckyNumbersService.class</v>
      </c>
      <c r="E36" s="3" t="str">
        <f>VLOOKUP(Evo[[#This Row],[Evo_CheckSum]],Grezzi!A:B,2,FALSE)</f>
        <v>live-dice/services/target/scala-2.12/classes/com/evolutiongaming/game/dice/LuckyNumbersService.class</v>
      </c>
      <c r="F36" s="3" t="b">
        <f>Evo[[#This Row],[Quinel_Filename]]=Evo[[#This Row],[Summary]]</f>
        <v>1</v>
      </c>
    </row>
    <row r="37" spans="1:6" x14ac:dyDescent="0.3">
      <c r="A37" s="3" t="str">
        <f>MID(Evo[[#This Row],[Path]],FIND("*",SUBSTITUTE(Evo[[#This Row],[Path]],"/","*",LEN(Evo[[#This Row],[Path]])-LEN(SUBSTITUTE(Evo[[#This Row],[Path]],"/",""))))+1,LEN(Evo[[#This Row],[Path]]))</f>
        <v>DiceEngine.class</v>
      </c>
      <c r="B37" s="37" t="s">
        <v>652</v>
      </c>
      <c r="C37" s="37" t="s">
        <v>333</v>
      </c>
      <c r="D37" s="3" t="str">
        <f>MID(Evo[[#This Row],[Q_Path]],FIND("*",SUBSTITUTE(Evo[[#This Row],[Q_Path]],"/","*",LEN(Evo[[#This Row],[Q_Path]])-LEN(SUBSTITUTE(Evo[[#This Row],[Q_Path]],"/",""))))+1,LEN(Evo[[#This Row],[Q_Path]]))</f>
        <v>DiceEngine.class</v>
      </c>
      <c r="E37" s="3" t="str">
        <f>VLOOKUP(Evo[[#This Row],[Evo_CheckSum]],Grezzi!A:B,2,FALSE)</f>
        <v>live-dice/services/target/scala-2.12/classes/com/evolutiongaming/game/dice/DiceEngine.class</v>
      </c>
      <c r="F37" s="3" t="b">
        <f>Evo[[#This Row],[Quinel_Filename]]=Evo[[#This Row],[Summary]]</f>
        <v>1</v>
      </c>
    </row>
    <row r="38" spans="1:6" x14ac:dyDescent="0.3">
      <c r="A38" s="3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38" s="37" t="s">
        <v>593</v>
      </c>
      <c r="C38" s="37" t="s">
        <v>334</v>
      </c>
      <c r="D38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38" s="3" t="str">
        <f>VLOOKUP(Evo[[#This Row],[Evo_CheckSum]],Grezzi!A:B,2,FALSE)</f>
        <v>live-dice/domain/target/scala-2.12/classes/com/evolutiongaming/game/dice/LuckyNumbersState.class</v>
      </c>
      <c r="F38" s="3" t="b">
        <f>Evo[[#This Row],[Quinel_Filename]]=Evo[[#This Row],[Summary]]</f>
        <v>1</v>
      </c>
    </row>
    <row r="39" spans="1:6" x14ac:dyDescent="0.3">
      <c r="A39" s="3" t="str">
        <f>MID(Evo[[#This Row],[Path]],FIND("*",SUBSTITUTE(Evo[[#This Row],[Path]],"/","*",LEN(Evo[[#This Row],[Path]])-LEN(SUBSTITUTE(Evo[[#This Row],[Path]],"/",""))))+1,LEN(Evo[[#This Row],[Path]]))</f>
        <v>DiceWinMultipliers.class</v>
      </c>
      <c r="B39" s="37" t="s">
        <v>290</v>
      </c>
      <c r="C39" s="37" t="s">
        <v>335</v>
      </c>
      <c r="D39" s="3" t="str">
        <f>MID(Evo[[#This Row],[Q_Path]],FIND("*",SUBSTITUTE(Evo[[#This Row],[Q_Path]],"/","*",LEN(Evo[[#This Row],[Q_Path]])-LEN(SUBSTITUTE(Evo[[#This Row],[Q_Path]],"/",""))))+1,LEN(Evo[[#This Row],[Q_Path]]))</f>
        <v>DiceWinMultipliers.class</v>
      </c>
      <c r="E39" s="3" t="str">
        <f>VLOOKUP(Evo[[#This Row],[Evo_CheckSum]],Grezzi!A:B,2,FALSE)</f>
        <v>live-dice/domain/target/scala-2.12/classes/com/evolutiongaming/game/dice/DiceWinMultipliers.class</v>
      </c>
      <c r="F39" s="3" t="b">
        <f>Evo[[#This Row],[Quinel_Filename]]=Evo[[#This Row],[Summary]]</f>
        <v>1</v>
      </c>
    </row>
    <row r="40" spans="1:6" x14ac:dyDescent="0.3">
      <c r="A40" s="3" t="str">
        <f>MID(Evo[[#This Row],[Path]],FIND("*",SUBSTITUTE(Evo[[#This Row],[Path]],"/","*",LEN(Evo[[#This Row],[Path]])-LEN(SUBSTITUTE(Evo[[#This Row],[Path]],"/",""))))+1,LEN(Evo[[#This Row],[Path]]))</f>
        <v>DiceGame.class</v>
      </c>
      <c r="B40" s="37" t="s">
        <v>592</v>
      </c>
      <c r="C40" s="37" t="s">
        <v>336</v>
      </c>
      <c r="D40" s="3" t="str">
        <f>MID(Evo[[#This Row],[Q_Path]],FIND("*",SUBSTITUTE(Evo[[#This Row],[Q_Path]],"/","*",LEN(Evo[[#This Row],[Q_Path]])-LEN(SUBSTITUTE(Evo[[#This Row],[Q_Path]],"/",""))))+1,LEN(Evo[[#This Row],[Q_Path]]))</f>
        <v>DiceGame.class</v>
      </c>
      <c r="E40" s="3" t="str">
        <f>VLOOKUP(Evo[[#This Row],[Evo_CheckSum]],Grezzi!A:B,2,FALSE)</f>
        <v>live-dice/domain/target/scala-2.12/classes/com/evolutiongaming/game/dice/DiceGame.class</v>
      </c>
      <c r="F40" s="3" t="b">
        <f>Evo[[#This Row],[Quinel_Filename]]=Evo[[#This Row],[Summary]]</f>
        <v>1</v>
      </c>
    </row>
    <row r="41" spans="1:6" x14ac:dyDescent="0.3">
      <c r="A41" s="3" t="str">
        <f>MID(Evo[[#This Row],[Path]],FIND("*",SUBSTITUTE(Evo[[#This Row],[Path]],"/","*",LEN(Evo[[#This Row],[Path]])-LEN(SUBSTITUTE(Evo[[#This Row],[Path]],"/",""))))+1,LEN(Evo[[#This Row],[Path]]))</f>
        <v>BetCode.class</v>
      </c>
      <c r="B41" s="37" t="s">
        <v>304</v>
      </c>
      <c r="C41" s="37" t="s">
        <v>337</v>
      </c>
      <c r="D41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41" s="3" t="str">
        <f>VLOOKUP(Evo[[#This Row],[Evo_CheckSum]],Grezzi!A:B,2,FALSE)</f>
        <v>live-dice/domain/target/scala-2.12/classes/com/evolutiongaming/game/dice/BetCode.class</v>
      </c>
      <c r="F41" s="3" t="b">
        <f>Evo[[#This Row],[Quinel_Filename]]=Evo[[#This Row],[Summary]]</f>
        <v>1</v>
      </c>
    </row>
    <row r="42" spans="1:6" x14ac:dyDescent="0.3">
      <c r="A42" s="3" t="str">
        <f>MID(Evo[[#This Row],[Path]],FIND("*",SUBSTITUTE(Evo[[#This Row],[Path]],"/","*",LEN(Evo[[#This Row],[Path]])-LEN(SUBSTITUTE(Evo[[#This Row],[Path]],"/",""))))+1,LEN(Evo[[#This Row],[Path]]))</f>
        <v>DoubleHandHoldemGame.class</v>
      </c>
      <c r="B42" s="37" t="s">
        <v>656</v>
      </c>
      <c r="C42" s="37" t="s">
        <v>562</v>
      </c>
      <c r="D42" s="3" t="str">
        <f>MID(Evo[[#This Row],[Q_Path]],FIND("*",SUBSTITUTE(Evo[[#This Row],[Q_Path]],"/","*",LEN(Evo[[#This Row],[Q_Path]])-LEN(SUBSTITUTE(Evo[[#This Row],[Q_Path]],"/",""))))+1,LEN(Evo[[#This Row],[Q_Path]]))</f>
        <v>DoubleHandHoldemGame.class</v>
      </c>
      <c r="E42" s="3" t="str">
        <f>VLOOKUP(Evo[[#This Row],[Evo_CheckSum]],Grezzi!A:B,2,FALSE)</f>
        <v>live-poker-messages/target/scala-2.12/classes/com/evolutiongaming/game/poker/dhp/DoubleHandHoldemGame.class</v>
      </c>
      <c r="F42" s="3" t="b">
        <f>Evo[[#This Row],[Quinel_Filename]]=Evo[[#This Row],[Summary]]</f>
        <v>1</v>
      </c>
    </row>
    <row r="43" spans="1:6" x14ac:dyDescent="0.3">
      <c r="A43" s="3" t="str">
        <f>MID(Evo[[#This Row],[Path]],FIND("*",SUBSTITUTE(Evo[[#This Row],[Path]],"/","*",LEN(Evo[[#This Row],[Path]])-LEN(SUBSTITUTE(Evo[[#This Row],[Path]],"/",""))))+1,LEN(Evo[[#This Row],[Path]]))</f>
        <v>prepare_checksums.py</v>
      </c>
      <c r="B43" s="37" t="s">
        <v>112</v>
      </c>
      <c r="C43" s="37" t="s">
        <v>338</v>
      </c>
      <c r="D43" s="3" t="str">
        <f>MID(Evo[[#This Row],[Q_Path]],FIND("*",SUBSTITUTE(Evo[[#This Row],[Q_Path]],"/","*",LEN(Evo[[#This Row],[Q_Path]])-LEN(SUBSTITUTE(Evo[[#This Row],[Q_Path]],"/",""))))+1,LEN(Evo[[#This Row],[Q_Path]]))</f>
        <v>prepare_checksums.py</v>
      </c>
      <c r="E43" s="3" t="str">
        <f>VLOOKUP(Evo[[#This Row],[Evo_CheckSum]],Grezzi!A:B,2,FALSE)</f>
        <v>/prepare_checksums.py</v>
      </c>
      <c r="F43" s="3" t="b">
        <f>Evo[[#This Row],[Quinel_Filename]]=Evo[[#This Row],[Summary]]</f>
        <v>1</v>
      </c>
    </row>
    <row r="44" spans="1:6" x14ac:dyDescent="0.3">
      <c r="A44" s="3" t="str">
        <f>MID(Evo[[#This Row],[Path]],FIND("*",SUBSTITUTE(Evo[[#This Row],[Path]],"/","*",LEN(Evo[[#This Row],[Path]])-LEN(SUBSTITUTE(Evo[[#This Row],[Path]],"/",""))))+1,LEN(Evo[[#This Row],[Path]]))</f>
        <v>WheelChance.class</v>
      </c>
      <c r="B44" s="37" t="s">
        <v>602</v>
      </c>
      <c r="C44" s="37" t="s">
        <v>339</v>
      </c>
      <c r="D44" s="3" t="str">
        <f>MID(Evo[[#This Row],[Q_Path]],FIND("*",SUBSTITUTE(Evo[[#This Row],[Q_Path]],"/","*",LEN(Evo[[#This Row],[Q_Path]])-LEN(SUBSTITUTE(Evo[[#This Row],[Q_Path]],"/",""))))+1,LEN(Evo[[#This Row],[Q_Path]]))</f>
        <v>WheelChance.class</v>
      </c>
      <c r="E44" s="3" t="str">
        <f>VLOOKUP(Evo[[#This Row],[Evo_CheckSum]],Grezzi!A:B,2,FALSE)</f>
        <v>live-monopoly/domain/target/scala-2.12/classes/com/evolutiongaming/game/monopoly/WheelChance.class</v>
      </c>
      <c r="F44" s="3" t="b">
        <f>Evo[[#This Row],[Quinel_Filename]]=Evo[[#This Row],[Summary]]</f>
        <v>1</v>
      </c>
    </row>
    <row r="45" spans="1:6" x14ac:dyDescent="0.3">
      <c r="A45" s="3" t="str">
        <f>MID(Evo[[#This Row],[Path]],FIND("*",SUBSTITUTE(Evo[[#This Row],[Path]],"/","*",LEN(Evo[[#This Row],[Path]])-LEN(SUBSTITUTE(Evo[[#This Row],[Path]],"/",""))))+1,LEN(Evo[[#This Row],[Path]]))</f>
        <v>UpgradeInfo.class</v>
      </c>
      <c r="B45" s="37" t="s">
        <v>607</v>
      </c>
      <c r="C45" s="37" t="s">
        <v>340</v>
      </c>
      <c r="D45" s="3" t="str">
        <f>MID(Evo[[#This Row],[Q_Path]],FIND("*",SUBSTITUTE(Evo[[#This Row],[Q_Path]],"/","*",LEN(Evo[[#This Row],[Q_Path]])-LEN(SUBSTITUTE(Evo[[#This Row],[Q_Path]],"/",""))))+1,LEN(Evo[[#This Row],[Q_Path]]))</f>
        <v>UpgradeInfo.class</v>
      </c>
      <c r="E45" s="3" t="str">
        <f>VLOOKUP(Evo[[#This Row],[Evo_CheckSum]],Grezzi!A:B,2,FALSE)</f>
        <v>live-monopoly/domain/target/scala-2.12/classes/com/evolutiongaming/game/monopoly/board/UpgradeInfo.class</v>
      </c>
      <c r="F45" s="3" t="b">
        <f>Evo[[#This Row],[Quinel_Filename]]=Evo[[#This Row],[Summary]]</f>
        <v>1</v>
      </c>
    </row>
    <row r="46" spans="1:6" x14ac:dyDescent="0.3">
      <c r="A46" s="3" t="str">
        <f>MID(Evo[[#This Row],[Path]],FIND("*",SUBSTITUTE(Evo[[#This Row],[Path]],"/","*",LEN(Evo[[#This Row],[Path]])-LEN(SUBSTITUTE(Evo[[#This Row],[Path]],"/",""))))+1,LEN(Evo[[#This Row],[Path]]))</f>
        <v>Square.class</v>
      </c>
      <c r="B46" s="37" t="s">
        <v>606</v>
      </c>
      <c r="C46" s="37" t="s">
        <v>341</v>
      </c>
      <c r="D46" s="3" t="str">
        <f>MID(Evo[[#This Row],[Q_Path]],FIND("*",SUBSTITUTE(Evo[[#This Row],[Q_Path]],"/","*",LEN(Evo[[#This Row],[Q_Path]])-LEN(SUBSTITUTE(Evo[[#This Row],[Q_Path]],"/",""))))+1,LEN(Evo[[#This Row],[Q_Path]]))</f>
        <v>Square.class</v>
      </c>
      <c r="E46" s="3" t="str">
        <f>VLOOKUP(Evo[[#This Row],[Evo_CheckSum]],Grezzi!A:B,2,FALSE)</f>
        <v>live-monopoly/domain/target/scala-2.12/classes/com/evolutiongaming/game/monopoly/board/Square.class</v>
      </c>
      <c r="F46" s="3" t="b">
        <f>Evo[[#This Row],[Quinel_Filename]]=Evo[[#This Row],[Summary]]</f>
        <v>1</v>
      </c>
    </row>
    <row r="47" spans="1:6" x14ac:dyDescent="0.3">
      <c r="A47" s="3" t="str">
        <f>MID(Evo[[#This Row],[Path]],FIND("*",SUBSTITUTE(Evo[[#This Row],[Path]],"/","*",LEN(Evo[[#This Row],[Path]])-LEN(SUBSTITUTE(Evo[[#This Row],[Path]],"/",""))))+1,LEN(Evo[[#This Row],[Path]]))</f>
        <v>PropertyInfo.class</v>
      </c>
      <c r="B47" s="37" t="s">
        <v>605</v>
      </c>
      <c r="C47" s="37" t="s">
        <v>342</v>
      </c>
      <c r="D47" s="3" t="str">
        <f>MID(Evo[[#This Row],[Q_Path]],FIND("*",SUBSTITUTE(Evo[[#This Row],[Q_Path]],"/","*",LEN(Evo[[#This Row],[Q_Path]])-LEN(SUBSTITUTE(Evo[[#This Row],[Q_Path]],"/",""))))+1,LEN(Evo[[#This Row],[Q_Path]]))</f>
        <v>PropertyInfo.class</v>
      </c>
      <c r="E47" s="3" t="str">
        <f>VLOOKUP(Evo[[#This Row],[Evo_CheckSum]],Grezzi!A:B,2,FALSE)</f>
        <v>live-monopoly/domain/target/scala-2.12/classes/com/evolutiongaming/game/monopoly/board/PropertyInfo.class</v>
      </c>
      <c r="F47" s="3" t="b">
        <f>Evo[[#This Row],[Quinel_Filename]]=Evo[[#This Row],[Summary]]</f>
        <v>1</v>
      </c>
    </row>
    <row r="48" spans="1:6" x14ac:dyDescent="0.3">
      <c r="A48" s="3" t="str">
        <f>MID(Evo[[#This Row],[Path]],FIND("*",SUBSTITUTE(Evo[[#This Row],[Path]],"/","*",LEN(Evo[[#This Row],[Path]])-LEN(SUBSTITUTE(Evo[[#This Row],[Path]],"/",""))))+1,LEN(Evo[[#This Row],[Path]]))</f>
        <v>ChanceCard.class</v>
      </c>
      <c r="B48" s="37" t="s">
        <v>603</v>
      </c>
      <c r="C48" s="37" t="s">
        <v>343</v>
      </c>
      <c r="D48" s="3" t="str">
        <f>MID(Evo[[#This Row],[Q_Path]],FIND("*",SUBSTITUTE(Evo[[#This Row],[Q_Path]],"/","*",LEN(Evo[[#This Row],[Q_Path]])-LEN(SUBSTITUTE(Evo[[#This Row],[Q_Path]],"/",""))))+1,LEN(Evo[[#This Row],[Q_Path]]))</f>
        <v>ChanceCard.class</v>
      </c>
      <c r="E48" s="3" t="str">
        <f>VLOOKUP(Evo[[#This Row],[Evo_CheckSum]],Grezzi!A:B,2,FALSE)</f>
        <v>live-monopoly/domain/target/scala-2.12/classes/com/evolutiongaming/game/monopoly/board/ChanceCard.class</v>
      </c>
      <c r="F48" s="3" t="b">
        <f>Evo[[#This Row],[Quinel_Filename]]=Evo[[#This Row],[Summary]]</f>
        <v>1</v>
      </c>
    </row>
    <row r="49" spans="1:6" x14ac:dyDescent="0.3">
      <c r="A49" s="3" t="str">
        <f>MID(Evo[[#This Row],[Path]],FIND("*",SUBSTITUTE(Evo[[#This Row],[Path]],"/","*",LEN(Evo[[#This Row],[Path]])-LEN(SUBSTITUTE(Evo[[#This Row],[Path]],"/",""))))+1,LEN(Evo[[#This Row],[Path]]))</f>
        <v>MonopolyWheelResult.class</v>
      </c>
      <c r="B49" s="37" t="s">
        <v>193</v>
      </c>
      <c r="C49" s="37" t="s">
        <v>344</v>
      </c>
      <c r="D49" s="3" t="str">
        <f>MID(Evo[[#This Row],[Q_Path]],FIND("*",SUBSTITUTE(Evo[[#This Row],[Q_Path]],"/","*",LEN(Evo[[#This Row],[Q_Path]])-LEN(SUBSTITUTE(Evo[[#This Row],[Q_Path]],"/",""))))+1,LEN(Evo[[#This Row],[Q_Path]]))</f>
        <v>MonopolyWheelResult.class</v>
      </c>
      <c r="E49" s="3" t="str">
        <f>VLOOKUP(Evo[[#This Row],[Evo_CheckSum]],Grezzi!A:B,2,FALSE)</f>
        <v>live-monopoly/domain/target/scala-2.12/classes/com/evolutiongaming/game/monopoly/MonopolyWheelResult.class</v>
      </c>
      <c r="F49" s="3" t="b">
        <f>Evo[[#This Row],[Quinel_Filename]]=Evo[[#This Row],[Summary]]</f>
        <v>1</v>
      </c>
    </row>
    <row r="50" spans="1:6" x14ac:dyDescent="0.3">
      <c r="A50" s="3" t="str">
        <f>MID(Evo[[#This Row],[Path]],FIND("*",SUBSTITUTE(Evo[[#This Row],[Path]],"/","*",LEN(Evo[[#This Row],[Path]])-LEN(SUBSTITUTE(Evo[[#This Row],[Path]],"/",""))))+1,LEN(Evo[[#This Row],[Path]]))</f>
        <v>MonopolyBoard.class</v>
      </c>
      <c r="B50" s="37" t="s">
        <v>604</v>
      </c>
      <c r="C50" s="37" t="s">
        <v>345</v>
      </c>
      <c r="D50" s="3" t="str">
        <f>MID(Evo[[#This Row],[Q_Path]],FIND("*",SUBSTITUTE(Evo[[#This Row],[Q_Path]],"/","*",LEN(Evo[[#This Row],[Q_Path]])-LEN(SUBSTITUTE(Evo[[#This Row],[Q_Path]],"/",""))))+1,LEN(Evo[[#This Row],[Q_Path]]))</f>
        <v>MonopolyBoard.class</v>
      </c>
      <c r="E50" s="3" t="str">
        <f>VLOOKUP(Evo[[#This Row],[Evo_CheckSum]],Grezzi!A:B,2,FALSE)</f>
        <v>live-monopoly/domain/target/scala-2.12/classes/com/evolutiongaming/game/monopoly/board/MonopolyBoard.class</v>
      </c>
      <c r="F50" s="3" t="b">
        <f>Evo[[#This Row],[Quinel_Filename]]=Evo[[#This Row],[Summary]]</f>
        <v>1</v>
      </c>
    </row>
    <row r="51" spans="1:6" x14ac:dyDescent="0.3">
      <c r="A51" s="3" t="str">
        <f>MID(Evo[[#This Row],[Path]],FIND("*",SUBSTITUTE(Evo[[#This Row],[Path]],"/","*",LEN(Evo[[#This Row],[Path]])-LEN(SUBSTITUTE(Evo[[#This Row],[Path]],"/",""))))+1,LEN(Evo[[#This Row],[Path]]))</f>
        <v>MonopolyTable.class</v>
      </c>
      <c r="B51" s="37" t="s">
        <v>653</v>
      </c>
      <c r="C51" s="37" t="s">
        <v>614</v>
      </c>
      <c r="D51" s="3" t="str">
        <f>MID(Evo[[#This Row],[Q_Path]],FIND("*",SUBSTITUTE(Evo[[#This Row],[Q_Path]],"/","*",LEN(Evo[[#This Row],[Q_Path]])-LEN(SUBSTITUTE(Evo[[#This Row],[Q_Path]],"/",""))))+1,LEN(Evo[[#This Row],[Q_Path]]))</f>
        <v>MonopolyTable.class</v>
      </c>
      <c r="E51" s="3" t="str">
        <f>VLOOKUP(Evo[[#This Row],[Evo_CheckSum]],Grezzi!A:B,2,FALSE)</f>
        <v>live-monopoly/domain/target/scala-2.12/classes/com/evolutiongaming/game/monopoly/MonopolyTable.class</v>
      </c>
      <c r="F51" s="3" t="b">
        <f>Evo[[#This Row],[Quinel_Filename]]=Evo[[#This Row],[Summary]]</f>
        <v>1</v>
      </c>
    </row>
    <row r="52" spans="1:6" x14ac:dyDescent="0.3">
      <c r="A52" s="3" t="str">
        <f>MID(Evo[[#This Row],[Path]],FIND("*",SUBSTITUTE(Evo[[#This Row],[Path]],"/","*",LEN(Evo[[#This Row],[Path]])-LEN(SUBSTITUTE(Evo[[#This Row],[Path]],"/",""))))+1,LEN(Evo[[#This Row],[Path]]))</f>
        <v>Blackjack.class</v>
      </c>
      <c r="B52" s="37" t="s">
        <v>662</v>
      </c>
      <c r="C52" s="37" t="s">
        <v>346</v>
      </c>
      <c r="D52" s="3" t="str">
        <f>MID(Evo[[#This Row],[Q_Path]],FIND("*",SUBSTITUTE(Evo[[#This Row],[Q_Path]],"/","*",LEN(Evo[[#This Row],[Q_Path]])-LEN(SUBSTITUTE(Evo[[#This Row],[Q_Path]],"/",""))))+1,LEN(Evo[[#This Row],[Q_Path]]))</f>
        <v>Blackjack.class</v>
      </c>
      <c r="E52" s="3" t="str">
        <f>VLOOKUP(Evo[[#This Row],[Evo_CheckSum]],Grezzi!A:B,2,FALSE)</f>
        <v>rng-blackjack/blackjack/target/scala-2.12/classes/com/evolutiongaming/rng/blackjack/runtime/Blackjack.class</v>
      </c>
      <c r="F52" s="3" t="b">
        <f>Evo[[#This Row],[Quinel_Filename]]=Evo[[#This Row],[Summary]]</f>
        <v>1</v>
      </c>
    </row>
    <row r="53" spans="1:6" x14ac:dyDescent="0.3">
      <c r="A53" s="3" t="str">
        <f>MID(Evo[[#This Row],[Path]],FIND("*",SUBSTITUTE(Evo[[#This Row],[Path]],"/","*",LEN(Evo[[#This Row],[Path]])-LEN(SUBSTITUTE(Evo[[#This Row],[Path]],"/",""))))+1,LEN(Evo[[#This Row],[Path]]))</f>
        <v>PlayerHand.class</v>
      </c>
      <c r="B53" s="37" t="s">
        <v>381</v>
      </c>
      <c r="C53" s="37" t="s">
        <v>347</v>
      </c>
      <c r="D53" s="3" t="str">
        <f>MID(Evo[[#This Row],[Q_Path]],FIND("*",SUBSTITUTE(Evo[[#This Row],[Q_Path]],"/","*",LEN(Evo[[#This Row],[Q_Path]])-LEN(SUBSTITUTE(Evo[[#This Row],[Q_Path]],"/",""))))+1,LEN(Evo[[#This Row],[Q_Path]]))</f>
        <v>PlayerHand.class</v>
      </c>
      <c r="E53" s="3" t="str">
        <f>VLOOKUP(Evo[[#This Row],[Evo_CheckSum]],Grezzi!A:B,2,FALSE)</f>
        <v>rng-blackjack/blackjack/target/scala-2.12/classes/com/evolutiongaming/rng/blackjack/domaincommon/hand/PlayerHand.class</v>
      </c>
      <c r="F53" s="3" t="b">
        <f>Evo[[#This Row],[Quinel_Filename]]=Evo[[#This Row],[Summary]]</f>
        <v>1</v>
      </c>
    </row>
    <row r="54" spans="1:6" x14ac:dyDescent="0.3">
      <c r="A54" s="3" t="str">
        <f>MID(Evo[[#This Row],[Path]],FIND("*",SUBSTITUTE(Evo[[#This Row],[Path]],"/","*",LEN(Evo[[#This Row],[Path]])-LEN(SUBSTITUTE(Evo[[#This Row],[Path]],"/",""))))+1,LEN(Evo[[#This Row],[Path]]))</f>
        <v>HandScore.class</v>
      </c>
      <c r="B54" s="37" t="s">
        <v>187</v>
      </c>
      <c r="C54" s="37" t="s">
        <v>348</v>
      </c>
      <c r="D54" s="3" t="str">
        <f>MID(Evo[[#This Row],[Q_Path]],FIND("*",SUBSTITUTE(Evo[[#This Row],[Q_Path]],"/","*",LEN(Evo[[#This Row],[Q_Path]])-LEN(SUBSTITUTE(Evo[[#This Row],[Q_Path]],"/",""))))+1,LEN(Evo[[#This Row],[Q_Path]]))</f>
        <v>HandScore.class</v>
      </c>
      <c r="E54" s="3" t="str">
        <f>VLOOKUP(Evo[[#This Row],[Evo_CheckSum]],Grezzi!A:B,2,FALSE)</f>
        <v>rng-blackjack/blackjack/target/scala-2.12/classes/com/evolutiongaming/rng/blackjack/domaincommon/hand/HandScore.class</v>
      </c>
      <c r="F54" s="3" t="b">
        <f>Evo[[#This Row],[Quinel_Filename]]=Evo[[#This Row],[Summary]]</f>
        <v>1</v>
      </c>
    </row>
    <row r="55" spans="1:6" x14ac:dyDescent="0.3">
      <c r="A55" s="3" t="str">
        <f>MID(Evo[[#This Row],[Path]],FIND("*",SUBSTITUTE(Evo[[#This Row],[Path]],"/","*",LEN(Evo[[#This Row],[Path]])-LEN(SUBSTITUTE(Evo[[#This Row],[Path]],"/",""))))+1,LEN(Evo[[#This Row],[Path]]))</f>
        <v>BlackjackTableConfig.class</v>
      </c>
      <c r="B55" s="37" t="s">
        <v>410</v>
      </c>
      <c r="C55" s="37" t="s">
        <v>349</v>
      </c>
      <c r="D55" s="3" t="str">
        <f>MID(Evo[[#This Row],[Q_Path]],FIND("*",SUBSTITUTE(Evo[[#This Row],[Q_Path]],"/","*",LEN(Evo[[#This Row],[Q_Path]])-LEN(SUBSTITUTE(Evo[[#This Row],[Q_Path]],"/",""))))+1,LEN(Evo[[#This Row],[Q_Path]]))</f>
        <v>BlackjackTableConfig.class</v>
      </c>
      <c r="E55" s="3" t="str">
        <f>VLOOKUP(Evo[[#This Row],[Evo_CheckSum]],Grezzi!A:B,2,FALSE)</f>
        <v>rng-blackjack/blackjack/target/scala-2.12/classes/com/evolutiongaming/rng/blackjack/tableconfig/BlackjackTableConfig.class</v>
      </c>
      <c r="F55" s="3" t="b">
        <f>Evo[[#This Row],[Quinel_Filename]]=Evo[[#This Row],[Summary]]</f>
        <v>1</v>
      </c>
    </row>
    <row r="56" spans="1:6" x14ac:dyDescent="0.3">
      <c r="A56" s="3" t="str">
        <f>MID(Evo[[#This Row],[Path]],FIND("*",SUBSTITUTE(Evo[[#This Row],[Path]],"/","*",LEN(Evo[[#This Row],[Path]])-LEN(SUBSTITUTE(Evo[[#This Row],[Path]],"/",""))))+1,LEN(Evo[[#This Row],[Path]]))</f>
        <v>DealerHand.class</v>
      </c>
      <c r="B56" s="37" t="s">
        <v>382</v>
      </c>
      <c r="C56" s="37" t="s">
        <v>350</v>
      </c>
      <c r="D56" s="3" t="str">
        <f>MID(Evo[[#This Row],[Q_Path]],FIND("*",SUBSTITUTE(Evo[[#This Row],[Q_Path]],"/","*",LEN(Evo[[#This Row],[Q_Path]])-LEN(SUBSTITUTE(Evo[[#This Row],[Q_Path]],"/",""))))+1,LEN(Evo[[#This Row],[Q_Path]]))</f>
        <v>DealerHand.class</v>
      </c>
      <c r="E56" s="3" t="str">
        <f>VLOOKUP(Evo[[#This Row],[Evo_CheckSum]],Grezzi!A:B,2,FALSE)</f>
        <v>rng-blackjack/blackjack/target/scala-2.12/classes/com/evolutiongaming/rng/blackjack/domaincommon/hand/DealerHand.class</v>
      </c>
      <c r="F56" s="3" t="b">
        <f>Evo[[#This Row],[Quinel_Filename]]=Evo[[#This Row],[Summary]]</f>
        <v>1</v>
      </c>
    </row>
    <row r="57" spans="1:6" x14ac:dyDescent="0.3">
      <c r="A57" s="3" t="str">
        <f>MID(Evo[[#This Row],[Path]],FIND("*",SUBSTITUTE(Evo[[#This Row],[Path]],"/","*",LEN(Evo[[#This Row],[Path]])-LEN(SUBSTITUTE(Evo[[#This Row],[Path]],"/",""))))+1,LEN(Evo[[#This Row],[Path]]))</f>
        <v>Card.class</v>
      </c>
      <c r="B57" s="37" t="s">
        <v>292</v>
      </c>
      <c r="C57" s="37" t="s">
        <v>351</v>
      </c>
      <c r="D57" s="3" t="str">
        <f>MID(Evo[[#This Row],[Q_Path]],FIND("*",SUBSTITUTE(Evo[[#This Row],[Q_Path]],"/","*",LEN(Evo[[#This Row],[Q_Path]])-LEN(SUBSTITUTE(Evo[[#This Row],[Q_Path]],"/",""))))+1,LEN(Evo[[#This Row],[Q_Path]]))</f>
        <v>Card.class</v>
      </c>
      <c r="E57" s="3" t="str">
        <f>VLOOKUP(Evo[[#This Row],[Evo_CheckSum]],Grezzi!A:B,2,FALSE)</f>
        <v>rng-blackjack/blackjack/target/scala-2.12/classes/com/evolutiongaming/rng/blackjack/domaincommon/Card.class</v>
      </c>
      <c r="F57" s="3" t="b">
        <f>Evo[[#This Row],[Quinel_Filename]]=Evo[[#This Row],[Summary]]</f>
        <v>1</v>
      </c>
    </row>
    <row r="58" spans="1:6" x14ac:dyDescent="0.3">
      <c r="A58" s="3" t="str">
        <f>MID(Evo[[#This Row],[Path]],FIND("*",SUBSTITUTE(Evo[[#This Row],[Path]],"/","*",LEN(Evo[[#This Row],[Path]])-LEN(SUBSTITUTE(Evo[[#This Row],[Path]],"/",""))))+1,LEN(Evo[[#This Row],[Path]]))</f>
        <v>NumberOfDeck.class</v>
      </c>
      <c r="B58" s="37" t="s">
        <v>125</v>
      </c>
      <c r="C58" s="37" t="s">
        <v>352</v>
      </c>
      <c r="D58" s="3" t="str">
        <f>MID(Evo[[#This Row],[Q_Path]],FIND("*",SUBSTITUTE(Evo[[#This Row],[Q_Path]],"/","*",LEN(Evo[[#This Row],[Q_Path]])-LEN(SUBSTITUTE(Evo[[#This Row],[Q_Path]],"/",""))))+1,LEN(Evo[[#This Row],[Q_Path]]))</f>
        <v>NumberOfDeck.class</v>
      </c>
      <c r="E58" s="3" t="str">
        <f>VLOOKUP(Evo[[#This Row],[Evo_CheckSum]],Grezzi!A:B,2,FALSE)</f>
        <v>rng-blackjack/blackjack/target/scala-2.12/classes/com/evolutiongaming/rng/blackjack/domaincommon/NumberOfDeck.class</v>
      </c>
      <c r="F58" s="3" t="b">
        <f>Evo[[#This Row],[Quinel_Filename]]=Evo[[#This Row],[Summary]]</f>
        <v>1</v>
      </c>
    </row>
    <row r="59" spans="1:6" x14ac:dyDescent="0.3">
      <c r="A59" s="3" t="str">
        <f>MID(Evo[[#This Row],[Path]],FIND("*",SUBSTITUTE(Evo[[#This Row],[Path]],"/","*",LEN(Evo[[#This Row],[Path]])-LEN(SUBSTITUTE(Evo[[#This Row],[Path]],"/",""))))+1,LEN(Evo[[#This Row],[Path]]))</f>
        <v>ShoeFactoryImpl.class</v>
      </c>
      <c r="B59" s="37" t="s">
        <v>534</v>
      </c>
      <c r="C59" s="37" t="s">
        <v>353</v>
      </c>
      <c r="D59" s="3" t="str">
        <f>MID(Evo[[#This Row],[Q_Path]],FIND("*",SUBSTITUTE(Evo[[#This Row],[Q_Path]],"/","*",LEN(Evo[[#This Row],[Q_Path]])-LEN(SUBSTITUTE(Evo[[#This Row],[Q_Path]],"/",""))))+1,LEN(Evo[[#This Row],[Q_Path]]))</f>
        <v>ShoeFactoryImpl.class</v>
      </c>
      <c r="E59" s="3" t="str">
        <f>VLOOKUP(Evo[[#This Row],[Evo_CheckSum]],Grezzi!A:B,2,FALSE)</f>
        <v>rng-blackjack/blackjack/target/scala-2.12/classes/com/evolutiongaming/rng/blackjack/runtime/common/ShoeFactoryImpl.class</v>
      </c>
      <c r="F59" s="3" t="b">
        <f>Evo[[#This Row],[Quinel_Filename]]=Evo[[#This Row],[Summary]]</f>
        <v>1</v>
      </c>
    </row>
    <row r="60" spans="1:6" x14ac:dyDescent="0.3">
      <c r="A60" s="3" t="str">
        <f>MID(Evo[[#This Row],[Path]],FIND("*",SUBSTITUTE(Evo[[#This Row],[Path]],"/","*",LEN(Evo[[#This Row],[Path]])-LEN(SUBSTITUTE(Evo[[#This Row],[Path]],"/",""))))+1,LEN(Evo[[#This Row],[Path]]))</f>
        <v>Game.class</v>
      </c>
      <c r="B60" s="37" t="s">
        <v>430</v>
      </c>
      <c r="C60" s="37" t="s">
        <v>354</v>
      </c>
      <c r="D60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60" s="3" t="str">
        <f>VLOOKUP(Evo[[#This Row],[Evo_CheckSum]],Grezzi!A:B,2,FALSE)</f>
        <v>rng-roulette/roulette/target/scala-2.12/classes/com/evolutiongaming/rng/roulette/game/Game.class</v>
      </c>
      <c r="F60" s="3" t="b">
        <f>Evo[[#This Row],[Quinel_Filename]]=Evo[[#This Row],[Summary]]</f>
        <v>1</v>
      </c>
    </row>
    <row r="61" spans="1:6" x14ac:dyDescent="0.3">
      <c r="A61" s="3" t="str">
        <f>MID(Evo[[#This Row],[Path]],FIND("*",SUBSTITUTE(Evo[[#This Row],[Path]],"/","*",LEN(Evo[[#This Row],[Path]])-LEN(SUBSTITUTE(Evo[[#This Row],[Path]],"/",""))))+1,LEN(Evo[[#This Row],[Path]]))</f>
        <v>Engine.class</v>
      </c>
      <c r="B61" s="37" t="s">
        <v>431</v>
      </c>
      <c r="C61" s="37" t="s">
        <v>355</v>
      </c>
      <c r="D61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61" s="3" t="str">
        <f>VLOOKUP(Evo[[#This Row],[Evo_CheckSum]],Grezzi!A:B,2,FALSE)</f>
        <v>rng-roulette/roulette/target/scala-2.12/classes/com/evolutiongaming/rng/roulette/Engine.class</v>
      </c>
      <c r="F61" s="3" t="b">
        <f>Evo[[#This Row],[Quinel_Filename]]=Evo[[#This Row],[Summary]]</f>
        <v>1</v>
      </c>
    </row>
    <row r="62" spans="1:6" x14ac:dyDescent="0.3">
      <c r="A62" s="3" t="str">
        <f>MID(Evo[[#This Row],[Path]],FIND("*",SUBSTITUTE(Evo[[#This Row],[Path]],"/","*",LEN(Evo[[#This Row],[Path]])-LEN(SUBSTITUTE(Evo[[#This Row],[Path]],"/",""))))+1,LEN(Evo[[#This Row],[Path]]))</f>
        <v>ScalableBlackjackGame.class</v>
      </c>
      <c r="B62" s="37" t="s">
        <v>660</v>
      </c>
      <c r="C62" s="37" t="s">
        <v>683</v>
      </c>
      <c r="D62" s="3" t="str">
        <f>MID(Evo[[#This Row],[Q_Path]],FIND("*",SUBSTITUTE(Evo[[#This Row],[Q_Path]],"/","*",LEN(Evo[[#This Row],[Q_Path]])-LEN(SUBSTITUTE(Evo[[#This Row],[Q_Path]],"/",""))))+1,LEN(Evo[[#This Row],[Q_Path]]))</f>
        <v>ScalableBlackjackGame.class</v>
      </c>
      <c r="E62" s="3" t="str">
        <f>VLOOKUP(Evo[[#This Row],[Evo_CheckSum]],Grezzi!A:B,2,FALSE)</f>
        <v>live-sbj/domain/target/scala-2.12/classes/com/evolutiongaming/game/sbj/ScalableBlackjackGame.class</v>
      </c>
      <c r="F62" s="3" t="b">
        <f>Evo[[#This Row],[Quinel_Filename]]=Evo[[#This Row],[Summary]]</f>
        <v>1</v>
      </c>
    </row>
    <row r="63" spans="1:6" x14ac:dyDescent="0.3">
      <c r="A63" s="3" t="str">
        <f>MID(Evo[[#This Row],[Path]],FIND("*",SUBSTITUTE(Evo[[#This Row],[Path]],"/","*",LEN(Evo[[#This Row],[Path]])-LEN(SUBSTITUTE(Evo[[#This Row],[Path]],"/",""))))+1,LEN(Evo[[#This Row],[Path]]))</f>
        <v>Cards.class</v>
      </c>
      <c r="B63" s="37" t="s">
        <v>300</v>
      </c>
      <c r="C63" s="37" t="s">
        <v>356</v>
      </c>
      <c r="D63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63" s="3" t="str">
        <f>VLOOKUP(Evo[[#This Row],[Evo_CheckSum]],Grezzi!A:B,2,FALSE)</f>
        <v>sbj-shared-domain/target/scala-2.12/classes/com/evolutiongaming/game/sbj/cards/Cards.class</v>
      </c>
      <c r="F63" s="3" t="b">
        <f>Evo[[#This Row],[Quinel_Filename]]=Evo[[#This Row],[Summary]]</f>
        <v>1</v>
      </c>
    </row>
    <row r="64" spans="1:6" x14ac:dyDescent="0.3">
      <c r="A64" s="3" t="str">
        <f>MID(Evo[[#This Row],[Path]],FIND("*",SUBSTITUTE(Evo[[#This Row],[Path]],"/","*",LEN(Evo[[#This Row],[Path]])-LEN(SUBSTITUTE(Evo[[#This Row],[Path]],"/",""))))+1,LEN(Evo[[#This Row],[Path]]))</f>
        <v>PlayerHands.class</v>
      </c>
      <c r="B64" s="37" t="s">
        <v>301</v>
      </c>
      <c r="C64" s="37" t="s">
        <v>357</v>
      </c>
      <c r="D64" s="3" t="str">
        <f>MID(Evo[[#This Row],[Q_Path]],FIND("*",SUBSTITUTE(Evo[[#This Row],[Q_Path]],"/","*",LEN(Evo[[#This Row],[Q_Path]])-LEN(SUBSTITUTE(Evo[[#This Row],[Q_Path]],"/",""))))+1,LEN(Evo[[#This Row],[Q_Path]]))</f>
        <v>PlayerHands.class</v>
      </c>
      <c r="E64" s="3" t="str">
        <f>VLOOKUP(Evo[[#This Row],[Evo_CheckSum]],Grezzi!A:B,2,FALSE)</f>
        <v>sbj-shared-domain/target/scala-2.12/classes/com/evolutiongaming/game/sbj/hands/PlayerHands.class</v>
      </c>
      <c r="F64" s="3" t="b">
        <f>Evo[[#This Row],[Quinel_Filename]]=Evo[[#This Row],[Summary]]</f>
        <v>1</v>
      </c>
    </row>
    <row r="65" spans="1:6" x14ac:dyDescent="0.3">
      <c r="A65" s="3" t="str">
        <f>MID(Evo[[#This Row],[Path]],FIND("*",SUBSTITUTE(Evo[[#This Row],[Path]],"/","*",LEN(Evo[[#This Row],[Path]])-LEN(SUBSTITUTE(Evo[[#This Row],[Path]],"/",""))))+1,LEN(Evo[[#This Row],[Path]]))</f>
        <v>GameResultEvaluation.class</v>
      </c>
      <c r="B65" s="37" t="s">
        <v>250</v>
      </c>
      <c r="C65" s="37" t="s">
        <v>358</v>
      </c>
      <c r="D65" s="3" t="str">
        <f>MID(Evo[[#This Row],[Q_Path]],FIND("*",SUBSTITUTE(Evo[[#This Row],[Q_Path]],"/","*",LEN(Evo[[#This Row],[Q_Path]])-LEN(SUBSTITUTE(Evo[[#This Row],[Q_Path]],"/",""))))+1,LEN(Evo[[#This Row],[Q_Path]]))</f>
        <v>GameResultEvaluation.class</v>
      </c>
      <c r="E65" s="3" t="str">
        <f>VLOOKUP(Evo[[#This Row],[Evo_CheckSum]],Grezzi!A:B,2,FALSE)</f>
        <v>sbj-shared-domain/target/scala-2.12/classes/com/evolutiongaming/game/sbj/outcome/GameResultEvaluation.class</v>
      </c>
      <c r="F65" s="3" t="b">
        <f>Evo[[#This Row],[Quinel_Filename]]=Evo[[#This Row],[Summary]]</f>
        <v>1</v>
      </c>
    </row>
    <row r="66" spans="1:6" x14ac:dyDescent="0.3">
      <c r="A66" s="3" t="str">
        <f>MID(Evo[[#This Row],[Path]],FIND("*",SUBSTITUTE(Evo[[#This Row],[Path]],"/","*",LEN(Evo[[#This Row],[Path]])-LEN(SUBSTITUTE(Evo[[#This Row],[Path]],"/",""))))+1,LEN(Evo[[#This Row],[Path]]))</f>
        <v>BettingProcessor.class</v>
      </c>
      <c r="B66" s="37" t="s">
        <v>661</v>
      </c>
      <c r="C66" s="37" t="s">
        <v>684</v>
      </c>
      <c r="D66" s="3" t="str">
        <f>MID(Evo[[#This Row],[Q_Path]],FIND("*",SUBSTITUTE(Evo[[#This Row],[Q_Path]],"/","*",LEN(Evo[[#This Row],[Q_Path]])-LEN(SUBSTITUTE(Evo[[#This Row],[Q_Path]],"/",""))))+1,LEN(Evo[[#This Row],[Q_Path]]))</f>
        <v>BettingProcessor.class</v>
      </c>
      <c r="E66" s="3" t="str">
        <f>VLOOKUP(Evo[[#This Row],[Evo_CheckSum]],Grezzi!A:B,2,FALSE)</f>
        <v>live-sbj/services/target/scala-2.12/classes/com/evolutiongaming/game/sbj/listener/BettingProcessor.class</v>
      </c>
      <c r="F66" s="3" t="b">
        <f>Evo[[#This Row],[Quinel_Filename]]=Evo[[#This Row],[Summary]]</f>
        <v>1</v>
      </c>
    </row>
    <row r="67" spans="1:6" x14ac:dyDescent="0.3">
      <c r="A67" s="3" t="str">
        <f>MID(Evo[[#This Row],[Path]],FIND("*",SUBSTITUTE(Evo[[#This Row],[Path]],"/","*",LEN(Evo[[#This Row],[Path]])-LEN(SUBSTITUTE(Evo[[#This Row],[Path]],"/",""))))+1,LEN(Evo[[#This Row],[Path]]))</f>
        <v>SideBetCombination.class</v>
      </c>
      <c r="B67" s="37" t="s">
        <v>383</v>
      </c>
      <c r="C67" s="37" t="s">
        <v>359</v>
      </c>
      <c r="D67" s="3" t="str">
        <f>MID(Evo[[#This Row],[Q_Path]],FIND("*",SUBSTITUTE(Evo[[#This Row],[Q_Path]],"/","*",LEN(Evo[[#This Row],[Q_Path]])-LEN(SUBSTITUTE(Evo[[#This Row],[Q_Path]],"/",""))))+1,LEN(Evo[[#This Row],[Q_Path]]))</f>
        <v>SideBetCombination.class</v>
      </c>
      <c r="E67" s="3" t="str">
        <f>VLOOKUP(Evo[[#This Row],[Evo_CheckSum]],Grezzi!A:B,2,FALSE)</f>
        <v>sbj-shared-domain/target/scala-2.12/classes/com/evolutiongaming/game/sbj/sidebets/SideBetCombination.class</v>
      </c>
      <c r="F67" s="3" t="b">
        <f>Evo[[#This Row],[Quinel_Filename]]=Evo[[#This Row],[Summary]]</f>
        <v>1</v>
      </c>
    </row>
    <row r="68" spans="1:6" x14ac:dyDescent="0.3">
      <c r="A68" s="3" t="str">
        <f>MID(Evo[[#This Row],[Path]],FIND("*",SUBSTITUTE(Evo[[#This Row],[Path]],"/","*",LEN(Evo[[#This Row],[Path]])-LEN(SUBSTITUTE(Evo[[#This Row],[Path]],"/",""))))+1,LEN(Evo[[#This Row],[Path]]))</f>
        <v>PayoutEvaluation.class</v>
      </c>
      <c r="B68" s="37" t="s">
        <v>384</v>
      </c>
      <c r="C68" s="37" t="s">
        <v>360</v>
      </c>
      <c r="D68" s="3" t="str">
        <f>MID(Evo[[#This Row],[Q_Path]],FIND("*",SUBSTITUTE(Evo[[#This Row],[Q_Path]],"/","*",LEN(Evo[[#This Row],[Q_Path]])-LEN(SUBSTITUTE(Evo[[#This Row],[Q_Path]],"/",""))))+1,LEN(Evo[[#This Row],[Q_Path]]))</f>
        <v>PayoutEvaluation.class</v>
      </c>
      <c r="E68" s="3" t="str">
        <f>VLOOKUP(Evo[[#This Row],[Evo_CheckSum]],Grezzi!A:B,2,FALSE)</f>
        <v>sbj-shared-domain/target/scala-2.12/classes/com/evolutiongaming/game/sbj/payout/PayoutEvaluation.class</v>
      </c>
      <c r="F68" s="3" t="b">
        <f>Evo[[#This Row],[Quinel_Filename]]=Evo[[#This Row],[Summary]]</f>
        <v>1</v>
      </c>
    </row>
    <row r="69" spans="1:6" x14ac:dyDescent="0.3">
      <c r="A69" s="3" t="str">
        <f>MID(Evo[[#This Row],[Path]],FIND("*",SUBSTITUTE(Evo[[#This Row],[Path]],"/","*",LEN(Evo[[#This Row],[Path]])-LEN(SUBSTITUTE(Evo[[#This Row],[Path]],"/",""))))+1,LEN(Evo[[#This Row],[Path]]))</f>
        <v>HandResult.class</v>
      </c>
      <c r="B69" s="37" t="s">
        <v>204</v>
      </c>
      <c r="C69" s="37" t="s">
        <v>361</v>
      </c>
      <c r="D69" s="3" t="str">
        <f>MID(Evo[[#This Row],[Q_Path]],FIND("*",SUBSTITUTE(Evo[[#This Row],[Q_Path]],"/","*",LEN(Evo[[#This Row],[Q_Path]])-LEN(SUBSTITUTE(Evo[[#This Row],[Q_Path]],"/",""))))+1,LEN(Evo[[#This Row],[Q_Path]]))</f>
        <v>HandResult.class</v>
      </c>
      <c r="E69" s="3" t="str">
        <f>VLOOKUP(Evo[[#This Row],[Evo_CheckSum]],Grezzi!A:B,2,FALSE)</f>
        <v>rng-blackjack/blackjack/target/scala-2.12/classes/com/evolutiongaming/rng/blackjack/domaincommon/hand/HandResult.class</v>
      </c>
      <c r="F69" s="3" t="b">
        <f>Evo[[#This Row],[Quinel_Filename]]=Evo[[#This Row],[Summary]]</f>
        <v>1</v>
      </c>
    </row>
    <row r="70" spans="1:6" x14ac:dyDescent="0.3">
      <c r="A70" s="3" t="str">
        <f>MID(Evo[[#This Row],[Path]],FIND("*",SUBSTITUTE(Evo[[#This Row],[Path]],"/","*",LEN(Evo[[#This Row],[Path]])-LEN(SUBSTITUTE(Evo[[#This Row],[Path]],"/",""))))+1,LEN(Evo[[#This Row],[Path]]))</f>
        <v>Shoe.class</v>
      </c>
      <c r="B70" s="37" t="s">
        <v>385</v>
      </c>
      <c r="C70" s="37" t="s">
        <v>362</v>
      </c>
      <c r="D70" s="3" t="str">
        <f>MID(Evo[[#This Row],[Q_Path]],FIND("*",SUBSTITUTE(Evo[[#This Row],[Q_Path]],"/","*",LEN(Evo[[#This Row],[Q_Path]])-LEN(SUBSTITUTE(Evo[[#This Row],[Q_Path]],"/",""))))+1,LEN(Evo[[#This Row],[Q_Path]]))</f>
        <v>Shoe.class</v>
      </c>
      <c r="E70" s="3" t="str">
        <f>VLOOKUP(Evo[[#This Row],[Evo_CheckSum]],Grezzi!A:B,2,FALSE)</f>
        <v>rng-blackjack/blackjack/target/scala-2.12/classes/com/evolutiongaming/rng/blackjack/domaincommon/Shoe.class</v>
      </c>
      <c r="F70" s="3" t="b">
        <f>Evo[[#This Row],[Quinel_Filename]]=Evo[[#This Row],[Summary]]</f>
        <v>1</v>
      </c>
    </row>
    <row r="71" spans="1:6" x14ac:dyDescent="0.3">
      <c r="A71" s="3" t="str">
        <f>MID(Evo[[#This Row],[Path]],FIND("*",SUBSTITUTE(Evo[[#This Row],[Path]],"/","*",LEN(Evo[[#This Row],[Path]])-LEN(SUBSTITUTE(Evo[[#This Row],[Path]],"/",""))))+1,LEN(Evo[[#This Row],[Path]]))</f>
        <v>PayoutRateCalculator.class</v>
      </c>
      <c r="B71" s="37" t="s">
        <v>386</v>
      </c>
      <c r="C71" s="37" t="s">
        <v>363</v>
      </c>
      <c r="D71" s="3" t="str">
        <f>MID(Evo[[#This Row],[Q_Path]],FIND("*",SUBSTITUTE(Evo[[#This Row],[Q_Path]],"/","*",LEN(Evo[[#This Row],[Q_Path]])-LEN(SUBSTITUTE(Evo[[#This Row],[Q_Path]],"/",""))))+1,LEN(Evo[[#This Row],[Q_Path]]))</f>
        <v>PayoutRateCalculator.class</v>
      </c>
      <c r="E71" s="3" t="str">
        <f>VLOOKUP(Evo[[#This Row],[Evo_CheckSum]],Grezzi!A:B,2,FALSE)</f>
        <v>rng-blackjack/blackjack/target/scala-2.12/classes/com/evolutiongaming/rng/blackjack/gamelogic/PayoutRateCalculator.class</v>
      </c>
      <c r="F71" s="3" t="b">
        <f>Evo[[#This Row],[Quinel_Filename]]=Evo[[#This Row],[Summary]]</f>
        <v>1</v>
      </c>
    </row>
    <row r="72" spans="1:6" x14ac:dyDescent="0.3">
      <c r="A72" s="3" t="str">
        <f>MID(Evo[[#This Row],[Path]],FIND("*",SUBSTITUTE(Evo[[#This Row],[Path]],"/","*",LEN(Evo[[#This Row],[Path]])-LEN(SUBSTITUTE(Evo[[#This Row],[Path]],"/",""))))+1,LEN(Evo[[#This Row],[Path]]))</f>
        <v>BlackjackRules.class</v>
      </c>
      <c r="B72" s="37" t="s">
        <v>387</v>
      </c>
      <c r="C72" s="37" t="s">
        <v>364</v>
      </c>
      <c r="D72" s="3" t="str">
        <f>MID(Evo[[#This Row],[Q_Path]],FIND("*",SUBSTITUTE(Evo[[#This Row],[Q_Path]],"/","*",LEN(Evo[[#This Row],[Q_Path]])-LEN(SUBSTITUTE(Evo[[#This Row],[Q_Path]],"/",""))))+1,LEN(Evo[[#This Row],[Q_Path]]))</f>
        <v>BlackjackRules.class</v>
      </c>
      <c r="E72" s="3" t="str">
        <f>VLOOKUP(Evo[[#This Row],[Evo_CheckSum]],Grezzi!A:B,2,FALSE)</f>
        <v>rng-blackjack/blackjack/target/scala-2.12/classes/com/evolutiongaming/rng/blackjack/gamelogic/BlackjackRules.class</v>
      </c>
      <c r="F72" s="3" t="b">
        <f>Evo[[#This Row],[Quinel_Filename]]=Evo[[#This Row],[Summary]]</f>
        <v>1</v>
      </c>
    </row>
    <row r="73" spans="1:6" x14ac:dyDescent="0.3">
      <c r="A73" s="3" t="str">
        <f>MID(Evo[[#This Row],[Path]],FIND("*",SUBSTITUTE(Evo[[#This Row],[Path]],"/","*",LEN(Evo[[#This Row],[Path]])-LEN(SUBSTITUTE(Evo[[#This Row],[Path]],"/",""))))+1,LEN(Evo[[#This Row],[Path]]))</f>
        <v>ThreeCardPokerPayouts.class</v>
      </c>
      <c r="B73" s="37" t="s">
        <v>10</v>
      </c>
      <c r="C73" s="37" t="s">
        <v>563</v>
      </c>
      <c r="D73" s="3" t="str">
        <f>MID(Evo[[#This Row],[Q_Path]],FIND("*",SUBSTITUTE(Evo[[#This Row],[Q_Path]],"/","*",LEN(Evo[[#This Row],[Q_Path]])-LEN(SUBSTITUTE(Evo[[#This Row],[Q_Path]],"/",""))))+1,LEN(Evo[[#This Row],[Q_Path]]))</f>
        <v>ThreeCardPokerPayouts.class</v>
      </c>
      <c r="E73" s="3" t="str">
        <f>VLOOKUP(Evo[[#This Row],[Evo_CheckSum]],Grezzi!A:B,2,FALSE)</f>
        <v>live-poker-messages/target/scala-2.12/classes/com/evolutiongaming/game/poker/tcp/ThreeCardPokerPayouts.class</v>
      </c>
      <c r="F73" s="3" t="b">
        <f>Evo[[#This Row],[Quinel_Filename]]=Evo[[#This Row],[Summary]]</f>
        <v>1</v>
      </c>
    </row>
    <row r="74" spans="1:6" x14ac:dyDescent="0.3">
      <c r="A74" s="3" t="str">
        <f>MID(Evo[[#This Row],[Path]],FIND("*",SUBSTITUTE(Evo[[#This Row],[Path]],"/","*",LEN(Evo[[#This Row],[Path]])-LEN(SUBSTITUTE(Evo[[#This Row],[Path]],"/",""))))+1,LEN(Evo[[#This Row],[Path]]))</f>
        <v>ThreeCardEvaluation.class</v>
      </c>
      <c r="B74" s="37" t="s">
        <v>12</v>
      </c>
      <c r="C74" s="37" t="s">
        <v>432</v>
      </c>
      <c r="D74" s="3" t="str">
        <f>MID(Evo[[#This Row],[Q_Path]],FIND("*",SUBSTITUTE(Evo[[#This Row],[Q_Path]],"/","*",LEN(Evo[[#This Row],[Q_Path]])-LEN(SUBSTITUTE(Evo[[#This Row],[Q_Path]],"/",""))))+1,LEN(Evo[[#This Row],[Q_Path]]))</f>
        <v>ThreeCardEvaluation.class</v>
      </c>
      <c r="E74" s="3" t="str">
        <f>VLOOKUP(Evo[[#This Row],[Evo_CheckSum]],Grezzi!A:B,2,FALSE)</f>
        <v>live-poker/domain/target/scala-2.12/classes/com/evolutiongaming/game/poker/threecard/ThreeCardEvaluation.class</v>
      </c>
      <c r="F74" s="3" t="b">
        <f>Evo[[#This Row],[Quinel_Filename]]=Evo[[#This Row],[Summary]]</f>
        <v>1</v>
      </c>
    </row>
    <row r="75" spans="1:6" x14ac:dyDescent="0.3">
      <c r="A75" s="3" t="str">
        <f>MID(Evo[[#This Row],[Path]],FIND("*",SUBSTITUTE(Evo[[#This Row],[Path]],"/","*",LEN(Evo[[#This Row],[Path]])-LEN(SUBSTITUTE(Evo[[#This Row],[Path]],"/",""))))+1,LEN(Evo[[#This Row],[Path]]))</f>
        <v>DragonTigerCard.class</v>
      </c>
      <c r="B75" s="37" t="s">
        <v>5</v>
      </c>
      <c r="C75" s="37" t="s">
        <v>365</v>
      </c>
      <c r="D75" s="3" t="str">
        <f>MID(Evo[[#This Row],[Q_Path]],FIND("*",SUBSTITUTE(Evo[[#This Row],[Q_Path]],"/","*",LEN(Evo[[#This Row],[Q_Path]])-LEN(SUBSTITUTE(Evo[[#This Row],[Q_Path]],"/",""))))+1,LEN(Evo[[#This Row],[Q_Path]]))</f>
        <v>DragonTigerCard.class</v>
      </c>
      <c r="E75" s="3" t="str">
        <f>VLOOKUP(Evo[[#This Row],[Evo_CheckSum]],Grezzi!A:B,2,FALSE)</f>
        <v>live-dragontiger/domain/target/scala-2.12/classes/com/evolutiongaming/game/dragontiger/DragonTigerCard.class</v>
      </c>
      <c r="F75" s="3" t="b">
        <f>Evo[[#This Row],[Quinel_Filename]]=Evo[[#This Row],[Summary]]</f>
        <v>1</v>
      </c>
    </row>
    <row r="76" spans="1:6" x14ac:dyDescent="0.3">
      <c r="A76" s="3" t="str">
        <f>MID(Evo[[#This Row],[Path]],FIND("*",SUBSTITUTE(Evo[[#This Row],[Path]],"/","*",LEN(Evo[[#This Row],[Path]])-LEN(SUBSTITUTE(Evo[[#This Row],[Path]],"/",""))))+1,LEN(Evo[[#This Row],[Path]]))</f>
        <v>BlackjackGame.class</v>
      </c>
      <c r="B76" s="37" t="s">
        <v>643</v>
      </c>
      <c r="C76" s="37" t="s">
        <v>0</v>
      </c>
      <c r="D76" s="3" t="str">
        <f>MID(Evo[[#This Row],[Q_Path]],FIND("*",SUBSTITUTE(Evo[[#This Row],[Q_Path]],"/","*",LEN(Evo[[#This Row],[Q_Path]])-LEN(SUBSTITUTE(Evo[[#This Row],[Q_Path]],"/",""))))+1,LEN(Evo[[#This Row],[Q_Path]]))</f>
        <v>BlackjackGame.class</v>
      </c>
      <c r="E76" s="3" t="str">
        <f>VLOOKUP(Evo[[#This Row],[Evo_CheckSum]],Grezzi!A:B,2,FALSE)</f>
        <v>blackjack/domain/target/scala-2.12/classes/com/evolutiongaming/game/blackjack/BlackjackGame.class</v>
      </c>
      <c r="F76" s="3" t="b">
        <f>Evo[[#This Row],[Quinel_Filename]]=Evo[[#This Row],[Summary]]</f>
        <v>1</v>
      </c>
    </row>
    <row r="77" spans="1:6" x14ac:dyDescent="0.3">
      <c r="A77" s="3" t="str">
        <f>MID(Evo[[#This Row],[Path]],FIND("*",SUBSTITUTE(Evo[[#This Row],[Path]],"/","*",LEN(Evo[[#This Row],[Path]])-LEN(SUBSTITUTE(Evo[[#This Row],[Path]],"/",""))))+1,LEN(Evo[[#This Row],[Path]]))</f>
        <v>ThreeCardHandEvaluation.class</v>
      </c>
      <c r="B77" s="37" t="s">
        <v>8</v>
      </c>
      <c r="C77" s="37" t="s">
        <v>564</v>
      </c>
      <c r="D77" s="3" t="str">
        <f>MID(Evo[[#This Row],[Q_Path]],FIND("*",SUBSTITUTE(Evo[[#This Row],[Q_Path]],"/","*",LEN(Evo[[#This Row],[Q_Path]])-LEN(SUBSTITUTE(Evo[[#This Row],[Q_Path]],"/",""))))+1,LEN(Evo[[#This Row],[Q_Path]]))</f>
        <v>ThreeCardHandEvaluation.class</v>
      </c>
      <c r="E77" s="3" t="str">
        <f>VLOOKUP(Evo[[#This Row],[Evo_CheckSum]],Grezzi!A:B,2,FALSE)</f>
        <v>live-poker-messages/target/scala-2.12/classes/com/evolutiongaming/game/poker/evaluation/ThreeCardHandEvaluation.class</v>
      </c>
      <c r="F77" s="3" t="b">
        <f>Evo[[#This Row],[Quinel_Filename]]=Evo[[#This Row],[Summary]]</f>
        <v>1</v>
      </c>
    </row>
    <row r="78" spans="1:6" x14ac:dyDescent="0.3">
      <c r="A78" s="3" t="str">
        <f>MID(Evo[[#This Row],[Path]],FIND("*",SUBSTITUTE(Evo[[#This Row],[Path]],"/","*",LEN(Evo[[#This Row],[Path]])-LEN(SUBSTITUTE(Evo[[#This Row],[Path]],"/",""))))+1,LEN(Evo[[#This Row],[Path]]))</f>
        <v>WinMultiplier.class</v>
      </c>
      <c r="B78" s="37" t="s">
        <v>25</v>
      </c>
      <c r="C78" s="37" t="s">
        <v>26</v>
      </c>
      <c r="D78" s="3" t="str">
        <f>MID(Evo[[#This Row],[Q_Path]],FIND("*",SUBSTITUTE(Evo[[#This Row],[Q_Path]],"/","*",LEN(Evo[[#This Row],[Q_Path]])-LEN(SUBSTITUTE(Evo[[#This Row],[Q_Path]],"/",""))))+1,LEN(Evo[[#This Row],[Q_Path]]))</f>
        <v>WinMultiplier.class</v>
      </c>
      <c r="E78" s="3" t="str">
        <f>VLOOKUP(Evo[[#This Row],[Evo_CheckSum]],Grezzi!A:B,2,FALSE)</f>
        <v>roulette/domain/target/scala-2.12/classes/com/evolutiongaming/game/roulette/WinMultiplier.class</v>
      </c>
      <c r="F78" s="3" t="b">
        <f>Evo[[#This Row],[Quinel_Filename]]=Evo[[#This Row],[Summary]]</f>
        <v>1</v>
      </c>
    </row>
    <row r="79" spans="1:6" x14ac:dyDescent="0.3">
      <c r="A79" s="3" t="str">
        <f>MID(Evo[[#This Row],[Path]],FIND("*",SUBSTITUTE(Evo[[#This Row],[Path]],"/","*",LEN(Evo[[#This Row],[Path]])-LEN(SUBSTITUTE(Evo[[#This Row],[Path]],"/",""))))+1,LEN(Evo[[#This Row],[Path]]))</f>
        <v>RouletteWinMultipliers.class</v>
      </c>
      <c r="B79" s="37" t="s">
        <v>20</v>
      </c>
      <c r="C79" s="37" t="s">
        <v>21</v>
      </c>
      <c r="D79" s="3" t="str">
        <f>MID(Evo[[#This Row],[Q_Path]],FIND("*",SUBSTITUTE(Evo[[#This Row],[Q_Path]],"/","*",LEN(Evo[[#This Row],[Q_Path]])-LEN(SUBSTITUTE(Evo[[#This Row],[Q_Path]],"/",""))))+1,LEN(Evo[[#This Row],[Q_Path]]))</f>
        <v>RouletteWinMultipliers.class</v>
      </c>
      <c r="E79" s="3" t="str">
        <f>VLOOKUP(Evo[[#This Row],[Evo_CheckSum]],Grezzi!A:B,2,FALSE)</f>
        <v>roulette/domain/target/scala-2.12/classes/com/evolutiongaming/game/roulette/RouletteWinMultipliers.class</v>
      </c>
      <c r="F79" s="3" t="b">
        <f>Evo[[#This Row],[Quinel_Filename]]=Evo[[#This Row],[Summary]]</f>
        <v>1</v>
      </c>
    </row>
    <row r="80" spans="1:6" x14ac:dyDescent="0.3">
      <c r="A80" s="3" t="str">
        <f>MID(Evo[[#This Row],[Path]],FIND("*",SUBSTITUTE(Evo[[#This Row],[Path]],"/","*",LEN(Evo[[#This Row],[Path]])-LEN(SUBSTITUTE(Evo[[#This Row],[Path]],"/",""))))+1,LEN(Evo[[#This Row],[Path]]))</f>
        <v>ClassicPayoutRate.class</v>
      </c>
      <c r="B80" s="37" t="s">
        <v>262</v>
      </c>
      <c r="C80" s="37" t="s">
        <v>263</v>
      </c>
      <c r="D80" s="3" t="str">
        <f>MID(Evo[[#This Row],[Q_Path]],FIND("*",SUBSTITUTE(Evo[[#This Row],[Q_Path]],"/","*",LEN(Evo[[#This Row],[Q_Path]])-LEN(SUBSTITUTE(Evo[[#This Row],[Q_Path]],"/",""))))+1,LEN(Evo[[#This Row],[Q_Path]]))</f>
        <v>ClassicPayoutRate.class</v>
      </c>
      <c r="E80" s="3" t="str">
        <f>VLOOKUP(Evo[[#This Row],[Evo_CheckSum]],Grezzi!A:B,2,FALSE)</f>
        <v>blackjack/domain/target/scala-2.12/classes/com/evolutiongaming/game/blackjack/payout/ClassicPayoutRate.class</v>
      </c>
      <c r="F80" s="3" t="b">
        <f>Evo[[#This Row],[Quinel_Filename]]=Evo[[#This Row],[Summary]]</f>
        <v>1</v>
      </c>
    </row>
    <row r="81" spans="1:6" x14ac:dyDescent="0.3">
      <c r="A81" s="3" t="str">
        <f>MID(Evo[[#This Row],[Path]],FIND("*",SUBSTITUTE(Evo[[#This Row],[Path]],"/","*",LEN(Evo[[#This Row],[Path]])-LEN(SUBSTITUTE(Evo[[#This Row],[Path]],"/",""))))+1,LEN(Evo[[#This Row],[Path]]))</f>
        <v>Cards.class</v>
      </c>
      <c r="B81" s="37" t="s">
        <v>388</v>
      </c>
      <c r="C81" s="37" t="s">
        <v>1</v>
      </c>
      <c r="D81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81" s="3" t="str">
        <f>VLOOKUP(Evo[[#This Row],[Evo_CheckSum]],Grezzi!A:B,2,FALSE)</f>
        <v>blackjack/domain/target/scala-2.12/classes/com/evolutiongaming/game/blackjack/Cards.class</v>
      </c>
      <c r="F81" s="3" t="b">
        <f>Evo[[#This Row],[Quinel_Filename]]=Evo[[#This Row],[Summary]]</f>
        <v>1</v>
      </c>
    </row>
    <row r="82" spans="1:6" x14ac:dyDescent="0.3">
      <c r="A82" s="3" t="str">
        <f>MID(Evo[[#This Row],[Path]],FIND("*",SUBSTITUTE(Evo[[#This Row],[Path]],"/","*",LEN(Evo[[#This Row],[Path]])-LEN(SUBSTITUTE(Evo[[#This Row],[Path]],"/",""))))+1,LEN(Evo[[#This Row],[Path]]))</f>
        <v>CaribbeanStudGame.class</v>
      </c>
      <c r="B82" s="37" t="s">
        <v>655</v>
      </c>
      <c r="C82" s="37" t="s">
        <v>565</v>
      </c>
      <c r="D82" s="3" t="str">
        <f>MID(Evo[[#This Row],[Q_Path]],FIND("*",SUBSTITUTE(Evo[[#This Row],[Q_Path]],"/","*",LEN(Evo[[#This Row],[Q_Path]])-LEN(SUBSTITUTE(Evo[[#This Row],[Q_Path]],"/",""))))+1,LEN(Evo[[#This Row],[Q_Path]]))</f>
        <v>CaribbeanStudGame.class</v>
      </c>
      <c r="E82" s="3" t="str">
        <f>VLOOKUP(Evo[[#This Row],[Evo_CheckSum]],Grezzi!A:B,2,FALSE)</f>
        <v>live-poker-messages/target/scala-2.12/classes/com/evolutiongaming/game/poker/csp/CaribbeanStudGame.class</v>
      </c>
      <c r="F82" s="3" t="b">
        <f>Evo[[#This Row],[Quinel_Filename]]=Evo[[#This Row],[Summary]]</f>
        <v>1</v>
      </c>
    </row>
    <row r="83" spans="1:6" x14ac:dyDescent="0.3">
      <c r="A83" s="3" t="str">
        <f>MID(Evo[[#This Row],[Path]],FIND("*",SUBSTITUTE(Evo[[#This Row],[Path]],"/","*",LEN(Evo[[#This Row],[Path]])-LEN(SUBSTITUTE(Evo[[#This Row],[Path]],"/",""))))+1,LEN(Evo[[#This Row],[Path]]))</f>
        <v>PokerOutcomeEvaluated.class</v>
      </c>
      <c r="B83" s="37" t="s">
        <v>305</v>
      </c>
      <c r="C83" s="37" t="s">
        <v>566</v>
      </c>
      <c r="D83" s="3" t="str">
        <f>MID(Evo[[#This Row],[Q_Path]],FIND("*",SUBSTITUTE(Evo[[#This Row],[Q_Path]],"/","*",LEN(Evo[[#This Row],[Q_Path]])-LEN(SUBSTITUTE(Evo[[#This Row],[Q_Path]],"/",""))))+1,LEN(Evo[[#This Row],[Q_Path]]))</f>
        <v>PokerOutcomeEvaluated.class</v>
      </c>
      <c r="E83" s="3" t="str">
        <f>VLOOKUP(Evo[[#This Row],[Evo_CheckSum]],Grezzi!A:B,2,FALSE)</f>
        <v>live-poker-messages/target/scala-2.12/classes/com/evolutiongaming/game/poker/PokerOutcomeEvaluated.class</v>
      </c>
      <c r="F83" s="3" t="b">
        <f>Evo[[#This Row],[Quinel_Filename]]=Evo[[#This Row],[Summary]]</f>
        <v>1</v>
      </c>
    </row>
    <row r="84" spans="1:6" x14ac:dyDescent="0.3">
      <c r="A84" s="3" t="str">
        <f>MID(Evo[[#This Row],[Path]],FIND("*",SUBSTITUTE(Evo[[#This Row],[Path]],"/","*",LEN(Evo[[#This Row],[Path]])-LEN(SUBSTITUTE(Evo[[#This Row],[Path]],"/",""))))+1,LEN(Evo[[#This Row],[Path]]))</f>
        <v>Payouts.class</v>
      </c>
      <c r="B84" s="37" t="s">
        <v>306</v>
      </c>
      <c r="C84" s="37" t="s">
        <v>567</v>
      </c>
      <c r="D84" s="3" t="str">
        <f>MID(Evo[[#This Row],[Q_Path]],FIND("*",SUBSTITUTE(Evo[[#This Row],[Q_Path]],"/","*",LEN(Evo[[#This Row],[Q_Path]])-LEN(SUBSTITUTE(Evo[[#This Row],[Q_Path]],"/",""))))+1,LEN(Evo[[#This Row],[Q_Path]]))</f>
        <v>Payouts.class</v>
      </c>
      <c r="E84" s="3" t="str">
        <f>VLOOKUP(Evo[[#This Row],[Evo_CheckSum]],Grezzi!A:B,2,FALSE)</f>
        <v>live-poker-messages/target/scala-2.12/classes/com/evolutiongaming/game/poker/texasholdem/Payouts.class</v>
      </c>
      <c r="F84" s="3" t="b">
        <f>Evo[[#This Row],[Quinel_Filename]]=Evo[[#This Row],[Summary]]</f>
        <v>1</v>
      </c>
    </row>
    <row r="85" spans="1:6" x14ac:dyDescent="0.3">
      <c r="A85" s="3" t="str">
        <f>MID(Evo[[#This Row],[Path]],FIND("*",SUBSTITUTE(Evo[[#This Row],[Path]],"/","*",LEN(Evo[[#This Row],[Path]])-LEN(SUBSTITUTE(Evo[[#This Row],[Path]],"/",""))))+1,LEN(Evo[[#This Row],[Path]]))</f>
        <v>HoldemEvaluation.class</v>
      </c>
      <c r="B85" s="37" t="s">
        <v>9</v>
      </c>
      <c r="C85" s="37" t="s">
        <v>568</v>
      </c>
      <c r="D85" s="3" t="str">
        <f>MID(Evo[[#This Row],[Q_Path]],FIND("*",SUBSTITUTE(Evo[[#This Row],[Q_Path]],"/","*",LEN(Evo[[#This Row],[Q_Path]])-LEN(SUBSTITUTE(Evo[[#This Row],[Q_Path]],"/",""))))+1,LEN(Evo[[#This Row],[Q_Path]]))</f>
        <v>HoldemEvaluation.class</v>
      </c>
      <c r="E85" s="3" t="str">
        <f>VLOOKUP(Evo[[#This Row],[Evo_CheckSum]],Grezzi!A:B,2,FALSE)</f>
        <v>live-poker-messages/target/scala-2.12/classes/com/evolutiongaming/game/poker/HoldemEvaluation.class</v>
      </c>
      <c r="F85" s="3" t="b">
        <f>Evo[[#This Row],[Quinel_Filename]]=Evo[[#This Row],[Summary]]</f>
        <v>1</v>
      </c>
    </row>
    <row r="86" spans="1:6" x14ac:dyDescent="0.3">
      <c r="A86" s="3" t="str">
        <f>MID(Evo[[#This Row],[Path]],FIND("*",SUBSTITUTE(Evo[[#This Row],[Path]],"/","*",LEN(Evo[[#This Row],[Path]])-LEN(SUBSTITUTE(Evo[[#This Row],[Path]],"/",""))))+1,LEN(Evo[[#This Row],[Path]]))</f>
        <v>DragonTigerWinner.class</v>
      </c>
      <c r="B86" s="37" t="s">
        <v>191</v>
      </c>
      <c r="C86" s="37" t="s">
        <v>366</v>
      </c>
      <c r="D86" s="3" t="str">
        <f>MID(Evo[[#This Row],[Q_Path]],FIND("*",SUBSTITUTE(Evo[[#This Row],[Q_Path]],"/","*",LEN(Evo[[#This Row],[Q_Path]])-LEN(SUBSTITUTE(Evo[[#This Row],[Q_Path]],"/",""))))+1,LEN(Evo[[#This Row],[Q_Path]]))</f>
        <v>DragonTigerWinner.class</v>
      </c>
      <c r="E86" s="3" t="str">
        <f>VLOOKUP(Evo[[#This Row],[Evo_CheckSum]],Grezzi!A:B,2,FALSE)</f>
        <v>live-dragontiger/domain/target/scala-2.12/classes/com/evolutiongaming/game/dragontiger/DragonTigerWinner.class</v>
      </c>
      <c r="F86" s="3" t="b">
        <f>Evo[[#This Row],[Quinel_Filename]]=Evo[[#This Row],[Summary]]</f>
        <v>1</v>
      </c>
    </row>
    <row r="87" spans="1:6" x14ac:dyDescent="0.3">
      <c r="A87" s="3" t="str">
        <f>MID(Evo[[#This Row],[Path]],FIND("*",SUBSTITUTE(Evo[[#This Row],[Path]],"/","*",LEN(Evo[[#This Row],[Path]])-LEN(SUBSTITUTE(Evo[[#This Row],[Path]],"/",""))))+1,LEN(Evo[[#This Row],[Path]]))</f>
        <v>DragonTigerPayout.class</v>
      </c>
      <c r="B87" s="37" t="s">
        <v>597</v>
      </c>
      <c r="C87" s="37" t="s">
        <v>367</v>
      </c>
      <c r="D87" s="3" t="str">
        <f>MID(Evo[[#This Row],[Q_Path]],FIND("*",SUBSTITUTE(Evo[[#This Row],[Q_Path]],"/","*",LEN(Evo[[#This Row],[Q_Path]])-LEN(SUBSTITUTE(Evo[[#This Row],[Q_Path]],"/",""))))+1,LEN(Evo[[#This Row],[Q_Path]]))</f>
        <v>DragonTigerPayout.class</v>
      </c>
      <c r="E87" s="3" t="str">
        <f>VLOOKUP(Evo[[#This Row],[Evo_CheckSum]],Grezzi!A:B,2,FALSE)</f>
        <v>live-dragontiger/domain/target/scala-2.12/classes/com/evolutiongaming/game/dragontiger/DragonTigerPayout.class</v>
      </c>
      <c r="F87" s="3" t="b">
        <f>Evo[[#This Row],[Quinel_Filename]]=Evo[[#This Row],[Summary]]</f>
        <v>1</v>
      </c>
    </row>
    <row r="88" spans="1:6" x14ac:dyDescent="0.3">
      <c r="A88" s="3" t="str">
        <f>MID(Evo[[#This Row],[Path]],FIND("*",SUBSTITUTE(Evo[[#This Row],[Path]],"/","*",LEN(Evo[[#This Row],[Path]])-LEN(SUBSTITUTE(Evo[[#This Row],[Path]],"/",""))))+1,LEN(Evo[[#This Row],[Path]]))</f>
        <v>DragonTigerGame.class</v>
      </c>
      <c r="B88" s="37" t="s">
        <v>596</v>
      </c>
      <c r="C88" s="37" t="s">
        <v>368</v>
      </c>
      <c r="D88" s="3" t="str">
        <f>MID(Evo[[#This Row],[Q_Path]],FIND("*",SUBSTITUTE(Evo[[#This Row],[Q_Path]],"/","*",LEN(Evo[[#This Row],[Q_Path]])-LEN(SUBSTITUTE(Evo[[#This Row],[Q_Path]],"/",""))))+1,LEN(Evo[[#This Row],[Q_Path]]))</f>
        <v>DragonTigerGame.class</v>
      </c>
      <c r="E88" s="3" t="str">
        <f>VLOOKUP(Evo[[#This Row],[Evo_CheckSum]],Grezzi!A:B,2,FALSE)</f>
        <v>live-dragontiger/domain/target/scala-2.12/classes/com/evolutiongaming/game/dragontiger/DragonTigerGame.class</v>
      </c>
      <c r="F88" s="3" t="b">
        <f>Evo[[#This Row],[Quinel_Filename]]=Evo[[#This Row],[Summary]]</f>
        <v>1</v>
      </c>
    </row>
    <row r="89" spans="1:6" x14ac:dyDescent="0.3">
      <c r="A89" s="3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89" s="37" t="s">
        <v>200</v>
      </c>
      <c r="C89" s="37" t="s">
        <v>18</v>
      </c>
      <c r="D89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89" s="3" t="str">
        <f>VLOOKUP(Evo[[#This Row],[Evo_CheckSum]],Grezzi!A:B,2,FALSE)</f>
        <v>roulette/domain/target/scala-2.12/classes/com/evolutiongaming/game/roulette/luckynumbers/LuckyNumbersState.class</v>
      </c>
      <c r="F89" s="3" t="b">
        <f>Evo[[#This Row],[Quinel_Filename]]=Evo[[#This Row],[Summary]]</f>
        <v>1</v>
      </c>
    </row>
    <row r="90" spans="1:6" x14ac:dyDescent="0.3">
      <c r="A90" s="3" t="str">
        <f>MID(Evo[[#This Row],[Path]],FIND("*",SUBSTITUTE(Evo[[#This Row],[Path]],"/","*",LEN(Evo[[#This Row],[Path]])-LEN(SUBSTITUTE(Evo[[#This Row],[Path]],"/",""))))+1,LEN(Evo[[#This Row],[Path]]))</f>
        <v>LuckyNumbersServiceImpl.class</v>
      </c>
      <c r="B90" s="37" t="s">
        <v>299</v>
      </c>
      <c r="C90" s="37" t="s">
        <v>27</v>
      </c>
      <c r="D90" s="3" t="str">
        <f>MID(Evo[[#This Row],[Q_Path]],FIND("*",SUBSTITUTE(Evo[[#This Row],[Q_Path]],"/","*",LEN(Evo[[#This Row],[Q_Path]])-LEN(SUBSTITUTE(Evo[[#This Row],[Q_Path]],"/",""))))+1,LEN(Evo[[#This Row],[Q_Path]]))</f>
        <v>LuckyNumbersServiceImpl.class</v>
      </c>
      <c r="E90" s="3" t="str">
        <f>VLOOKUP(Evo[[#This Row],[Evo_CheckSum]],Grezzi!A:B,2,FALSE)</f>
        <v>roulette/services/target/scala-2.12/classes/com/evolutiongaming/game/roulette/luckynumbers/LuckyNumbersServiceImpl.class</v>
      </c>
      <c r="F90" s="3" t="b">
        <f>Evo[[#This Row],[Quinel_Filename]]=Evo[[#This Row],[Summary]]</f>
        <v>1</v>
      </c>
    </row>
    <row r="91" spans="1:6" x14ac:dyDescent="0.3">
      <c r="A91" s="3" t="str">
        <f>MID(Evo[[#This Row],[Path]],FIND("*",SUBSTITUTE(Evo[[#This Row],[Path]],"/","*",LEN(Evo[[#This Row],[Path]])-LEN(SUBSTITUTE(Evo[[#This Row],[Path]],"/",""))))+1,LEN(Evo[[#This Row],[Path]]))</f>
        <v>Outcome.class</v>
      </c>
      <c r="B91" s="37" t="s">
        <v>390</v>
      </c>
      <c r="C91" s="37" t="s">
        <v>369</v>
      </c>
      <c r="D91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91" s="3" t="str">
        <f>VLOOKUP(Evo[[#This Row],[Evo_CheckSum]],Grezzi!A:B,2,FALSE)</f>
        <v>rng-roulette/domain/target/scala-2.12/classes/roulette/domain/Outcome.class</v>
      </c>
      <c r="F91" s="3" t="b">
        <f>Evo[[#This Row],[Quinel_Filename]]=Evo[[#This Row],[Summary]]</f>
        <v>1</v>
      </c>
    </row>
    <row r="92" spans="1:6" x14ac:dyDescent="0.3">
      <c r="A92" s="3" t="str">
        <f>MID(Evo[[#This Row],[Path]],FIND("*",SUBSTITUTE(Evo[[#This Row],[Path]],"/","*",LEN(Evo[[#This Row],[Path]])-LEN(SUBSTITUTE(Evo[[#This Row],[Path]],"/",""))))+1,LEN(Evo[[#This Row],[Path]]))</f>
        <v>RngService.class</v>
      </c>
      <c r="B92" s="37" t="s">
        <v>113</v>
      </c>
      <c r="C92" s="37" t="s">
        <v>370</v>
      </c>
      <c r="D92" s="3" t="str">
        <f>MID(Evo[[#This Row],[Q_Path]],FIND("*",SUBSTITUTE(Evo[[#This Row],[Q_Path]],"/","*",LEN(Evo[[#This Row],[Q_Path]])-LEN(SUBSTITUTE(Evo[[#This Row],[Q_Path]],"/",""))))+1,LEN(Evo[[#This Row],[Q_Path]]))</f>
        <v>RngService.class</v>
      </c>
      <c r="E92" s="3" t="str">
        <f>VLOOKUP(Evo[[#This Row],[Evo_CheckSum]],Grezzi!A:B,2,FALSE)</f>
        <v>rng-service/target/scala-2.12/classes/com/evolutiongaming/rng/service/RngService.class</v>
      </c>
      <c r="F92" s="3" t="b">
        <f>Evo[[#This Row],[Quinel_Filename]]=Evo[[#This Row],[Summary]]</f>
        <v>1</v>
      </c>
    </row>
    <row r="93" spans="1:6" x14ac:dyDescent="0.3">
      <c r="A93" s="3" t="str">
        <f>MID(Evo[[#This Row],[Path]],FIND("*",SUBSTITUTE(Evo[[#This Row],[Path]],"/","*",LEN(Evo[[#This Row],[Path]])-LEN(SUBSTITUTE(Evo[[#This Row],[Path]],"/",""))))+1,LEN(Evo[[#This Row],[Path]]))</f>
        <v>TexasBonusGame.class</v>
      </c>
      <c r="B93" s="37" t="s">
        <v>658</v>
      </c>
      <c r="C93" s="37" t="s">
        <v>569</v>
      </c>
      <c r="D93" s="3" t="str">
        <f>MID(Evo[[#This Row],[Q_Path]],FIND("*",SUBSTITUTE(Evo[[#This Row],[Q_Path]],"/","*",LEN(Evo[[#This Row],[Q_Path]])-LEN(SUBSTITUTE(Evo[[#This Row],[Q_Path]],"/",""))))+1,LEN(Evo[[#This Row],[Q_Path]]))</f>
        <v>TexasBonusGame.class</v>
      </c>
      <c r="E93" s="3" t="str">
        <f>VLOOKUP(Evo[[#This Row],[Evo_CheckSum]],Grezzi!A:B,2,FALSE)</f>
        <v>live-poker-messages/target/scala-2.12/classes/com/evolutiongaming/game/poker/thb/TexasBonusGame.class</v>
      </c>
      <c r="F93" s="3" t="b">
        <f>Evo[[#This Row],[Quinel_Filename]]=Evo[[#This Row],[Summary]]</f>
        <v>1</v>
      </c>
    </row>
    <row r="94" spans="1:6" x14ac:dyDescent="0.3">
      <c r="A94" s="3" t="str">
        <f>MID(Evo[[#This Row],[Path]],FIND("*",SUBSTITUTE(Evo[[#This Row],[Path]],"/","*",LEN(Evo[[#This Row],[Path]])-LEN(SUBSTITUTE(Evo[[#This Row],[Path]],"/",""))))+1,LEN(Evo[[#This Row],[Path]]))</f>
        <v>AmericanBetCode.class</v>
      </c>
      <c r="B94" s="37" t="s">
        <v>13</v>
      </c>
      <c r="C94" s="37" t="s">
        <v>14</v>
      </c>
      <c r="D94" s="3" t="str">
        <f>MID(Evo[[#This Row],[Q_Path]],FIND("*",SUBSTITUTE(Evo[[#This Row],[Q_Path]],"/","*",LEN(Evo[[#This Row],[Q_Path]])-LEN(SUBSTITUTE(Evo[[#This Row],[Q_Path]],"/",""))))+1,LEN(Evo[[#This Row],[Q_Path]]))</f>
        <v>AmericanBetCode.class</v>
      </c>
      <c r="E94" s="3" t="str">
        <f>VLOOKUP(Evo[[#This Row],[Evo_CheckSum]],Grezzi!A:B,2,FALSE)</f>
        <v>roulette/domain/target/scala-2.12/classes/com/evolutiongaming/game/roulette/AmericanBetCode.class</v>
      </c>
      <c r="F94" s="3" t="b">
        <f>Evo[[#This Row],[Quinel_Filename]]=Evo[[#This Row],[Summary]]</f>
        <v>1</v>
      </c>
    </row>
    <row r="95" spans="1:6" x14ac:dyDescent="0.3">
      <c r="A95" s="3" t="str">
        <f>MID(Evo[[#This Row],[Path]],FIND("*",SUBSTITUTE(Evo[[#This Row],[Path]],"/","*",LEN(Evo[[#This Row],[Path]])-LEN(SUBSTITUTE(Evo[[#This Row],[Path]],"/",""))))+1,LEN(Evo[[#This Row],[Path]]))</f>
        <v>MoneyWheelResult.class</v>
      </c>
      <c r="B95" s="37" t="s">
        <v>192</v>
      </c>
      <c r="C95" s="37" t="s">
        <v>371</v>
      </c>
      <c r="D95" s="3" t="str">
        <f>MID(Evo[[#This Row],[Q_Path]],FIND("*",SUBSTITUTE(Evo[[#This Row],[Q_Path]],"/","*",LEN(Evo[[#This Row],[Q_Path]])-LEN(SUBSTITUTE(Evo[[#This Row],[Q_Path]],"/",""))))+1,LEN(Evo[[#This Row],[Q_Path]]))</f>
        <v>MoneyWheelResult.class</v>
      </c>
      <c r="E95" s="3" t="str">
        <f>VLOOKUP(Evo[[#This Row],[Evo_CheckSum]],Grezzi!A:B,2,FALSE)</f>
        <v>live-moneywheel/domain/target/scala-2.12/classes/com/evolutiongaming/game/moneywheel/MoneyWheelResult.class</v>
      </c>
      <c r="F95" s="3" t="b">
        <f>Evo[[#This Row],[Quinel_Filename]]=Evo[[#This Row],[Summary]]</f>
        <v>1</v>
      </c>
    </row>
    <row r="96" spans="1:6" x14ac:dyDescent="0.3">
      <c r="A96" s="3" t="str">
        <f>MID(Evo[[#This Row],[Path]],FIND("*",SUBSTITUTE(Evo[[#This Row],[Path]],"/","*",LEN(Evo[[#This Row],[Path]])-LEN(SUBSTITUTE(Evo[[#This Row],[Path]],"/",""))))+1,LEN(Evo[[#This Row],[Path]]))</f>
        <v>MoneyWheelGame.class</v>
      </c>
      <c r="B96" s="37" t="s">
        <v>599</v>
      </c>
      <c r="C96" s="37" t="s">
        <v>372</v>
      </c>
      <c r="D96" s="3" t="str">
        <f>MID(Evo[[#This Row],[Q_Path]],FIND("*",SUBSTITUTE(Evo[[#This Row],[Q_Path]],"/","*",LEN(Evo[[#This Row],[Q_Path]])-LEN(SUBSTITUTE(Evo[[#This Row],[Q_Path]],"/",""))))+1,LEN(Evo[[#This Row],[Q_Path]]))</f>
        <v>MoneyWheelGame.class</v>
      </c>
      <c r="E96" s="3" t="str">
        <f>VLOOKUP(Evo[[#This Row],[Evo_CheckSum]],Grezzi!A:B,2,FALSE)</f>
        <v>live-moneywheel/domain/target/scala-2.12/classes/com/evolutiongaming/game/moneywheel/MoneyWheelGame.class</v>
      </c>
      <c r="F96" s="3" t="b">
        <f>Evo[[#This Row],[Quinel_Filename]]=Evo[[#This Row],[Summary]]</f>
        <v>1</v>
      </c>
    </row>
    <row r="97" spans="1:6" x14ac:dyDescent="0.3">
      <c r="A97" s="3" t="str">
        <f>MID(Evo[[#This Row],[Path]],FIND("*",SUBSTITUTE(Evo[[#This Row],[Path]],"/","*",LEN(Evo[[#This Row],[Path]])-LEN(SUBSTITUTE(Evo[[#This Row],[Path]],"/",""))))+1,LEN(Evo[[#This Row],[Path]]))</f>
        <v>JackpotService.class</v>
      </c>
      <c r="B97" s="37" t="s">
        <v>685</v>
      </c>
      <c r="C97" s="37" t="s">
        <v>686</v>
      </c>
      <c r="D97" s="3" t="e">
        <f>MID(Evo[[#This Row],[Q_Path]],FIND("*",SUBSTITUTE(Evo[[#This Row],[Q_Path]],"/","*",LEN(Evo[[#This Row],[Q_Path]])-LEN(SUBSTITUTE(Evo[[#This Row],[Q_Path]],"/",""))))+1,LEN(Evo[[#This Row],[Q_Path]]))</f>
        <v>#N/A</v>
      </c>
      <c r="E97" s="3" t="e">
        <f>VLOOKUP(Evo[[#This Row],[Evo_CheckSum]],Grezzi!A:B,2,FALSE)</f>
        <v>#N/A</v>
      </c>
      <c r="F97" s="3" t="e">
        <f>Evo[[#This Row],[Quinel_Filename]]=Evo[[#This Row],[Summary]]</f>
        <v>#N/A</v>
      </c>
    </row>
    <row r="98" spans="1:6" x14ac:dyDescent="0.3">
      <c r="A98" s="3" t="str">
        <f>MID(Evo[[#This Row],[Path]],FIND("*",SUBSTITUTE(Evo[[#This Row],[Path]],"/","*",LEN(Evo[[#This Row],[Path]])-LEN(SUBSTITUTE(Evo[[#This Row],[Path]],"/",""))))+1,LEN(Evo[[#This Row],[Path]]))</f>
        <v>JackpotActor.class</v>
      </c>
      <c r="B98" s="37" t="s">
        <v>687</v>
      </c>
      <c r="C98" s="37" t="s">
        <v>688</v>
      </c>
      <c r="D98" s="3" t="e">
        <f>MID(Evo[[#This Row],[Q_Path]],FIND("*",SUBSTITUTE(Evo[[#This Row],[Q_Path]],"/","*",LEN(Evo[[#This Row],[Q_Path]])-LEN(SUBSTITUTE(Evo[[#This Row],[Q_Path]],"/",""))))+1,LEN(Evo[[#This Row],[Q_Path]]))</f>
        <v>#N/A</v>
      </c>
      <c r="E98" s="3" t="e">
        <f>VLOOKUP(Evo[[#This Row],[Evo_CheckSum]],Grezzi!A:B,2,FALSE)</f>
        <v>#N/A</v>
      </c>
      <c r="F98" s="3" t="e">
        <f>Evo[[#This Row],[Quinel_Filename]]=Evo[[#This Row],[Summary]]</f>
        <v>#N/A</v>
      </c>
    </row>
    <row r="99" spans="1:6" x14ac:dyDescent="0.3">
      <c r="A99" s="3" t="str">
        <f>MID(Evo[[#This Row],[Path]],FIND("*",SUBSTITUTE(Evo[[#This Row],[Path]],"/","*",LEN(Evo[[#This Row],[Path]])-LEN(SUBSTITUTE(Evo[[#This Row],[Path]],"/",""))))+1,LEN(Evo[[#This Row],[Path]]))</f>
        <v>Jackpot.class</v>
      </c>
      <c r="B99" s="37" t="s">
        <v>689</v>
      </c>
      <c r="C99" s="37" t="s">
        <v>690</v>
      </c>
      <c r="D99" s="3" t="e">
        <f>MID(Evo[[#This Row],[Q_Path]],FIND("*",SUBSTITUTE(Evo[[#This Row],[Q_Path]],"/","*",LEN(Evo[[#This Row],[Q_Path]])-LEN(SUBSTITUTE(Evo[[#This Row],[Q_Path]],"/",""))))+1,LEN(Evo[[#This Row],[Q_Path]]))</f>
        <v>#N/A</v>
      </c>
      <c r="E99" s="3" t="e">
        <f>VLOOKUP(Evo[[#This Row],[Evo_CheckSum]],Grezzi!A:B,2,FALSE)</f>
        <v>#N/A</v>
      </c>
      <c r="F99" s="3" t="e">
        <f>Evo[[#This Row],[Quinel_Filename]]=Evo[[#This Row],[Summary]]</f>
        <v>#N/A</v>
      </c>
    </row>
    <row r="100" spans="1:6" x14ac:dyDescent="0.3">
      <c r="A100" s="3" t="str">
        <f>MID(Evo[[#This Row],[Path]],FIND("*",SUBSTITUTE(Evo[[#This Row],[Path]],"/","*",LEN(Evo[[#This Row],[Path]])-LEN(SUBSTITUTE(Evo[[#This Row],[Path]],"/",""))))+1,LEN(Evo[[#This Row],[Path]]))</f>
        <v>TexasPayTable.class</v>
      </c>
      <c r="B100" s="37" t="s">
        <v>11</v>
      </c>
      <c r="C100" s="37" t="s">
        <v>570</v>
      </c>
      <c r="D100" s="3" t="str">
        <f>MID(Evo[[#This Row],[Q_Path]],FIND("*",SUBSTITUTE(Evo[[#This Row],[Q_Path]],"/","*",LEN(Evo[[#This Row],[Q_Path]])-LEN(SUBSTITUTE(Evo[[#This Row],[Q_Path]],"/",""))))+1,LEN(Evo[[#This Row],[Q_Path]]))</f>
        <v>TexasPayTable.class</v>
      </c>
      <c r="E100" s="3" t="str">
        <f>VLOOKUP(Evo[[#This Row],[Evo_CheckSum]],Grezzi!A:B,2,FALSE)</f>
        <v>live-poker-messages/target/scala-2.12/classes/com/evolutiongaming/game/poker/texasholdem/TexasPayTable.class</v>
      </c>
      <c r="F100" s="3" t="b">
        <f>Evo[[#This Row],[Quinel_Filename]]=Evo[[#This Row],[Summary]]</f>
        <v>1</v>
      </c>
    </row>
    <row r="101" spans="1:6" x14ac:dyDescent="0.3">
      <c r="A101" s="3" t="str">
        <f>MID(Evo[[#This Row],[Path]],FIND("*",SUBSTITUTE(Evo[[#This Row],[Path]],"/","*",LEN(Evo[[#This Row],[Path]])-LEN(SUBSTITUTE(Evo[[#This Row],[Path]],"/",""))))+1,LEN(Evo[[#This Row],[Path]]))</f>
        <v>Unique5Lookup.class</v>
      </c>
      <c r="B101" s="37" t="s">
        <v>402</v>
      </c>
      <c r="C101" s="37" t="s">
        <v>571</v>
      </c>
      <c r="D101" s="3" t="str">
        <f>MID(Evo[[#This Row],[Q_Path]],FIND("*",SUBSTITUTE(Evo[[#This Row],[Q_Path]],"/","*",LEN(Evo[[#This Row],[Q_Path]])-LEN(SUBSTITUTE(Evo[[#This Row],[Q_Path]],"/",""))))+1,LEN(Evo[[#This Row],[Q_Path]]))</f>
        <v>Unique5Lookup.class</v>
      </c>
      <c r="E101" s="3" t="str">
        <f>VLOOKUP(Evo[[#This Row],[Evo_CheckSum]],Grezzi!A:B,2,FALSE)</f>
        <v>live-poker-messages/target/scala-2.12/classes/com/evolutiongaming/game/poker/evaluation/Unique5Lookup.class</v>
      </c>
      <c r="F101" s="3" t="b">
        <f>Evo[[#This Row],[Quinel_Filename]]=Evo[[#This Row],[Summary]]</f>
        <v>1</v>
      </c>
    </row>
    <row r="102" spans="1:6" x14ac:dyDescent="0.3">
      <c r="A102" s="3" t="str">
        <f>MID(Evo[[#This Row],[Path]],FIND("*",SUBSTITUTE(Evo[[#This Row],[Path]],"/","*",LEN(Evo[[#This Row],[Path]])-LEN(SUBSTITUTE(Evo[[#This Row],[Path]],"/",""))))+1,LEN(Evo[[#This Row],[Path]]))</f>
        <v>PokerHandEvaluation.class</v>
      </c>
      <c r="B102" s="37" t="s">
        <v>7</v>
      </c>
      <c r="C102" s="37" t="s">
        <v>572</v>
      </c>
      <c r="D102" s="3" t="str">
        <f>MID(Evo[[#This Row],[Q_Path]],FIND("*",SUBSTITUTE(Evo[[#This Row],[Q_Path]],"/","*",LEN(Evo[[#This Row],[Q_Path]])-LEN(SUBSTITUTE(Evo[[#This Row],[Q_Path]],"/",""))))+1,LEN(Evo[[#This Row],[Q_Path]]))</f>
        <v>PokerHandEvaluation.class</v>
      </c>
      <c r="E102" s="3" t="str">
        <f>VLOOKUP(Evo[[#This Row],[Evo_CheckSum]],Grezzi!A:B,2,FALSE)</f>
        <v>live-poker-messages/target/scala-2.12/classes/com/evolutiongaming/game/poker/evaluation/PokerHandEvaluation.class</v>
      </c>
      <c r="F102" s="3" t="b">
        <f>Evo[[#This Row],[Quinel_Filename]]=Evo[[#This Row],[Summary]]</f>
        <v>1</v>
      </c>
    </row>
    <row r="103" spans="1:6" x14ac:dyDescent="0.3">
      <c r="A103" s="3" t="str">
        <f>MID(Evo[[#This Row],[Path]],FIND("*",SUBSTITUTE(Evo[[#This Row],[Path]],"/","*",LEN(Evo[[#This Row],[Path]])-LEN(SUBSTITUTE(Evo[[#This Row],[Path]],"/",""))))+1,LEN(Evo[[#This Row],[Path]]))</f>
        <v>HashLookup.class</v>
      </c>
      <c r="B103" s="37" t="s">
        <v>401</v>
      </c>
      <c r="C103" s="37" t="s">
        <v>573</v>
      </c>
      <c r="D103" s="3" t="str">
        <f>MID(Evo[[#This Row],[Q_Path]],FIND("*",SUBSTITUTE(Evo[[#This Row],[Q_Path]],"/","*",LEN(Evo[[#This Row],[Q_Path]])-LEN(SUBSTITUTE(Evo[[#This Row],[Q_Path]],"/",""))))+1,LEN(Evo[[#This Row],[Q_Path]]))</f>
        <v>HashLookup.class</v>
      </c>
      <c r="E103" s="3" t="str">
        <f>VLOOKUP(Evo[[#This Row],[Evo_CheckSum]],Grezzi!A:B,2,FALSE)</f>
        <v>live-poker-messages/target/scala-2.12/classes/com/evolutiongaming/game/poker/evaluation/HashLookup.class</v>
      </c>
      <c r="F103" s="3" t="b">
        <f>Evo[[#This Row],[Quinel_Filename]]=Evo[[#This Row],[Summary]]</f>
        <v>1</v>
      </c>
    </row>
    <row r="104" spans="1:6" x14ac:dyDescent="0.3">
      <c r="A104" s="3" t="str">
        <f>MID(Evo[[#This Row],[Path]],FIND("*",SUBSTITUTE(Evo[[#This Row],[Path]],"/","*",LEN(Evo[[#This Row],[Path]])-LEN(SUBSTITUTE(Evo[[#This Row],[Path]],"/",""))))+1,LEN(Evo[[#This Row],[Path]]))</f>
        <v>HashAdjust.class</v>
      </c>
      <c r="B104" s="37" t="s">
        <v>6</v>
      </c>
      <c r="C104" s="37" t="s">
        <v>574</v>
      </c>
      <c r="D104" s="3" t="str">
        <f>MID(Evo[[#This Row],[Q_Path]],FIND("*",SUBSTITUTE(Evo[[#This Row],[Q_Path]],"/","*",LEN(Evo[[#This Row],[Q_Path]])-LEN(SUBSTITUTE(Evo[[#This Row],[Q_Path]],"/",""))))+1,LEN(Evo[[#This Row],[Q_Path]]))</f>
        <v>HashAdjust.class</v>
      </c>
      <c r="E104" s="3" t="str">
        <f>VLOOKUP(Evo[[#This Row],[Evo_CheckSum]],Grezzi!A:B,2,FALSE)</f>
        <v>live-poker-messages/target/scala-2.12/classes/com/evolutiongaming/game/poker/evaluation/HashAdjust.class</v>
      </c>
      <c r="F104" s="3" t="b">
        <f>Evo[[#This Row],[Quinel_Filename]]=Evo[[#This Row],[Summary]]</f>
        <v>1</v>
      </c>
    </row>
    <row r="105" spans="1:6" x14ac:dyDescent="0.3">
      <c r="A105" s="3" t="str">
        <f>MID(Evo[[#This Row],[Path]],FIND("*",SUBSTITUTE(Evo[[#This Row],[Path]],"/","*",LEN(Evo[[#This Row],[Path]])-LEN(SUBSTITUTE(Evo[[#This Row],[Path]],"/",""))))+1,LEN(Evo[[#This Row],[Path]]))</f>
        <v>FlushLookup.class</v>
      </c>
      <c r="B105" s="37" t="s">
        <v>400</v>
      </c>
      <c r="C105" s="37" t="s">
        <v>575</v>
      </c>
      <c r="D105" s="3" t="str">
        <f>MID(Evo[[#This Row],[Q_Path]],FIND("*",SUBSTITUTE(Evo[[#This Row],[Q_Path]],"/","*",LEN(Evo[[#This Row],[Q_Path]])-LEN(SUBSTITUTE(Evo[[#This Row],[Q_Path]],"/",""))))+1,LEN(Evo[[#This Row],[Q_Path]]))</f>
        <v>FlushLookup.class</v>
      </c>
      <c r="E105" s="3" t="str">
        <f>VLOOKUP(Evo[[#This Row],[Evo_CheckSum]],Grezzi!A:B,2,FALSE)</f>
        <v>live-poker-messages/target/scala-2.12/classes/com/evolutiongaming/game/poker/evaluation/FlushLookup.class</v>
      </c>
      <c r="F105" s="3" t="b">
        <f>Evo[[#This Row],[Quinel_Filename]]=Evo[[#This Row],[Summary]]</f>
        <v>1</v>
      </c>
    </row>
    <row r="106" spans="1:6" x14ac:dyDescent="0.3">
      <c r="A106" s="3" t="str">
        <f>MID(Evo[[#This Row],[Path]],FIND("*",SUBSTITUTE(Evo[[#This Row],[Path]],"/","*",LEN(Evo[[#This Row],[Path]])-LEN(SUBSTITUTE(Evo[[#This Row],[Path]],"/",""))))+1,LEN(Evo[[#This Row],[Path]]))</f>
        <v>RouletteGame.class</v>
      </c>
      <c r="B106" s="37" t="s">
        <v>413</v>
      </c>
      <c r="C106" s="37" t="s">
        <v>19</v>
      </c>
      <c r="D106" s="3" t="str">
        <f>MID(Evo[[#This Row],[Q_Path]],FIND("*",SUBSTITUTE(Evo[[#This Row],[Q_Path]],"/","*",LEN(Evo[[#This Row],[Q_Path]])-LEN(SUBSTITUTE(Evo[[#This Row],[Q_Path]],"/",""))))+1,LEN(Evo[[#This Row],[Q_Path]]))</f>
        <v>RouletteGame.class</v>
      </c>
      <c r="E106" s="3" t="str">
        <f>VLOOKUP(Evo[[#This Row],[Evo_CheckSum]],Grezzi!A:B,2,FALSE)</f>
        <v>roulette/domain/target/scala-2.12/classes/com/evolutiongaming/game/roulette/RouletteGame.class</v>
      </c>
      <c r="F106" s="3" t="b">
        <f>Evo[[#This Row],[Quinel_Filename]]=Evo[[#This Row],[Summary]]</f>
        <v>1</v>
      </c>
    </row>
    <row r="107" spans="1:6" x14ac:dyDescent="0.3">
      <c r="A107" s="3" t="str">
        <f>MID(Evo[[#This Row],[Path]],FIND("*",SUBSTITUTE(Evo[[#This Row],[Path]],"/","*",LEN(Evo[[#This Row],[Path]])-LEN(SUBSTITUTE(Evo[[#This Row],[Path]],"/",""))))+1,LEN(Evo[[#This Row],[Path]]))</f>
        <v>BetCode.class</v>
      </c>
      <c r="B107" s="37" t="s">
        <v>307</v>
      </c>
      <c r="C107" s="37" t="s">
        <v>15</v>
      </c>
      <c r="D107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07" s="3" t="str">
        <f>VLOOKUP(Evo[[#This Row],[Evo_CheckSum]],Grezzi!A:B,2,FALSE)</f>
        <v>roulette/domain/target/scala-2.12/classes/com/evolutiongaming/game/roulette/BetCode.class</v>
      </c>
      <c r="F107" s="3" t="b">
        <f>Evo[[#This Row],[Quinel_Filename]]=Evo[[#This Row],[Summary]]</f>
        <v>1</v>
      </c>
    </row>
    <row r="108" spans="1:6" x14ac:dyDescent="0.3">
      <c r="A108" s="3" t="str">
        <f>MID(Evo[[#This Row],[Path]],FIND("*",SUBSTITUTE(Evo[[#This Row],[Path]],"/","*",LEN(Evo[[#This Row],[Path]])-LEN(SUBSTITUTE(Evo[[#This Row],[Path]],"/",""))))+1,LEN(Evo[[#This Row],[Path]]))</f>
        <v>InsuranceService.class</v>
      </c>
      <c r="B108" s="37" t="s">
        <v>645</v>
      </c>
      <c r="C108" s="37" t="s">
        <v>4</v>
      </c>
      <c r="D108" s="3" t="str">
        <f>MID(Evo[[#This Row],[Q_Path]],FIND("*",SUBSTITUTE(Evo[[#This Row],[Q_Path]],"/","*",LEN(Evo[[#This Row],[Q_Path]])-LEN(SUBSTITUTE(Evo[[#This Row],[Q_Path]],"/",""))))+1,LEN(Evo[[#This Row],[Q_Path]]))</f>
        <v>InsuranceService.class</v>
      </c>
      <c r="E108" s="3" t="str">
        <f>VLOOKUP(Evo[[#This Row],[Evo_CheckSum]],Grezzi!A:B,2,FALSE)</f>
        <v>blackjack/services/target/scala-2.12/classes/com/evolutiongaming/game/blackjack/InsuranceService.class</v>
      </c>
      <c r="F108" s="3" t="b">
        <f>Evo[[#This Row],[Quinel_Filename]]=Evo[[#This Row],[Summary]]</f>
        <v>1</v>
      </c>
    </row>
    <row r="109" spans="1:6" x14ac:dyDescent="0.3">
      <c r="A109" s="3" t="str">
        <f>MID(Evo[[#This Row],[Path]],FIND("*",SUBSTITUTE(Evo[[#This Row],[Path]],"/","*",LEN(Evo[[#This Row],[Path]])-LEN(SUBSTITUTE(Evo[[#This Row],[Path]],"/",""))))+1,LEN(Evo[[#This Row],[Path]]))</f>
        <v>DecisionService.class</v>
      </c>
      <c r="B109" s="37" t="s">
        <v>644</v>
      </c>
      <c r="C109" s="37" t="s">
        <v>3</v>
      </c>
      <c r="D109" s="3" t="str">
        <f>MID(Evo[[#This Row],[Q_Path]],FIND("*",SUBSTITUTE(Evo[[#This Row],[Q_Path]],"/","*",LEN(Evo[[#This Row],[Q_Path]])-LEN(SUBSTITUTE(Evo[[#This Row],[Q_Path]],"/",""))))+1,LEN(Evo[[#This Row],[Q_Path]]))</f>
        <v>DecisionService.class</v>
      </c>
      <c r="E109" s="3" t="str">
        <f>VLOOKUP(Evo[[#This Row],[Evo_CheckSum]],Grezzi!A:B,2,FALSE)</f>
        <v>blackjack/services/target/scala-2.12/classes/com/evolutiongaming/game/blackjack/DecisionService.class</v>
      </c>
      <c r="F109" s="3" t="b">
        <f>Evo[[#This Row],[Quinel_Filename]]=Evo[[#This Row],[Summary]]</f>
        <v>1</v>
      </c>
    </row>
    <row r="110" spans="1:6" x14ac:dyDescent="0.3">
      <c r="A110" s="3" t="str">
        <f>MID(Evo[[#This Row],[Path]],FIND("*",SUBSTITUTE(Evo[[#This Row],[Path]],"/","*",LEN(Evo[[#This Row],[Path]])-LEN(SUBSTITUTE(Evo[[#This Row],[Path]],"/",""))))+1,LEN(Evo[[#This Row],[Path]]))</f>
        <v>SbrBetCode.class</v>
      </c>
      <c r="B110" s="37" t="s">
        <v>22</v>
      </c>
      <c r="C110" s="37" t="s">
        <v>23</v>
      </c>
      <c r="D110" s="3" t="str">
        <f>MID(Evo[[#This Row],[Q_Path]],FIND("*",SUBSTITUTE(Evo[[#This Row],[Q_Path]],"/","*",LEN(Evo[[#This Row],[Q_Path]])-LEN(SUBSTITUTE(Evo[[#This Row],[Q_Path]],"/",""))))+1,LEN(Evo[[#This Row],[Q_Path]]))</f>
        <v>SbrBetCode.class</v>
      </c>
      <c r="E110" s="3" t="str">
        <f>VLOOKUP(Evo[[#This Row],[Evo_CheckSum]],Grezzi!A:B,2,FALSE)</f>
        <v>roulette/domain/target/scala-2.12/classes/com/evolutiongaming/game/roulette/SbrBetCode.class</v>
      </c>
      <c r="F110" s="3" t="b">
        <f>Evo[[#This Row],[Quinel_Filename]]=Evo[[#This Row],[Summary]]</f>
        <v>1</v>
      </c>
    </row>
    <row r="111" spans="1:6" x14ac:dyDescent="0.3">
      <c r="A111" s="3" t="str">
        <f>MID(Evo[[#This Row],[Path]],FIND("*",SUBSTITUTE(Evo[[#This Row],[Path]],"/","*",LEN(Evo[[#This Row],[Path]])-LEN(SUBSTITUTE(Evo[[#This Row],[Path]],"/",""))))+1,LEN(Evo[[#This Row],[Path]]))</f>
        <v>DbrBetCode.class</v>
      </c>
      <c r="B111" s="37" t="s">
        <v>16</v>
      </c>
      <c r="C111" s="37" t="s">
        <v>17</v>
      </c>
      <c r="D111" s="3" t="str">
        <f>MID(Evo[[#This Row],[Q_Path]],FIND("*",SUBSTITUTE(Evo[[#This Row],[Q_Path]],"/","*",LEN(Evo[[#This Row],[Q_Path]])-LEN(SUBSTITUTE(Evo[[#This Row],[Q_Path]],"/",""))))+1,LEN(Evo[[#This Row],[Q_Path]]))</f>
        <v>DbrBetCode.class</v>
      </c>
      <c r="E111" s="3" t="str">
        <f>VLOOKUP(Evo[[#This Row],[Evo_CheckSum]],Grezzi!A:B,2,FALSE)</f>
        <v>roulette/domain/target/scala-2.12/classes/com/evolutiongaming/game/roulette/DbrBetCode.class</v>
      </c>
      <c r="F111" s="3" t="b">
        <f>Evo[[#This Row],[Quinel_Filename]]=Evo[[#This Row],[Summary]]</f>
        <v>1</v>
      </c>
    </row>
    <row r="112" spans="1:6" x14ac:dyDescent="0.3">
      <c r="A112" s="3" t="str">
        <f>MID(Evo[[#This Row],[Path]],FIND("*",SUBSTITUTE(Evo[[#This Row],[Path]],"/","*",LEN(Evo[[#This Row],[Path]])-LEN(SUBSTITUTE(Evo[[#This Row],[Path]],"/",""))))+1,LEN(Evo[[#This Row],[Path]]))</f>
        <v>BaccaratGame.class</v>
      </c>
      <c r="B112" s="37" t="s">
        <v>647</v>
      </c>
      <c r="C112" s="37" t="s">
        <v>373</v>
      </c>
      <c r="D112" s="3" t="str">
        <f>MID(Evo[[#This Row],[Q_Path]],FIND("*",SUBSTITUTE(Evo[[#This Row],[Q_Path]],"/","*",LEN(Evo[[#This Row],[Q_Path]])-LEN(SUBSTITUTE(Evo[[#This Row],[Q_Path]],"/",""))))+1,LEN(Evo[[#This Row],[Q_Path]]))</f>
        <v>BaccaratGame.class</v>
      </c>
      <c r="E112" s="3" t="str">
        <f>VLOOKUP(Evo[[#This Row],[Evo_CheckSum]],Grezzi!A:B,2,FALSE)</f>
        <v>live-baccarat/domain/target/scala-2.12/classes/com/evolutiongaming/game/baccarat/BaccaratGame.class</v>
      </c>
      <c r="F112" s="3" t="b">
        <f>Evo[[#This Row],[Quinel_Filename]]=Evo[[#This Row],[Summary]]</f>
        <v>1</v>
      </c>
    </row>
    <row r="113" spans="1:6" x14ac:dyDescent="0.3">
      <c r="A113" s="3" t="str">
        <f>MID(Evo[[#This Row],[Path]],FIND("*",SUBSTITUTE(Evo[[#This Row],[Path]],"/","*",LEN(Evo[[#This Row],[Path]])-LEN(SUBSTITUTE(Evo[[#This Row],[Path]],"/",""))))+1,LEN(Evo[[#This Row],[Path]]))</f>
        <v>BaccaratModel.class</v>
      </c>
      <c r="B113" s="37" t="s">
        <v>648</v>
      </c>
      <c r="C113" s="37" t="s">
        <v>374</v>
      </c>
      <c r="D113" s="3" t="str">
        <f>MID(Evo[[#This Row],[Q_Path]],FIND("*",SUBSTITUTE(Evo[[#This Row],[Q_Path]],"/","*",LEN(Evo[[#This Row],[Q_Path]])-LEN(SUBSTITUTE(Evo[[#This Row],[Q_Path]],"/",""))))+1,LEN(Evo[[#This Row],[Q_Path]]))</f>
        <v>BaccaratModel.class</v>
      </c>
      <c r="E113" s="3" t="str">
        <f>VLOOKUP(Evo[[#This Row],[Evo_CheckSum]],Grezzi!A:B,2,FALSE)</f>
        <v>live-baccarat/domain/target/scala-2.12/classes/com/evolutiongaming/game/baccarat/BaccaratModel.class</v>
      </c>
      <c r="F113" s="3" t="b">
        <f>Evo[[#This Row],[Quinel_Filename]]=Evo[[#This Row],[Summary]]</f>
        <v>1</v>
      </c>
    </row>
    <row r="114" spans="1:6" x14ac:dyDescent="0.3">
      <c r="A114" s="3" t="str">
        <f>MID(Evo[[#This Row],[Path]],FIND("*",SUBSTITUTE(Evo[[#This Row],[Path]],"/","*",LEN(Evo[[#This Row],[Path]])-LEN(SUBSTITUTE(Evo[[#This Row],[Path]],"/",""))))+1,LEN(Evo[[#This Row],[Path]]))</f>
        <v>BaccaratPayouts.class</v>
      </c>
      <c r="B114" s="37" t="s">
        <v>289</v>
      </c>
      <c r="C114" s="37" t="s">
        <v>375</v>
      </c>
      <c r="D114" s="3" t="str">
        <f>MID(Evo[[#This Row],[Q_Path]],FIND("*",SUBSTITUTE(Evo[[#This Row],[Q_Path]],"/","*",LEN(Evo[[#This Row],[Q_Path]])-LEN(SUBSTITUTE(Evo[[#This Row],[Q_Path]],"/",""))))+1,LEN(Evo[[#This Row],[Q_Path]]))</f>
        <v>BaccaratPayouts.class</v>
      </c>
      <c r="E114" s="3" t="str">
        <f>VLOOKUP(Evo[[#This Row],[Evo_CheckSum]],Grezzi!A:B,2,FALSE)</f>
        <v>live-baccarat/domain/target/scala-2.12/classes/com/evolutiongaming/game/baccarat/BaccaratPayouts.class</v>
      </c>
      <c r="F114" s="3" t="b">
        <f>Evo[[#This Row],[Quinel_Filename]]=Evo[[#This Row],[Summary]]</f>
        <v>1</v>
      </c>
    </row>
    <row r="115" spans="1:6" x14ac:dyDescent="0.3">
      <c r="A115" s="3" t="str">
        <f>MID(Evo[[#This Row],[Path]],FIND("*",SUBSTITUTE(Evo[[#This Row],[Path]],"/","*",LEN(Evo[[#This Row],[Path]])-LEN(SUBSTITUTE(Evo[[#This Row],[Path]],"/",""))))+1,LEN(Evo[[#This Row],[Path]]))</f>
        <v>TcpGame.class</v>
      </c>
      <c r="B115" s="37" t="s">
        <v>657</v>
      </c>
      <c r="C115" s="37" t="s">
        <v>576</v>
      </c>
      <c r="D115" s="3" t="str">
        <f>MID(Evo[[#This Row],[Q_Path]],FIND("*",SUBSTITUTE(Evo[[#This Row],[Q_Path]],"/","*",LEN(Evo[[#This Row],[Q_Path]])-LEN(SUBSTITUTE(Evo[[#This Row],[Q_Path]],"/",""))))+1,LEN(Evo[[#This Row],[Q_Path]]))</f>
        <v>TcpGame.class</v>
      </c>
      <c r="E115" s="3" t="str">
        <f>VLOOKUP(Evo[[#This Row],[Evo_CheckSum]],Grezzi!A:B,2,FALSE)</f>
        <v>live-poker-messages/target/scala-2.12/classes/com/evolutiongaming/game/poker/gta/tcp/TcpGame.class</v>
      </c>
      <c r="F115" s="3" t="b">
        <f>Evo[[#This Row],[Quinel_Filename]]=Evo[[#This Row],[Summary]]</f>
        <v>1</v>
      </c>
    </row>
    <row r="116" spans="1:6" x14ac:dyDescent="0.3">
      <c r="A116" s="3" t="str">
        <f>MID(Evo[[#This Row],[Path]],FIND("*",SUBSTITUTE(Evo[[#This Row],[Path]],"/","*",LEN(Evo[[#This Row],[Path]])-LEN(SUBSTITUTE(Evo[[#This Row],[Path]],"/",""))))+1,LEN(Evo[[#This Row],[Path]]))</f>
        <v>CasinoHoldemGame.class</v>
      </c>
      <c r="B116" s="37" t="s">
        <v>654</v>
      </c>
      <c r="C116" s="37" t="s">
        <v>577</v>
      </c>
      <c r="D116" s="3" t="str">
        <f>MID(Evo[[#This Row],[Q_Path]],FIND("*",SUBSTITUTE(Evo[[#This Row],[Q_Path]],"/","*",LEN(Evo[[#This Row],[Q_Path]])-LEN(SUBSTITUTE(Evo[[#This Row],[Q_Path]],"/",""))))+1,LEN(Evo[[#This Row],[Q_Path]]))</f>
        <v>CasinoHoldemGame.class</v>
      </c>
      <c r="E116" s="3" t="str">
        <f>VLOOKUP(Evo[[#This Row],[Evo_CheckSum]],Grezzi!A:B,2,FALSE)</f>
        <v>live-poker-messages/target/scala-2.12/classes/com/evolutiongaming/game/poker/chp/CasinoHoldemGame.class</v>
      </c>
      <c r="F116" s="3" t="b">
        <f>Evo[[#This Row],[Quinel_Filename]]=Evo[[#This Row],[Summary]]</f>
        <v>1</v>
      </c>
    </row>
    <row r="117" spans="1:6" x14ac:dyDescent="0.3">
      <c r="A117" s="3" t="str">
        <f>MID(Evo[[#This Row],[Path]],FIND("*",SUBSTITUTE(Evo[[#This Row],[Path]],"/","*",LEN(Evo[[#This Row],[Path]])-LEN(SUBSTITUTE(Evo[[#This Row],[Path]],"/",""))))+1,LEN(Evo[[#This Row],[Path]]))</f>
        <v>Hand.class</v>
      </c>
      <c r="B117" s="37" t="s">
        <v>649</v>
      </c>
      <c r="C117" s="37" t="s">
        <v>376</v>
      </c>
      <c r="D117" s="21" t="str">
        <f>MID(Evo[[#This Row],[Q_Path]],FIND("*",SUBSTITUTE(Evo[[#This Row],[Q_Path]],"/","*",LEN(Evo[[#This Row],[Q_Path]])-LEN(SUBSTITUTE(Evo[[#This Row],[Q_Path]],"/",""))))+1,LEN(Evo[[#This Row],[Q_Path]]))</f>
        <v>Hand.class</v>
      </c>
      <c r="E117" s="21" t="str">
        <f>VLOOKUP(Evo[[#This Row],[Evo_CheckSum]],Grezzi!A:B,2,FALSE)</f>
        <v>live-baccarat/domain/target/scala-2.12/classes/com/evolutiongaming/game/baccarat/Hand.class</v>
      </c>
      <c r="F117" s="21" t="b">
        <f>Evo[[#This Row],[Quinel_Filename]]=Evo[[#This Row],[Summary]]</f>
        <v>1</v>
      </c>
    </row>
    <row r="118" spans="1:6" x14ac:dyDescent="0.3">
      <c r="A118" s="3" t="str">
        <f>MID(Evo[[#This Row],[Path]],FIND("*",SUBSTITUTE(Evo[[#This Row],[Path]],"/","*",LEN(Evo[[#This Row],[Path]])-LEN(SUBSTITUTE(Evo[[#This Row],[Path]],"/",""))))+1,LEN(Evo[[#This Row],[Path]]))</f>
        <v>Hand.class</v>
      </c>
      <c r="B118" s="37" t="s">
        <v>394</v>
      </c>
      <c r="C118" s="37" t="s">
        <v>2</v>
      </c>
      <c r="D118" s="21" t="str">
        <f>MID(Evo[[#This Row],[Q_Path]],FIND("*",SUBSTITUTE(Evo[[#This Row],[Q_Path]],"/","*",LEN(Evo[[#This Row],[Q_Path]])-LEN(SUBSTITUTE(Evo[[#This Row],[Q_Path]],"/",""))))+1,LEN(Evo[[#This Row],[Q_Path]]))</f>
        <v>Hand.class</v>
      </c>
      <c r="E118" s="21" t="str">
        <f>VLOOKUP(Evo[[#This Row],[Evo_CheckSum]],Grezzi!A:B,2,FALSE)</f>
        <v>blackjack/domain/target/scala-2.12/classes/com/evolutiongaming/game/blackjack/Hand.class</v>
      </c>
      <c r="F118" s="21" t="b">
        <f>Evo[[#This Row],[Quinel_Filename]]=Evo[[#This Row],[Summary]]</f>
        <v>1</v>
      </c>
    </row>
    <row r="119" spans="1:6" x14ac:dyDescent="0.3">
      <c r="A119" s="3" t="str">
        <f>MID(Evo[[#This Row],[Path]],FIND("*",SUBSTITUTE(Evo[[#This Row],[Path]],"/","*",LEN(Evo[[#This Row],[Path]])-LEN(SUBSTITUTE(Evo[[#This Row],[Path]],"/",""))))+1,LEN(Evo[[#This Row],[Path]]))</f>
        <v>BlackjackResult.class</v>
      </c>
      <c r="B119" s="37" t="s">
        <v>646</v>
      </c>
      <c r="C119" s="37" t="s">
        <v>28</v>
      </c>
      <c r="D119" s="21" t="str">
        <f>MID(Evo[[#This Row],[Q_Path]],FIND("*",SUBSTITUTE(Evo[[#This Row],[Q_Path]],"/","*",LEN(Evo[[#This Row],[Q_Path]])-LEN(SUBSTITUTE(Evo[[#This Row],[Q_Path]],"/",""))))+1,LEN(Evo[[#This Row],[Q_Path]]))</f>
        <v>BlackjackResult.class</v>
      </c>
      <c r="E119" s="21" t="str">
        <f>VLOOKUP(Evo[[#This Row],[Evo_CheckSum]],Grezzi!A:B,2,FALSE)</f>
        <v>services-common/target/scala-2.12/classes/com/evolutiongaming/game/blackjack/gameresult/BlackjackResult.class</v>
      </c>
      <c r="F119" s="21" t="b">
        <f>Evo[[#This Row],[Quinel_Filename]]=Evo[[#This Row],[Summary]]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652-ABA9-4676-A849-F9D1A72A8515}">
  <dimension ref="A1:C136"/>
  <sheetViews>
    <sheetView topLeftCell="A110" workbookViewId="0">
      <selection activeCell="C137" sqref="C137"/>
    </sheetView>
  </sheetViews>
  <sheetFormatPr defaultColWidth="8.77734375" defaultRowHeight="14.4" x14ac:dyDescent="0.3"/>
  <cols>
    <col min="1" max="1" width="41.109375" bestFit="1" customWidth="1"/>
    <col min="2" max="2" width="126.33203125" bestFit="1" customWidth="1"/>
    <col min="3" max="3" width="78.77734375" bestFit="1" customWidth="1"/>
  </cols>
  <sheetData>
    <row r="1" spans="1:3" x14ac:dyDescent="0.3">
      <c r="A1" s="3" t="s">
        <v>30</v>
      </c>
      <c r="B1" s="3" t="s">
        <v>111</v>
      </c>
      <c r="C1" s="3" t="s">
        <v>520</v>
      </c>
    </row>
    <row r="2" spans="1:3" x14ac:dyDescent="0.3">
      <c r="A2" s="3" t="s">
        <v>414</v>
      </c>
      <c r="B2" s="3" t="s">
        <v>399</v>
      </c>
      <c r="C2" s="3" t="s">
        <v>521</v>
      </c>
    </row>
    <row r="3" spans="1:3" x14ac:dyDescent="0.3">
      <c r="A3" s="3" t="s">
        <v>43</v>
      </c>
      <c r="B3" s="3" t="s">
        <v>0</v>
      </c>
      <c r="C3" s="3" t="s">
        <v>438</v>
      </c>
    </row>
    <row r="4" spans="1:3" x14ac:dyDescent="0.3">
      <c r="A4" s="3" t="s">
        <v>45</v>
      </c>
      <c r="B4" s="3" t="s">
        <v>1</v>
      </c>
      <c r="C4" s="3" t="s">
        <v>439</v>
      </c>
    </row>
    <row r="5" spans="1:3" x14ac:dyDescent="0.3">
      <c r="A5" s="3" t="s">
        <v>266</v>
      </c>
      <c r="B5" s="3" t="s">
        <v>260</v>
      </c>
      <c r="C5" s="3" t="s">
        <v>440</v>
      </c>
    </row>
    <row r="6" spans="1:3" x14ac:dyDescent="0.3">
      <c r="A6" s="3" t="s">
        <v>267</v>
      </c>
      <c r="B6" s="3" t="s">
        <v>261</v>
      </c>
      <c r="C6" s="3" t="s">
        <v>440</v>
      </c>
    </row>
    <row r="7" spans="1:3" x14ac:dyDescent="0.3">
      <c r="A7" s="3" t="s">
        <v>41</v>
      </c>
      <c r="B7" s="3" t="s">
        <v>2</v>
      </c>
      <c r="C7" s="3" t="s">
        <v>441</v>
      </c>
    </row>
    <row r="8" spans="1:3" x14ac:dyDescent="0.3">
      <c r="A8" s="3" t="s">
        <v>265</v>
      </c>
      <c r="B8" s="3" t="s">
        <v>263</v>
      </c>
      <c r="C8" s="3" t="s">
        <v>442</v>
      </c>
    </row>
    <row r="9" spans="1:3" x14ac:dyDescent="0.3">
      <c r="A9" s="3" t="s">
        <v>46</v>
      </c>
      <c r="B9" s="3" t="s">
        <v>3</v>
      </c>
      <c r="C9" s="3" t="s">
        <v>443</v>
      </c>
    </row>
    <row r="10" spans="1:3" x14ac:dyDescent="0.3">
      <c r="A10" s="3" t="s">
        <v>47</v>
      </c>
      <c r="B10" s="3" t="s">
        <v>4</v>
      </c>
      <c r="C10" s="3" t="s">
        <v>444</v>
      </c>
    </row>
    <row r="11" spans="1:3" x14ac:dyDescent="0.3">
      <c r="A11" s="3" t="s">
        <v>122</v>
      </c>
      <c r="B11" s="3" t="s">
        <v>665</v>
      </c>
      <c r="C11" s="3" t="s">
        <v>445</v>
      </c>
    </row>
    <row r="12" spans="1:3" x14ac:dyDescent="0.3">
      <c r="A12" s="3" t="s">
        <v>74</v>
      </c>
      <c r="B12" s="3" t="s">
        <v>666</v>
      </c>
      <c r="C12" s="3" t="s">
        <v>438</v>
      </c>
    </row>
    <row r="13" spans="1:3" x14ac:dyDescent="0.3">
      <c r="A13" s="3" t="s">
        <v>70</v>
      </c>
      <c r="B13" s="3" t="s">
        <v>667</v>
      </c>
      <c r="C13" s="3" t="s">
        <v>446</v>
      </c>
    </row>
    <row r="14" spans="1:3" x14ac:dyDescent="0.3">
      <c r="A14" s="3" t="s">
        <v>154</v>
      </c>
      <c r="B14" s="3" t="s">
        <v>135</v>
      </c>
      <c r="C14" s="3" t="s">
        <v>447</v>
      </c>
    </row>
    <row r="15" spans="1:3" x14ac:dyDescent="0.3">
      <c r="A15" s="3" t="s">
        <v>155</v>
      </c>
      <c r="B15" s="3" t="s">
        <v>136</v>
      </c>
      <c r="C15" s="3" t="s">
        <v>448</v>
      </c>
    </row>
    <row r="16" spans="1:3" x14ac:dyDescent="0.3">
      <c r="A16" s="3" t="s">
        <v>156</v>
      </c>
      <c r="B16" s="3" t="s">
        <v>137</v>
      </c>
      <c r="C16" s="3" t="s">
        <v>449</v>
      </c>
    </row>
    <row r="17" spans="1:3" x14ac:dyDescent="0.3">
      <c r="A17" s="3" t="s">
        <v>157</v>
      </c>
      <c r="B17" s="3" t="s">
        <v>138</v>
      </c>
      <c r="C17" s="3" t="s">
        <v>450</v>
      </c>
    </row>
    <row r="18" spans="1:3" x14ac:dyDescent="0.3">
      <c r="A18" s="3" t="s">
        <v>158</v>
      </c>
      <c r="B18" s="3" t="s">
        <v>139</v>
      </c>
      <c r="C18" s="3" t="s">
        <v>451</v>
      </c>
    </row>
    <row r="19" spans="1:3" x14ac:dyDescent="0.3">
      <c r="A19" s="3" t="s">
        <v>201</v>
      </c>
      <c r="B19" s="3" t="s">
        <v>196</v>
      </c>
      <c r="C19" s="3" t="s">
        <v>452</v>
      </c>
    </row>
    <row r="20" spans="1:3" x14ac:dyDescent="0.3">
      <c r="A20" s="17" t="s">
        <v>202</v>
      </c>
      <c r="B20" s="17" t="s">
        <v>197</v>
      </c>
      <c r="C20" s="17" t="s">
        <v>453</v>
      </c>
    </row>
    <row r="21" spans="1:3" x14ac:dyDescent="0.3">
      <c r="A21" s="3" t="s">
        <v>203</v>
      </c>
      <c r="B21" s="3" t="s">
        <v>198</v>
      </c>
      <c r="C21" s="3" t="s">
        <v>454</v>
      </c>
    </row>
    <row r="22" spans="1:3" x14ac:dyDescent="0.3">
      <c r="A22" s="3" t="s">
        <v>151</v>
      </c>
      <c r="B22" s="3" t="s">
        <v>140</v>
      </c>
      <c r="C22" s="3" t="s">
        <v>455</v>
      </c>
    </row>
    <row r="23" spans="1:3" x14ac:dyDescent="0.3">
      <c r="A23" s="3" t="s">
        <v>152</v>
      </c>
      <c r="B23" s="3" t="s">
        <v>141</v>
      </c>
      <c r="C23" s="3" t="s">
        <v>456</v>
      </c>
    </row>
    <row r="24" spans="1:3" x14ac:dyDescent="0.3">
      <c r="A24" s="3" t="s">
        <v>153</v>
      </c>
      <c r="B24" s="3" t="s">
        <v>142</v>
      </c>
      <c r="C24" s="3" t="s">
        <v>457</v>
      </c>
    </row>
    <row r="25" spans="1:3" x14ac:dyDescent="0.3">
      <c r="A25" s="3" t="s">
        <v>38</v>
      </c>
      <c r="B25" s="3" t="s">
        <v>251</v>
      </c>
      <c r="C25" s="3" t="s">
        <v>458</v>
      </c>
    </row>
    <row r="26" spans="1:3" x14ac:dyDescent="0.3">
      <c r="A26" s="3" t="s">
        <v>39</v>
      </c>
      <c r="B26" s="3" t="s">
        <v>252</v>
      </c>
      <c r="C26" s="3" t="s">
        <v>459</v>
      </c>
    </row>
    <row r="27" spans="1:3" x14ac:dyDescent="0.3">
      <c r="A27" s="3" t="s">
        <v>40</v>
      </c>
      <c r="B27" s="3" t="s">
        <v>253</v>
      </c>
      <c r="C27" s="3" t="s">
        <v>442</v>
      </c>
    </row>
    <row r="28" spans="1:3" x14ac:dyDescent="0.3">
      <c r="A28" s="3" t="s">
        <v>41</v>
      </c>
      <c r="B28" s="3" t="s">
        <v>254</v>
      </c>
      <c r="C28" s="3" t="s">
        <v>441</v>
      </c>
    </row>
    <row r="29" spans="1:3" x14ac:dyDescent="0.3">
      <c r="A29" s="3" t="s">
        <v>33</v>
      </c>
      <c r="B29" s="3" t="s">
        <v>206</v>
      </c>
      <c r="C29" s="3" t="s">
        <v>460</v>
      </c>
    </row>
    <row r="30" spans="1:3" x14ac:dyDescent="0.3">
      <c r="A30" s="3" t="s">
        <v>115</v>
      </c>
      <c r="B30" s="3" t="s">
        <v>207</v>
      </c>
      <c r="C30" s="3" t="s">
        <v>461</v>
      </c>
    </row>
    <row r="31" spans="1:3" x14ac:dyDescent="0.3">
      <c r="A31" s="3" t="s">
        <v>116</v>
      </c>
      <c r="B31" s="3" t="s">
        <v>208</v>
      </c>
      <c r="C31" s="3" t="s">
        <v>462</v>
      </c>
    </row>
    <row r="32" spans="1:3" x14ac:dyDescent="0.3">
      <c r="A32" s="3" t="s">
        <v>78</v>
      </c>
      <c r="B32" s="3" t="s">
        <v>209</v>
      </c>
      <c r="C32" s="3" t="s">
        <v>463</v>
      </c>
    </row>
    <row r="33" spans="1:3" x14ac:dyDescent="0.3">
      <c r="A33" s="3" t="s">
        <v>118</v>
      </c>
      <c r="B33" s="3" t="s">
        <v>210</v>
      </c>
      <c r="C33" s="3" t="s">
        <v>464</v>
      </c>
    </row>
    <row r="34" spans="1:3" x14ac:dyDescent="0.3">
      <c r="A34" s="3" t="s">
        <v>117</v>
      </c>
      <c r="B34" s="3" t="s">
        <v>211</v>
      </c>
      <c r="C34" s="3" t="s">
        <v>465</v>
      </c>
    </row>
    <row r="35" spans="1:3" x14ac:dyDescent="0.3">
      <c r="A35" s="3" t="s">
        <v>106</v>
      </c>
      <c r="B35" s="3" t="s">
        <v>255</v>
      </c>
      <c r="C35" s="3" t="s">
        <v>466</v>
      </c>
    </row>
    <row r="36" spans="1:3" x14ac:dyDescent="0.3">
      <c r="A36" s="3" t="s">
        <v>64</v>
      </c>
      <c r="B36" s="3" t="s">
        <v>256</v>
      </c>
      <c r="C36" s="3" t="s">
        <v>467</v>
      </c>
    </row>
    <row r="37" spans="1:3" x14ac:dyDescent="0.3">
      <c r="A37" s="3" t="s">
        <v>65</v>
      </c>
      <c r="B37" s="3" t="s">
        <v>257</v>
      </c>
      <c r="C37" s="3" t="s">
        <v>468</v>
      </c>
    </row>
    <row r="38" spans="1:3" x14ac:dyDescent="0.3">
      <c r="A38" s="3" t="s">
        <v>66</v>
      </c>
      <c r="B38" s="3" t="s">
        <v>258</v>
      </c>
      <c r="C38" s="3" t="s">
        <v>442</v>
      </c>
    </row>
    <row r="39" spans="1:3" x14ac:dyDescent="0.3">
      <c r="A39" s="3" t="s">
        <v>33</v>
      </c>
      <c r="B39" s="3" t="s">
        <v>212</v>
      </c>
      <c r="C39" s="3" t="s">
        <v>460</v>
      </c>
    </row>
    <row r="40" spans="1:3" x14ac:dyDescent="0.3">
      <c r="A40" s="3" t="s">
        <v>82</v>
      </c>
      <c r="B40" s="3" t="s">
        <v>213</v>
      </c>
      <c r="C40" s="3" t="s">
        <v>469</v>
      </c>
    </row>
    <row r="41" spans="1:3" x14ac:dyDescent="0.3">
      <c r="A41" s="3" t="s">
        <v>182</v>
      </c>
      <c r="B41" s="3" t="s">
        <v>214</v>
      </c>
      <c r="C41" s="3" t="s">
        <v>470</v>
      </c>
    </row>
    <row r="42" spans="1:3" x14ac:dyDescent="0.3">
      <c r="A42" s="3" t="s">
        <v>83</v>
      </c>
      <c r="B42" s="3" t="s">
        <v>215</v>
      </c>
      <c r="C42" s="3" t="s">
        <v>471</v>
      </c>
    </row>
    <row r="43" spans="1:3" x14ac:dyDescent="0.3">
      <c r="A43" s="3" t="s">
        <v>84</v>
      </c>
      <c r="B43" s="3" t="s">
        <v>216</v>
      </c>
      <c r="C43" s="3" t="s">
        <v>472</v>
      </c>
    </row>
    <row r="44" spans="1:3" x14ac:dyDescent="0.3">
      <c r="A44" s="3" t="s">
        <v>79</v>
      </c>
      <c r="B44" s="3" t="s">
        <v>217</v>
      </c>
      <c r="C44" s="3" t="s">
        <v>473</v>
      </c>
    </row>
    <row r="45" spans="1:3" x14ac:dyDescent="0.3">
      <c r="A45" s="3" t="s">
        <v>86</v>
      </c>
      <c r="B45" s="3" t="s">
        <v>218</v>
      </c>
      <c r="C45" s="3" t="s">
        <v>474</v>
      </c>
    </row>
    <row r="46" spans="1:3" x14ac:dyDescent="0.3">
      <c r="A46" s="3" t="s">
        <v>87</v>
      </c>
      <c r="B46" s="3" t="s">
        <v>219</v>
      </c>
      <c r="C46" s="3" t="s">
        <v>475</v>
      </c>
    </row>
    <row r="47" spans="1:3" x14ac:dyDescent="0.3">
      <c r="A47" s="3" t="s">
        <v>90</v>
      </c>
      <c r="B47" s="3" t="s">
        <v>220</v>
      </c>
      <c r="C47" s="3" t="s">
        <v>476</v>
      </c>
    </row>
    <row r="48" spans="1:3" x14ac:dyDescent="0.3">
      <c r="A48" s="3" t="s">
        <v>91</v>
      </c>
      <c r="B48" s="3" t="s">
        <v>221</v>
      </c>
      <c r="C48" s="3" t="s">
        <v>477</v>
      </c>
    </row>
    <row r="49" spans="1:3" x14ac:dyDescent="0.3">
      <c r="A49" s="3" t="s">
        <v>92</v>
      </c>
      <c r="B49" s="3" t="s">
        <v>222</v>
      </c>
      <c r="C49" s="3" t="s">
        <v>478</v>
      </c>
    </row>
    <row r="50" spans="1:3" x14ac:dyDescent="0.3">
      <c r="A50" s="3" t="s">
        <v>88</v>
      </c>
      <c r="B50" s="3" t="s">
        <v>223</v>
      </c>
      <c r="C50" s="3" t="s">
        <v>479</v>
      </c>
    </row>
    <row r="51" spans="1:3" x14ac:dyDescent="0.3">
      <c r="A51" s="3" t="s">
        <v>89</v>
      </c>
      <c r="B51" s="3" t="s">
        <v>224</v>
      </c>
      <c r="C51" s="3" t="s">
        <v>480</v>
      </c>
    </row>
    <row r="52" spans="1:3" x14ac:dyDescent="0.3">
      <c r="A52" s="3" t="s">
        <v>93</v>
      </c>
      <c r="B52" s="3" t="s">
        <v>225</v>
      </c>
      <c r="C52" s="3" t="s">
        <v>481</v>
      </c>
    </row>
    <row r="53" spans="1:3" x14ac:dyDescent="0.3">
      <c r="A53" s="3" t="s">
        <v>57</v>
      </c>
      <c r="B53" s="3" t="s">
        <v>539</v>
      </c>
      <c r="C53" s="3" t="s">
        <v>482</v>
      </c>
    </row>
    <row r="54" spans="1:3" x14ac:dyDescent="0.3">
      <c r="A54" s="3" t="s">
        <v>49</v>
      </c>
      <c r="B54" s="3" t="s">
        <v>540</v>
      </c>
      <c r="C54" s="3" t="s">
        <v>483</v>
      </c>
    </row>
    <row r="55" spans="1:3" x14ac:dyDescent="0.3">
      <c r="A55" s="3" t="s">
        <v>522</v>
      </c>
      <c r="B55" s="3" t="s">
        <v>541</v>
      </c>
      <c r="C55" s="3" t="s">
        <v>442</v>
      </c>
    </row>
    <row r="56" spans="1:3" x14ac:dyDescent="0.3">
      <c r="A56" s="3" t="s">
        <v>120</v>
      </c>
      <c r="B56" s="3" t="s">
        <v>542</v>
      </c>
      <c r="C56" s="3" t="s">
        <v>483</v>
      </c>
    </row>
    <row r="57" spans="1:3" x14ac:dyDescent="0.3">
      <c r="A57" s="3" t="s">
        <v>50</v>
      </c>
      <c r="B57" s="3" t="s">
        <v>543</v>
      </c>
      <c r="C57" s="3" t="s">
        <v>484</v>
      </c>
    </row>
    <row r="58" spans="1:3" x14ac:dyDescent="0.3">
      <c r="A58" s="3" t="s">
        <v>51</v>
      </c>
      <c r="B58" s="3" t="s">
        <v>544</v>
      </c>
      <c r="C58" s="3" t="s">
        <v>484</v>
      </c>
    </row>
    <row r="59" spans="1:3" x14ac:dyDescent="0.3">
      <c r="A59" s="3" t="s">
        <v>52</v>
      </c>
      <c r="B59" s="3" t="s">
        <v>545</v>
      </c>
      <c r="C59" s="3" t="s">
        <v>484</v>
      </c>
    </row>
    <row r="60" spans="1:3" x14ac:dyDescent="0.3">
      <c r="A60" s="3" t="s">
        <v>54</v>
      </c>
      <c r="B60" s="3" t="s">
        <v>546</v>
      </c>
      <c r="C60" s="3" t="s">
        <v>485</v>
      </c>
    </row>
    <row r="61" spans="1:3" x14ac:dyDescent="0.3">
      <c r="A61" s="3" t="s">
        <v>103</v>
      </c>
      <c r="B61" s="3" t="s">
        <v>547</v>
      </c>
      <c r="C61" s="3" t="s">
        <v>486</v>
      </c>
    </row>
    <row r="62" spans="1:3" x14ac:dyDescent="0.3">
      <c r="A62" s="3" t="s">
        <v>55</v>
      </c>
      <c r="B62" s="3" t="s">
        <v>548</v>
      </c>
      <c r="C62" s="3" t="s">
        <v>484</v>
      </c>
    </row>
    <row r="63" spans="1:3" x14ac:dyDescent="0.3">
      <c r="A63" s="3" t="s">
        <v>101</v>
      </c>
      <c r="B63" s="3" t="s">
        <v>549</v>
      </c>
      <c r="C63" s="3" t="s">
        <v>483</v>
      </c>
    </row>
    <row r="64" spans="1:3" x14ac:dyDescent="0.3">
      <c r="A64" s="3" t="s">
        <v>58</v>
      </c>
      <c r="B64" s="3" t="s">
        <v>550</v>
      </c>
      <c r="C64" s="3" t="s">
        <v>486</v>
      </c>
    </row>
    <row r="65" spans="1:3" x14ac:dyDescent="0.3">
      <c r="A65" s="3" t="s">
        <v>59</v>
      </c>
      <c r="B65" s="3" t="s">
        <v>551</v>
      </c>
      <c r="C65" s="3" t="s">
        <v>487</v>
      </c>
    </row>
    <row r="66" spans="1:3" x14ac:dyDescent="0.3">
      <c r="A66" s="3" t="s">
        <v>268</v>
      </c>
      <c r="B66" s="3" t="s">
        <v>553</v>
      </c>
      <c r="C66" s="3" t="s">
        <v>442</v>
      </c>
    </row>
    <row r="67" spans="1:3" x14ac:dyDescent="0.3">
      <c r="A67" s="3" t="s">
        <v>104</v>
      </c>
      <c r="B67" s="3" t="s">
        <v>554</v>
      </c>
      <c r="C67" s="3" t="s">
        <v>488</v>
      </c>
    </row>
    <row r="68" spans="1:3" x14ac:dyDescent="0.3">
      <c r="A68" s="3" t="s">
        <v>53</v>
      </c>
      <c r="B68" s="3" t="s">
        <v>555</v>
      </c>
      <c r="C68" s="3" t="s">
        <v>442</v>
      </c>
    </row>
    <row r="69" spans="1:3" x14ac:dyDescent="0.3">
      <c r="A69" s="3" t="s">
        <v>60</v>
      </c>
      <c r="B69" s="3" t="s">
        <v>556</v>
      </c>
      <c r="C69" s="3" t="s">
        <v>488</v>
      </c>
    </row>
    <row r="70" spans="1:3" x14ac:dyDescent="0.3">
      <c r="A70" s="3" t="s">
        <v>99</v>
      </c>
      <c r="B70" s="3" t="s">
        <v>557</v>
      </c>
      <c r="C70" s="3" t="s">
        <v>483</v>
      </c>
    </row>
    <row r="71" spans="1:3" x14ac:dyDescent="0.3">
      <c r="A71" s="3" t="s">
        <v>102</v>
      </c>
      <c r="B71" s="3" t="s">
        <v>403</v>
      </c>
      <c r="C71" s="3" t="s">
        <v>489</v>
      </c>
    </row>
    <row r="72" spans="1:3" x14ac:dyDescent="0.3">
      <c r="A72" s="3" t="s">
        <v>523</v>
      </c>
      <c r="B72" s="3" t="s">
        <v>404</v>
      </c>
      <c r="C72" s="20">
        <v>0</v>
      </c>
    </row>
    <row r="73" spans="1:3" x14ac:dyDescent="0.3">
      <c r="A73" s="3" t="s">
        <v>524</v>
      </c>
      <c r="B73" s="3" t="s">
        <v>406</v>
      </c>
      <c r="C73" s="20">
        <v>0</v>
      </c>
    </row>
    <row r="74" spans="1:3" x14ac:dyDescent="0.3">
      <c r="A74" s="3" t="s">
        <v>525</v>
      </c>
      <c r="B74" s="3" t="s">
        <v>407</v>
      </c>
      <c r="C74" s="20">
        <v>0</v>
      </c>
    </row>
    <row r="75" spans="1:3" x14ac:dyDescent="0.3">
      <c r="A75" s="3" t="s">
        <v>526</v>
      </c>
      <c r="B75" s="3" t="s">
        <v>408</v>
      </c>
      <c r="C75" s="20">
        <v>0</v>
      </c>
    </row>
    <row r="76" spans="1:3" x14ac:dyDescent="0.3">
      <c r="A76" s="3" t="s">
        <v>527</v>
      </c>
      <c r="B76" s="3" t="s">
        <v>409</v>
      </c>
      <c r="C76" s="20">
        <v>0</v>
      </c>
    </row>
    <row r="77" spans="1:3" x14ac:dyDescent="0.3">
      <c r="A77" s="3" t="s">
        <v>164</v>
      </c>
      <c r="B77" s="3" t="s">
        <v>226</v>
      </c>
      <c r="C77" s="3" t="s">
        <v>490</v>
      </c>
    </row>
    <row r="78" spans="1:3" x14ac:dyDescent="0.3">
      <c r="A78" s="3" t="s">
        <v>165</v>
      </c>
      <c r="B78" s="3" t="s">
        <v>227</v>
      </c>
      <c r="C78" s="3" t="s">
        <v>491</v>
      </c>
    </row>
    <row r="79" spans="1:3" x14ac:dyDescent="0.3">
      <c r="A79" s="3" t="s">
        <v>166</v>
      </c>
      <c r="B79" s="3" t="s">
        <v>228</v>
      </c>
      <c r="C79" s="3" t="s">
        <v>492</v>
      </c>
    </row>
    <row r="80" spans="1:3" x14ac:dyDescent="0.3">
      <c r="A80" s="3" t="s">
        <v>167</v>
      </c>
      <c r="B80" s="3" t="s">
        <v>229</v>
      </c>
      <c r="C80" s="3" t="s">
        <v>493</v>
      </c>
    </row>
    <row r="81" spans="1:3" x14ac:dyDescent="0.3">
      <c r="A81" s="3" t="s">
        <v>73</v>
      </c>
      <c r="B81" s="3" t="s">
        <v>230</v>
      </c>
      <c r="C81" s="3" t="s">
        <v>494</v>
      </c>
    </row>
    <row r="82" spans="1:3" x14ac:dyDescent="0.3">
      <c r="A82" s="3" t="s">
        <v>168</v>
      </c>
      <c r="B82" s="3" t="s">
        <v>231</v>
      </c>
      <c r="C82" s="3" t="s">
        <v>495</v>
      </c>
    </row>
    <row r="83" spans="1:3" x14ac:dyDescent="0.3">
      <c r="A83" s="3" t="s">
        <v>170</v>
      </c>
      <c r="B83" s="3" t="s">
        <v>232</v>
      </c>
      <c r="C83" s="3" t="s">
        <v>496</v>
      </c>
    </row>
    <row r="84" spans="1:3" x14ac:dyDescent="0.3">
      <c r="A84" s="3" t="s">
        <v>162</v>
      </c>
      <c r="B84" s="3" t="s">
        <v>233</v>
      </c>
      <c r="C84" s="3" t="s">
        <v>497</v>
      </c>
    </row>
    <row r="85" spans="1:3" x14ac:dyDescent="0.3">
      <c r="A85" s="3" t="s">
        <v>169</v>
      </c>
      <c r="B85" s="3" t="s">
        <v>234</v>
      </c>
      <c r="C85" s="3" t="s">
        <v>498</v>
      </c>
    </row>
    <row r="86" spans="1:3" x14ac:dyDescent="0.3">
      <c r="A86" s="3" t="s">
        <v>161</v>
      </c>
      <c r="B86" s="3" t="s">
        <v>235</v>
      </c>
      <c r="C86" s="3" t="s">
        <v>499</v>
      </c>
    </row>
    <row r="87" spans="1:3" x14ac:dyDescent="0.3">
      <c r="A87" s="3" t="s">
        <v>171</v>
      </c>
      <c r="B87" s="3" t="s">
        <v>236</v>
      </c>
      <c r="C87" s="3" t="s">
        <v>500</v>
      </c>
    </row>
    <row r="88" spans="1:3" x14ac:dyDescent="0.3">
      <c r="A88" s="3" t="s">
        <v>163</v>
      </c>
      <c r="B88" s="3" t="s">
        <v>237</v>
      </c>
      <c r="C88" s="3" t="s">
        <v>501</v>
      </c>
    </row>
    <row r="89" spans="1:3" x14ac:dyDescent="0.3">
      <c r="A89" s="3" t="s">
        <v>174</v>
      </c>
      <c r="B89" s="3" t="s">
        <v>238</v>
      </c>
      <c r="C89" s="3" t="s">
        <v>502</v>
      </c>
    </row>
    <row r="90" spans="1:3" x14ac:dyDescent="0.3">
      <c r="A90" s="3" t="s">
        <v>172</v>
      </c>
      <c r="B90" s="3" t="s">
        <v>239</v>
      </c>
      <c r="C90" s="3" t="s">
        <v>503</v>
      </c>
    </row>
    <row r="91" spans="1:3" x14ac:dyDescent="0.3">
      <c r="A91" s="3" t="s">
        <v>173</v>
      </c>
      <c r="B91" s="3" t="s">
        <v>240</v>
      </c>
      <c r="C91" s="3" t="s">
        <v>504</v>
      </c>
    </row>
    <row r="92" spans="1:3" x14ac:dyDescent="0.3">
      <c r="A92" s="3" t="s">
        <v>205</v>
      </c>
      <c r="B92" s="3" t="s">
        <v>241</v>
      </c>
      <c r="C92" s="3" t="s">
        <v>505</v>
      </c>
    </row>
    <row r="93" spans="1:3" x14ac:dyDescent="0.3">
      <c r="A93" s="3" t="s">
        <v>174</v>
      </c>
      <c r="B93" s="3" t="s">
        <v>242</v>
      </c>
      <c r="C93" s="3" t="s">
        <v>502</v>
      </c>
    </row>
    <row r="94" spans="1:3" x14ac:dyDescent="0.3">
      <c r="A94" s="3" t="s">
        <v>172</v>
      </c>
      <c r="B94" s="3" t="s">
        <v>243</v>
      </c>
      <c r="C94" s="3" t="s">
        <v>503</v>
      </c>
    </row>
    <row r="95" spans="1:3" x14ac:dyDescent="0.3">
      <c r="A95" s="3" t="s">
        <v>173</v>
      </c>
      <c r="B95" s="3" t="s">
        <v>244</v>
      </c>
      <c r="C95" s="3" t="s">
        <v>504</v>
      </c>
    </row>
    <row r="96" spans="1:3" x14ac:dyDescent="0.3">
      <c r="A96" s="3" t="s">
        <v>80</v>
      </c>
      <c r="B96" s="3" t="s">
        <v>143</v>
      </c>
      <c r="C96" s="3" t="s">
        <v>506</v>
      </c>
    </row>
    <row r="97" spans="1:3" x14ac:dyDescent="0.3">
      <c r="A97" s="3" t="s">
        <v>159</v>
      </c>
      <c r="B97" s="3" t="s">
        <v>144</v>
      </c>
      <c r="C97" s="3" t="s">
        <v>507</v>
      </c>
    </row>
    <row r="98" spans="1:3" x14ac:dyDescent="0.3">
      <c r="A98" s="3" t="s">
        <v>528</v>
      </c>
      <c r="B98" s="3" t="s">
        <v>145</v>
      </c>
      <c r="C98" s="3" t="s">
        <v>508</v>
      </c>
    </row>
    <row r="99" spans="1:3" x14ac:dyDescent="0.3">
      <c r="A99" s="3" t="s">
        <v>160</v>
      </c>
      <c r="B99" s="3" t="s">
        <v>146</v>
      </c>
      <c r="C99" s="3" t="s">
        <v>509</v>
      </c>
    </row>
    <row r="100" spans="1:3" x14ac:dyDescent="0.3">
      <c r="A100" s="3" t="s">
        <v>32</v>
      </c>
      <c r="B100" s="3" t="s">
        <v>14</v>
      </c>
      <c r="C100" s="3" t="s">
        <v>497</v>
      </c>
    </row>
    <row r="101" spans="1:3" x14ac:dyDescent="0.3">
      <c r="A101" s="3" t="s">
        <v>33</v>
      </c>
      <c r="B101" s="3" t="s">
        <v>15</v>
      </c>
      <c r="C101" s="3" t="s">
        <v>460</v>
      </c>
    </row>
    <row r="102" spans="1:3" x14ac:dyDescent="0.3">
      <c r="A102" s="3" t="s">
        <v>62</v>
      </c>
      <c r="B102" s="3" t="s">
        <v>17</v>
      </c>
      <c r="C102" s="3" t="s">
        <v>510</v>
      </c>
    </row>
    <row r="103" spans="1:3" x14ac:dyDescent="0.3">
      <c r="A103" s="3" t="s">
        <v>78</v>
      </c>
      <c r="B103" s="3" t="s">
        <v>18</v>
      </c>
      <c r="C103" s="3" t="s">
        <v>463</v>
      </c>
    </row>
    <row r="104" spans="1:3" x14ac:dyDescent="0.3">
      <c r="A104" s="3" t="s">
        <v>79</v>
      </c>
      <c r="B104" s="3" t="s">
        <v>183</v>
      </c>
      <c r="C104" s="3" t="s">
        <v>473</v>
      </c>
    </row>
    <row r="105" spans="1:3" x14ac:dyDescent="0.3">
      <c r="A105" s="3" t="s">
        <v>34</v>
      </c>
      <c r="B105" s="3" t="s">
        <v>19</v>
      </c>
      <c r="C105" s="3" t="s">
        <v>504</v>
      </c>
    </row>
    <row r="106" spans="1:3" x14ac:dyDescent="0.3">
      <c r="A106" s="3" t="s">
        <v>35</v>
      </c>
      <c r="B106" s="3" t="s">
        <v>21</v>
      </c>
      <c r="C106" s="3" t="s">
        <v>511</v>
      </c>
    </row>
    <row r="107" spans="1:3" x14ac:dyDescent="0.3">
      <c r="A107" s="3" t="s">
        <v>68</v>
      </c>
      <c r="B107" s="3" t="s">
        <v>23</v>
      </c>
      <c r="C107" s="3" t="s">
        <v>512</v>
      </c>
    </row>
    <row r="108" spans="1:3" x14ac:dyDescent="0.3">
      <c r="A108" s="3" t="s">
        <v>175</v>
      </c>
      <c r="B108" s="3" t="s">
        <v>24</v>
      </c>
      <c r="C108" s="3" t="s">
        <v>513</v>
      </c>
    </row>
    <row r="109" spans="1:3" x14ac:dyDescent="0.3">
      <c r="A109" s="3" t="s">
        <v>36</v>
      </c>
      <c r="B109" s="3" t="s">
        <v>26</v>
      </c>
      <c r="C109" s="3" t="s">
        <v>514</v>
      </c>
    </row>
    <row r="110" spans="1:3" x14ac:dyDescent="0.3">
      <c r="A110" s="3" t="s">
        <v>77</v>
      </c>
      <c r="B110" s="3" t="s">
        <v>27</v>
      </c>
      <c r="C110" s="3" t="s">
        <v>515</v>
      </c>
    </row>
    <row r="111" spans="1:3" x14ac:dyDescent="0.3">
      <c r="A111" s="3" t="s">
        <v>45</v>
      </c>
      <c r="B111" s="3" t="s">
        <v>245</v>
      </c>
      <c r="C111" s="3" t="s">
        <v>439</v>
      </c>
    </row>
    <row r="112" spans="1:3" x14ac:dyDescent="0.3">
      <c r="A112" s="3" t="s">
        <v>186</v>
      </c>
      <c r="B112" s="3" t="s">
        <v>246</v>
      </c>
      <c r="C112" s="3" t="s">
        <v>516</v>
      </c>
    </row>
    <row r="113" spans="1:3" x14ac:dyDescent="0.3">
      <c r="A113" s="3" t="s">
        <v>71</v>
      </c>
      <c r="B113" s="3" t="s">
        <v>247</v>
      </c>
      <c r="C113" s="3" t="s">
        <v>513</v>
      </c>
    </row>
    <row r="114" spans="1:3" x14ac:dyDescent="0.3">
      <c r="A114" s="3" t="s">
        <v>72</v>
      </c>
      <c r="B114" s="3" t="s">
        <v>248</v>
      </c>
      <c r="C114" s="3" t="s">
        <v>517</v>
      </c>
    </row>
    <row r="115" spans="1:3" x14ac:dyDescent="0.3">
      <c r="A115" s="3" t="s">
        <v>75</v>
      </c>
      <c r="B115" s="3" t="s">
        <v>249</v>
      </c>
      <c r="C115" s="3" t="s">
        <v>518</v>
      </c>
    </row>
    <row r="116" spans="1:3" x14ac:dyDescent="0.3">
      <c r="A116" s="3" t="s">
        <v>44</v>
      </c>
      <c r="B116" s="3" t="s">
        <v>28</v>
      </c>
      <c r="C116" s="3" t="s">
        <v>504</v>
      </c>
    </row>
    <row r="117" spans="1:3" x14ac:dyDescent="0.3">
      <c r="A117" s="3" t="s">
        <v>177</v>
      </c>
      <c r="B117" s="3" t="s">
        <v>147</v>
      </c>
      <c r="C117" s="3" t="s">
        <v>519</v>
      </c>
    </row>
    <row r="118" spans="1:3" x14ac:dyDescent="0.3">
      <c r="A118" s="3" t="s">
        <v>179</v>
      </c>
      <c r="B118" s="3" t="s">
        <v>148</v>
      </c>
      <c r="C118" s="3" t="s">
        <v>442</v>
      </c>
    </row>
    <row r="119" spans="1:3" x14ac:dyDescent="0.3">
      <c r="A119" s="3" t="s">
        <v>178</v>
      </c>
      <c r="B119" s="3" t="s">
        <v>149</v>
      </c>
      <c r="C119" s="3" t="s">
        <v>513</v>
      </c>
    </row>
    <row r="120" spans="1:3" x14ac:dyDescent="0.3">
      <c r="A120" s="14" t="s">
        <v>616</v>
      </c>
      <c r="B120" s="21" t="s">
        <v>613</v>
      </c>
      <c r="C120" t="s">
        <v>617</v>
      </c>
    </row>
    <row r="121" spans="1:3" x14ac:dyDescent="0.3">
      <c r="A121" s="14" t="s">
        <v>266</v>
      </c>
      <c r="B121" s="21" t="s">
        <v>260</v>
      </c>
      <c r="C121" t="s">
        <v>622</v>
      </c>
    </row>
    <row r="122" spans="1:3" x14ac:dyDescent="0.3">
      <c r="A122" s="14" t="s">
        <v>618</v>
      </c>
      <c r="B122" s="21" t="s">
        <v>536</v>
      </c>
      <c r="C122" t="s">
        <v>623</v>
      </c>
    </row>
    <row r="123" spans="1:3" x14ac:dyDescent="0.3">
      <c r="A123" s="14" t="s">
        <v>265</v>
      </c>
      <c r="B123" s="21" t="s">
        <v>263</v>
      </c>
      <c r="C123" t="s">
        <v>442</v>
      </c>
    </row>
    <row r="124" spans="1:3" x14ac:dyDescent="0.3">
      <c r="A124" s="14" t="s">
        <v>619</v>
      </c>
      <c r="B124" s="21" t="s">
        <v>537</v>
      </c>
      <c r="C124" t="s">
        <v>623</v>
      </c>
    </row>
    <row r="125" spans="1:3" x14ac:dyDescent="0.3">
      <c r="A125" s="14" t="s">
        <v>558</v>
      </c>
      <c r="B125" s="21" t="s">
        <v>538</v>
      </c>
      <c r="C125" s="3" t="s">
        <v>624</v>
      </c>
    </row>
    <row r="126" spans="1:3" x14ac:dyDescent="0.3">
      <c r="A126" s="14" t="s">
        <v>620</v>
      </c>
      <c r="B126" s="21" t="s">
        <v>609</v>
      </c>
      <c r="C126" t="s">
        <v>625</v>
      </c>
    </row>
    <row r="127" spans="1:3" x14ac:dyDescent="0.3">
      <c r="A127" s="14" t="s">
        <v>89</v>
      </c>
      <c r="B127" s="21" t="s">
        <v>224</v>
      </c>
      <c r="C127" t="s">
        <v>626</v>
      </c>
    </row>
    <row r="128" spans="1:3" x14ac:dyDescent="0.3">
      <c r="A128" s="14" t="s">
        <v>93</v>
      </c>
      <c r="B128" s="21" t="s">
        <v>225</v>
      </c>
      <c r="C128" t="s">
        <v>627</v>
      </c>
    </row>
    <row r="129" spans="1:3" x14ac:dyDescent="0.3">
      <c r="A129" s="14" t="s">
        <v>86</v>
      </c>
      <c r="B129" s="21" t="s">
        <v>218</v>
      </c>
      <c r="C129" t="s">
        <v>628</v>
      </c>
    </row>
    <row r="130" spans="1:3" x14ac:dyDescent="0.3">
      <c r="A130" s="14" t="s">
        <v>87</v>
      </c>
      <c r="B130" s="21" t="s">
        <v>219</v>
      </c>
      <c r="C130" t="s">
        <v>629</v>
      </c>
    </row>
    <row r="131" spans="1:3" x14ac:dyDescent="0.3">
      <c r="A131" s="14" t="s">
        <v>90</v>
      </c>
      <c r="B131" s="21" t="s">
        <v>220</v>
      </c>
      <c r="C131" t="s">
        <v>630</v>
      </c>
    </row>
    <row r="132" spans="1:3" x14ac:dyDescent="0.3">
      <c r="A132" s="14" t="s">
        <v>51</v>
      </c>
      <c r="B132" s="21" t="s">
        <v>544</v>
      </c>
      <c r="C132" t="s">
        <v>631</v>
      </c>
    </row>
    <row r="133" spans="1:3" x14ac:dyDescent="0.3">
      <c r="A133" s="14" t="s">
        <v>621</v>
      </c>
      <c r="B133" s="21" t="s">
        <v>552</v>
      </c>
      <c r="C133" t="s">
        <v>632</v>
      </c>
    </row>
    <row r="134" spans="1:3" x14ac:dyDescent="0.3">
      <c r="A134" s="14" t="s">
        <v>692</v>
      </c>
      <c r="B134" s="21" t="s">
        <v>663</v>
      </c>
      <c r="C134" t="s">
        <v>694</v>
      </c>
    </row>
    <row r="135" spans="1:3" x14ac:dyDescent="0.3">
      <c r="A135" s="14" t="s">
        <v>693</v>
      </c>
      <c r="B135" s="21" t="s">
        <v>664</v>
      </c>
      <c r="C135" t="s">
        <v>623</v>
      </c>
    </row>
    <row r="136" spans="1:3" x14ac:dyDescent="0.3">
      <c r="A136" s="14" t="s">
        <v>109</v>
      </c>
      <c r="B136" s="21" t="s">
        <v>615</v>
      </c>
      <c r="C136" t="s">
        <v>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Grezzi</vt:lpstr>
      <vt:lpstr>Checksums</vt:lpstr>
      <vt:lpstr>Report</vt:lpstr>
      <vt:lpstr>Game Versions</vt:lpstr>
      <vt:lpstr>Changed Games</vt:lpstr>
      <vt:lpstr>Appoggio Changed Games</vt:lpstr>
      <vt:lpstr>Check EVO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2019-12-30T09:10:39Z</dcterms:modified>
</cp:coreProperties>
</file>