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n\Dropbox\My PC (LAPTOP-6SL881AJ)\Documents\"/>
    </mc:Choice>
  </mc:AlternateContent>
  <xr:revisionPtr revIDLastSave="0" documentId="8_{74CC9F3C-9BC0-49C4-82A1-E820F343B568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Data Sheet" sheetId="1" r:id="rId1"/>
    <sheet name="Pivot Table 1" sheetId="13" r:id="rId2"/>
    <sheet name="Pivot Table 2" sheetId="14" r:id="rId3"/>
    <sheet name="Pivot Table 3" sheetId="15" r:id="rId4"/>
    <sheet name="Bonus" sheetId="12" r:id="rId5"/>
  </sheets>
  <definedNames>
    <definedName name="_xlnm._FilterDatabase" localSheetId="0" hidden="1">'Data Sheet'!$A$1:$N$4115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6" i="12"/>
  <c r="H7" i="12"/>
  <c r="H8" i="12"/>
  <c r="H9" i="12"/>
  <c r="H10" i="12"/>
  <c r="H11" i="12"/>
  <c r="H12" i="12"/>
  <c r="H13" i="12"/>
  <c r="H2" i="12"/>
  <c r="G3" i="12"/>
  <c r="G4" i="12"/>
  <c r="G6" i="12"/>
  <c r="G7" i="12"/>
  <c r="G8" i="12"/>
  <c r="G9" i="12"/>
  <c r="G10" i="12"/>
  <c r="G11" i="12"/>
  <c r="G12" i="12"/>
  <c r="G13" i="12"/>
  <c r="G2" i="12"/>
  <c r="F2" i="12"/>
  <c r="F3" i="12"/>
  <c r="F4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C6" i="12"/>
  <c r="D5" i="12"/>
  <c r="D4" i="12"/>
  <c r="D3" i="12"/>
  <c r="D2" i="12"/>
  <c r="C13" i="12"/>
  <c r="C12" i="12"/>
  <c r="B12" i="12"/>
  <c r="C11" i="12"/>
  <c r="B5" i="12"/>
  <c r="B4" i="12"/>
  <c r="B3" i="12"/>
  <c r="C10" i="12"/>
  <c r="B11" i="12"/>
  <c r="C9" i="12"/>
  <c r="C8" i="12"/>
  <c r="C7" i="12"/>
  <c r="C3" i="12"/>
  <c r="C4" i="12"/>
  <c r="C5" i="12"/>
  <c r="C2" i="12"/>
  <c r="B2" i="12"/>
  <c r="B13" i="12"/>
  <c r="B10" i="12"/>
  <c r="B8" i="12"/>
  <c r="B7" i="12"/>
  <c r="B6" i="12"/>
  <c r="B9" i="12"/>
  <c r="S118" i="1" l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7" i="1"/>
  <c r="S117" i="1"/>
  <c r="P118" i="1" l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17" i="1"/>
  <c r="O118" i="1" l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17" i="1"/>
</calcChain>
</file>

<file path=xl/sharedStrings.xml><?xml version="1.0" encoding="utf-8"?>
<sst xmlns="http://schemas.openxmlformats.org/spreadsheetml/2006/main" count="32820" uniqueCount="8401">
  <si>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</si>
  <si>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</si>
  <si>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</si>
  <si>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</si>
  <si>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</si>
  <si>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</si>
  <si>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</si>
  <si>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</si>
  <si>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</si>
  <si>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</si>
  <si>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</si>
  <si>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</si>
  <si>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</si>
  <si>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</si>
  <si>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</si>
  <si>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</si>
  <si>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</si>
  <si>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</si>
  <si>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</si>
  <si>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</si>
  <si>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</si>
  <si>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</si>
  <si>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</si>
  <si>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</si>
  <si>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</si>
  <si>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</si>
  <si>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</si>
  <si>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</si>
  <si>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</si>
  <si>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</si>
  <si>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</si>
  <si>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</si>
  <si>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</si>
  <si>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</si>
  <si>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</si>
  <si>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</si>
  <si>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</si>
  <si>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</si>
  <si>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</si>
  <si>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</si>
  <si>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</si>
  <si>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</si>
  <si>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</si>
  <si>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</si>
  <si>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</si>
  <si>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</si>
  <si>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</si>
  <si>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</si>
  <si>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</si>
  <si>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</si>
  <si>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</si>
  <si>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</si>
  <si>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</si>
  <si>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</si>
  <si>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</si>
  <si>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</si>
  <si>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</si>
  <si>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</si>
  <si>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</si>
  <si>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</si>
  <si>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</si>
  <si>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</si>
  <si>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</si>
  <si>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</si>
  <si>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</si>
  <si>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</si>
  <si>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</si>
  <si>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</si>
  <si>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</si>
  <si>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</si>
  <si>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</si>
  <si>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</si>
  <si>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</si>
  <si>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</si>
  <si>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</si>
  <si>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</si>
  <si>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</si>
  <si>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</si>
  <si>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</si>
  <si>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</si>
  <si>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</si>
  <si>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</si>
  <si>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</si>
  <si>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</si>
  <si>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</si>
  <si>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</si>
  <si>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</si>
  <si>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</si>
  <si>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</si>
  <si>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</si>
  <si>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</si>
  <si>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</si>
  <si>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</si>
  <si>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</si>
  <si>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</si>
  <si>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</si>
  <si>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</si>
  <si>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</si>
  <si>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</si>
  <si>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</si>
  <si>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</si>
  <si>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</si>
  <si>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</si>
  <si>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</si>
  <si>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</si>
  <si>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</si>
  <si>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</si>
  <si>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</si>
  <si>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</si>
  <si>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</si>
  <si>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</si>
  <si>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</si>
  <si>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</si>
  <si>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</si>
  <si>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</si>
  <si>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</si>
  <si>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</si>
  <si>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</si>
  <si>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</si>
  <si>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</si>
  <si>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</si>
  <si>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</si>
  <si>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</si>
  <si>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</si>
  <si>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</si>
  <si>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</si>
  <si>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</si>
  <si>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</si>
  <si>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</si>
  <si>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</si>
  <si>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</si>
  <si>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</si>
  <si>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</si>
  <si>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</si>
  <si>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</si>
  <si>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</si>
  <si>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</si>
  <si>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</si>
  <si>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</si>
  <si>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</si>
  <si>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</si>
  <si>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</si>
  <si>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</si>
  <si>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</si>
  <si>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</si>
  <si>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</si>
  <si>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</si>
  <si>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</si>
  <si>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</si>
  <si>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</si>
  <si>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</si>
  <si>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</si>
  <si>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</si>
  <si>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</si>
  <si>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</si>
  <si>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</si>
  <si>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</si>
  <si>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</si>
  <si>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</si>
  <si>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</si>
  <si>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</si>
  <si>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</si>
  <si>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</si>
  <si>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</si>
  <si>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</si>
  <si>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</si>
  <si>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</si>
  <si>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</si>
  <si>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</si>
  <si>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</si>
  <si>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</si>
  <si>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</si>
  <si>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</si>
  <si>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</si>
  <si>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</si>
  <si>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</si>
  <si>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</si>
  <si>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</si>
  <si>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</si>
  <si>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</si>
  <si>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</si>
  <si>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</si>
  <si>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</si>
  <si>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</si>
  <si>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</si>
  <si>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</si>
  <si>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</si>
  <si>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</si>
  <si>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</si>
  <si>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</si>
  <si>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</si>
  <si>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</si>
  <si>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</si>
  <si>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</si>
  <si>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</si>
  <si>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</si>
  <si>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</si>
  <si>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</si>
  <si>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</si>
  <si>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</si>
  <si>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</si>
  <si>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</si>
  <si>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</si>
  <si>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</si>
  <si>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</si>
  <si>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</si>
  <si>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</si>
  <si>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</si>
  <si>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</si>
  <si>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</si>
  <si>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</si>
  <si>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</si>
  <si>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</si>
  <si>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</si>
  <si>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</si>
  <si>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</si>
  <si>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</si>
  <si>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</si>
  <si>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</si>
  <si>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</si>
  <si>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</si>
  <si>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</si>
  <si>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</si>
  <si>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</si>
  <si>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</si>
  <si>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</si>
  <si>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</si>
  <si>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</si>
  <si>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</si>
  <si>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</si>
  <si>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</si>
  <si>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</si>
  <si>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</si>
  <si>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</si>
  <si>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</si>
  <si>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</si>
  <si>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</si>
  <si>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</si>
  <si>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</si>
  <si>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</si>
  <si>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</si>
  <si>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</si>
  <si>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</si>
  <si>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</si>
  <si>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</si>
  <si>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</si>
  <si>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</si>
  <si>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</si>
  <si>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</si>
  <si>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</si>
  <si>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</si>
  <si>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</si>
  <si>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</si>
  <si>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</si>
  <si>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</si>
  <si>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</si>
  <si>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</si>
  <si>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</si>
  <si>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</si>
  <si>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</si>
  <si>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</si>
  <si>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</si>
  <si>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</si>
  <si>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</si>
  <si>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</si>
  <si>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</si>
  <si>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</si>
  <si>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</si>
  <si>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</si>
  <si>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</si>
  <si>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</si>
  <si>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</si>
  <si>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</si>
  <si>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</si>
  <si>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</si>
  <si>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</si>
  <si>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</si>
  <si>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</si>
  <si>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</si>
  <si>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</si>
  <si>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</si>
  <si>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</si>
  <si>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</si>
  <si>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</si>
  <si>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</si>
  <si>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</si>
  <si>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</si>
  <si>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</si>
  <si>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</si>
  <si>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</si>
  <si>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</si>
  <si>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</si>
  <si>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</si>
  <si>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</si>
  <si>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</si>
  <si>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</si>
  <si>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</si>
  <si>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</si>
  <si>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</si>
  <si>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</si>
  <si>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</si>
  <si>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</si>
  <si>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</si>
  <si>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</si>
  <si>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</si>
  <si>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</si>
  <si>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</si>
  <si>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</si>
  <si>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</si>
  <si>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</si>
  <si>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</si>
  <si>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</si>
  <si>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</si>
  <si>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</si>
  <si>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</si>
  <si>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</si>
  <si>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</si>
  <si>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</si>
  <si>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</si>
  <si>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</si>
  <si>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</si>
  <si>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</si>
  <si>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</si>
  <si>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</si>
  <si>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</si>
  <si>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</si>
  <si>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</si>
  <si>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</si>
  <si>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</si>
  <si>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</si>
  <si>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</si>
  <si>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</si>
  <si>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</si>
  <si>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</si>
  <si>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</si>
  <si>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</si>
  <si>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</si>
  <si>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</si>
  <si>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</si>
  <si>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</si>
  <si>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</si>
  <si>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</si>
  <si>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</si>
  <si>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</si>
  <si>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</si>
  <si>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</si>
  <si>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</si>
  <si>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</si>
  <si>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</si>
  <si>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</si>
  <si>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</si>
  <si>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</si>
  <si>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</si>
  <si>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</si>
  <si>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</si>
  <si>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</si>
  <si>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</si>
  <si>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</si>
  <si>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</si>
  <si>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</si>
  <si>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</si>
  <si>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</si>
  <si>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</si>
  <si>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</si>
  <si>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</si>
  <si>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</si>
  <si>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</si>
  <si>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</si>
  <si>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</si>
  <si>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</si>
  <si>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</si>
  <si>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</si>
  <si>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</si>
  <si>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</si>
  <si>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</si>
  <si>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</si>
  <si>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</si>
  <si>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</si>
  <si>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</si>
  <si>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</si>
  <si>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</si>
  <si>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</si>
  <si>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</si>
  <si>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</si>
  <si>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</si>
  <si>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</si>
  <si>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</si>
  <si>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</si>
  <si>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</si>
  <si>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</si>
  <si>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</si>
  <si>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</si>
  <si>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</si>
  <si>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</si>
  <si>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</si>
  <si>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</si>
  <si>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</si>
  <si>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</si>
  <si>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</si>
  <si>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</si>
  <si>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</si>
  <si>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</si>
  <si>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</si>
  <si>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</si>
  <si>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</si>
  <si>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</si>
  <si>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</si>
  <si>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</si>
  <si>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</si>
  <si>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</si>
  <si>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</si>
  <si>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</si>
  <si>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</si>
  <si>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</si>
  <si>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</si>
  <si>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</si>
  <si>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</si>
  <si>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</si>
  <si>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</si>
  <si>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</si>
  <si>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</si>
  <si>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</si>
  <si>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</si>
  <si>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</si>
  <si>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</si>
  <si>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</si>
  <si>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</si>
  <si>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</si>
  <si>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</si>
  <si>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</si>
  <si>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</si>
  <si>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</si>
  <si>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</si>
  <si>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</si>
  <si>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</si>
  <si>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</si>
  <si>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</si>
  <si>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</si>
  <si>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</si>
  <si>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</si>
  <si>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</si>
  <si>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</si>
  <si>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</si>
  <si>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</si>
  <si>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</si>
  <si>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</si>
  <si>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</si>
  <si>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</si>
  <si>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</si>
  <si>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</si>
  <si>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</si>
  <si>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</si>
  <si>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</si>
  <si>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</si>
  <si>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</si>
  <si>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</si>
  <si>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</si>
  <si>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</si>
  <si>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</si>
  <si>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</si>
  <si>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</si>
  <si>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</si>
  <si>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</si>
  <si>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</si>
  <si>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</si>
  <si>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</si>
  <si>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</si>
  <si>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</si>
  <si>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</si>
  <si>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</si>
  <si>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</si>
  <si>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</si>
  <si>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</si>
  <si>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</si>
  <si>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</si>
  <si>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</si>
  <si>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</si>
  <si>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</si>
  <si>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</si>
  <si>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</si>
  <si>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</si>
  <si>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</si>
  <si>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</si>
  <si>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</si>
  <si>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</si>
  <si>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</si>
  <si>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</si>
  <si>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</si>
  <si>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</si>
  <si>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</si>
  <si>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</si>
  <si>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</si>
  <si>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</si>
  <si>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</si>
  <si>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</si>
  <si>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</si>
  <si>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</si>
  <si>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</si>
  <si>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</si>
  <si>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</si>
  <si>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</si>
  <si>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</si>
  <si>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</si>
  <si>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</si>
  <si>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</si>
  <si>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</si>
  <si>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</si>
  <si>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</si>
  <si>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</si>
  <si>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</si>
  <si>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</si>
  <si>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</si>
  <si>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</si>
  <si>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</si>
  <si>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</si>
  <si>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</si>
  <si>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</si>
  <si>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</si>
  <si>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</si>
  <si>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</si>
  <si>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</si>
  <si>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</si>
  <si>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</si>
  <si>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</si>
  <si>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</si>
  <si>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</si>
  <si>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</si>
  <si>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</si>
  <si>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</si>
  <si>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</si>
  <si>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</si>
  <si>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</si>
  <si>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</si>
  <si>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</si>
  <si>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</si>
  <si>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</si>
  <si>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</si>
  <si>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</si>
  <si>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</si>
  <si>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</si>
  <si>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</si>
  <si>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</si>
  <si>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</si>
  <si>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</si>
  <si>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</si>
  <si>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</si>
  <si>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</si>
  <si>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</si>
  <si>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</si>
  <si>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</si>
  <si>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</si>
  <si>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</si>
  <si>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</si>
  <si>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</si>
  <si>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</si>
  <si>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</si>
  <si>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</si>
  <si>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</si>
  <si>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</si>
  <si>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</si>
  <si>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</si>
  <si>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</si>
  <si>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</si>
  <si>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</si>
  <si>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</si>
  <si>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</si>
  <si>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</si>
  <si>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</si>
  <si>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</si>
  <si>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</si>
  <si>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</si>
  <si>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</si>
  <si>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</si>
  <si>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</si>
  <si>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</si>
  <si>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</si>
  <si>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</si>
  <si>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</si>
  <si>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</si>
  <si>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</si>
  <si>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</si>
  <si>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</si>
  <si>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</si>
  <si>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</si>
  <si>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</si>
  <si>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</si>
  <si>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</si>
  <si>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</si>
  <si>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</si>
  <si>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</si>
  <si>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</si>
  <si>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</si>
  <si>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</si>
  <si>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</si>
  <si>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</si>
  <si>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</si>
  <si>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</si>
  <si>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</si>
  <si>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</si>
  <si>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</si>
  <si>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</si>
  <si>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</si>
  <si>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</si>
  <si>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</si>
  <si>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</si>
  <si>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</si>
  <si>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</si>
  <si>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</si>
  <si>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</si>
  <si>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</si>
  <si>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</si>
  <si>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</si>
  <si>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</si>
  <si>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</si>
  <si>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</si>
  <si>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</si>
  <si>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</si>
  <si>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</si>
  <si>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</si>
  <si>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</si>
  <si>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</si>
  <si>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</si>
  <si>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</si>
  <si>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</si>
  <si>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</si>
  <si>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</si>
  <si>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</si>
  <si>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</si>
  <si>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</si>
  <si>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</si>
  <si>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</si>
  <si>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</si>
  <si>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</si>
  <si>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</si>
  <si>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</si>
  <si>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</si>
  <si>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</si>
  <si>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</si>
  <si>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</si>
  <si>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</si>
  <si>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</si>
  <si>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</si>
  <si>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</si>
  <si>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</si>
  <si>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</si>
  <si>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</si>
  <si>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</si>
  <si>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</si>
  <si>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</si>
  <si>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</si>
  <si>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</si>
  <si>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</si>
  <si>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</si>
  <si>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</si>
  <si>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</si>
  <si>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</si>
  <si>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</si>
  <si>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</si>
  <si>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</si>
  <si>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</si>
  <si>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</si>
  <si>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</si>
  <si>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</si>
  <si>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</si>
  <si>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</si>
  <si>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</si>
  <si>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</si>
  <si>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</si>
  <si>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</si>
  <si>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</si>
  <si>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</si>
  <si>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</si>
  <si>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</si>
  <si>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</si>
  <si>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</si>
  <si>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</si>
  <si>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</si>
  <si>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</si>
  <si>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</si>
  <si>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</si>
  <si>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</si>
  <si>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</si>
  <si>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</si>
  <si>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</si>
  <si>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</si>
  <si>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</si>
  <si>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</si>
  <si>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</si>
  <si>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</si>
  <si>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</si>
  <si>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</si>
  <si>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</si>
  <si>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</si>
  <si>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</si>
  <si>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</si>
  <si>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</si>
  <si>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</si>
  <si>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</si>
  <si>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</si>
  <si>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</si>
  <si>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</si>
  <si>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</si>
  <si>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</si>
  <si>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</si>
  <si>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</si>
  <si>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</si>
  <si>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</si>
  <si>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</si>
  <si>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</si>
  <si>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</si>
  <si>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</si>
  <si>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</si>
  <si>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</si>
  <si>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</si>
  <si>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</si>
  <si>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</si>
  <si>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</si>
  <si>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</si>
  <si>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</si>
  <si>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</si>
  <si>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</si>
  <si>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</si>
  <si>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</si>
  <si>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</si>
  <si>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</si>
  <si>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</si>
  <si>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</si>
  <si>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</si>
  <si>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</si>
  <si>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</si>
  <si>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</si>
  <si>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</si>
  <si>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</si>
  <si>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</si>
  <si>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</si>
  <si>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</si>
  <si>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</si>
  <si>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</si>
  <si>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</si>
  <si>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</si>
  <si>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</si>
  <si>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</si>
  <si>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</si>
  <si>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</si>
  <si>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</si>
  <si>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</si>
  <si>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</si>
  <si>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</si>
  <si>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</si>
  <si>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</si>
  <si>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</si>
  <si>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</si>
  <si>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</si>
  <si>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</si>
  <si>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</si>
  <si>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</si>
  <si>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</si>
  <si>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</si>
  <si>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</si>
  <si>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</si>
  <si>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</si>
  <si>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</si>
  <si>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</si>
  <si>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</si>
  <si>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</si>
  <si>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</si>
  <si>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</si>
  <si>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</si>
  <si>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</si>
  <si>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</si>
  <si>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</si>
  <si>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</si>
  <si>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</si>
  <si>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</si>
  <si>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</si>
  <si>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</si>
  <si>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</si>
  <si>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</si>
  <si>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</si>
  <si>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</si>
  <si>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</si>
  <si>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</si>
  <si>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</si>
  <si>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</si>
  <si>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</si>
  <si>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</si>
  <si>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</si>
  <si>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</si>
  <si>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</si>
  <si>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</si>
  <si>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</si>
  <si>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</si>
  <si>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</si>
  <si>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</si>
  <si>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</si>
  <si>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</si>
  <si>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</si>
  <si>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</si>
  <si>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</si>
  <si>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</si>
  <si>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</si>
  <si>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</si>
  <si>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</si>
  <si>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</si>
  <si>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</si>
  <si>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</si>
  <si>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</si>
  <si>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</si>
  <si>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</si>
  <si>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</si>
  <si>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</si>
  <si>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</si>
  <si>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</si>
  <si>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</si>
  <si>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</si>
  <si>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</si>
  <si>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</si>
  <si>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</si>
  <si>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</si>
  <si>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</si>
  <si>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</si>
  <si>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</si>
  <si>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</si>
  <si>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</si>
  <si>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</si>
  <si>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</si>
  <si>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</si>
  <si>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</si>
  <si>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</si>
  <si>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</si>
  <si>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</si>
  <si>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</si>
  <si>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</si>
  <si>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</si>
  <si>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</si>
  <si>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</si>
  <si>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</si>
  <si>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</si>
  <si>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</si>
  <si>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</si>
  <si>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</si>
  <si>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</si>
  <si>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</si>
  <si>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</si>
  <si>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</si>
  <si>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</si>
  <si>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</si>
  <si>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</si>
  <si>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</si>
  <si>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</si>
  <si>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</si>
  <si>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</si>
  <si>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</si>
  <si>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</si>
  <si>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</si>
  <si>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</si>
  <si>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</si>
  <si>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</si>
  <si>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</si>
  <si>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</si>
  <si>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</si>
  <si>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</si>
  <si>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</si>
  <si>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</si>
  <si>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</si>
  <si>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</si>
  <si>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</si>
  <si>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</si>
  <si>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</si>
  <si>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</si>
  <si>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</si>
  <si>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</si>
  <si>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</si>
  <si>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</si>
  <si>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</si>
  <si>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</si>
  <si>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</si>
  <si>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</si>
  <si>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</si>
  <si>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</si>
  <si>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</si>
  <si>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</si>
  <si>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</si>
  <si>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</si>
  <si>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</si>
  <si>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</si>
  <si>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</si>
  <si>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</si>
  <si>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</si>
  <si>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</si>
  <si>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</si>
  <si>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</si>
  <si>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</si>
  <si>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</si>
  <si>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</si>
  <si>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</si>
  <si>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</si>
  <si>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</si>
  <si>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</si>
  <si>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</si>
  <si>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</si>
  <si>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</si>
  <si>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</si>
  <si>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</si>
  <si>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</si>
  <si>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</si>
  <si>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</si>
  <si>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</si>
  <si>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</si>
  <si>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</si>
  <si>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</si>
  <si>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</si>
  <si>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</si>
  <si>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</si>
  <si>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</si>
  <si>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</si>
  <si>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</si>
  <si>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</si>
  <si>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</si>
  <si>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</si>
  <si>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</si>
  <si>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</si>
  <si>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</si>
  <si>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</si>
  <si>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</si>
  <si>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</si>
  <si>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</si>
  <si>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</si>
  <si>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</si>
  <si>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</si>
  <si>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</si>
  <si>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</si>
  <si>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</si>
  <si>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</si>
  <si>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</si>
  <si>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</si>
  <si>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</si>
  <si>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</si>
  <si>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</si>
  <si>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</si>
  <si>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</si>
  <si>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</si>
  <si>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</si>
  <si>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</si>
  <si>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</si>
  <si>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</si>
  <si>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</si>
  <si>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</si>
  <si>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</si>
  <si>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</si>
  <si>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</si>
  <si>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</si>
  <si>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</si>
  <si>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</si>
  <si>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</si>
  <si>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</si>
  <si>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</si>
  <si>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</si>
  <si>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</si>
  <si>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</si>
  <si>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</si>
  <si>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</si>
  <si>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</si>
  <si>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</si>
  <si>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</si>
  <si>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</si>
  <si>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</si>
  <si>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</si>
  <si>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</si>
  <si>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</si>
  <si>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</si>
  <si>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</si>
  <si>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</si>
  <si>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</si>
  <si>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</si>
  <si>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</si>
  <si>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</si>
  <si>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</si>
  <si>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</si>
  <si>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</si>
  <si>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</si>
  <si>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</si>
  <si>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</si>
  <si>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</si>
  <si>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</si>
  <si>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</si>
  <si>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</si>
  <si>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</si>
  <si>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</si>
  <si>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</si>
  <si>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</si>
  <si>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</si>
  <si>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</si>
  <si>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</si>
  <si>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</si>
  <si>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</si>
  <si>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</si>
  <si>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</si>
  <si>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</si>
  <si>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</si>
  <si>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</si>
  <si>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</si>
  <si>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</si>
  <si>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</si>
  <si>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</si>
  <si>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</si>
  <si>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</si>
  <si>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</si>
  <si>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</si>
  <si>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</si>
  <si>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</si>
  <si>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</si>
  <si>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</si>
  <si>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</si>
  <si>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</si>
  <si>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</si>
  <si>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</si>
  <si>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</si>
  <si>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</si>
  <si>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</si>
  <si>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</si>
  <si>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</si>
  <si>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</si>
  <si>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</si>
  <si>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</si>
  <si>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</si>
  <si>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</si>
  <si>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</si>
  <si>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</si>
  <si>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</si>
  <si>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</si>
  <si>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</si>
  <si>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</si>
  <si>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</si>
  <si>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</si>
  <si>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</si>
  <si>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</si>
  <si>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</si>
  <si>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</si>
  <si>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</si>
  <si>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</si>
  <si>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</si>
  <si>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</si>
  <si>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</si>
  <si>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</si>
  <si>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</si>
  <si>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</si>
  <si>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</si>
  <si>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</si>
  <si>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</si>
  <si>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</si>
  <si>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</si>
  <si>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</si>
  <si>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</si>
  <si>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</si>
  <si>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</si>
  <si>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</si>
  <si>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</si>
  <si>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</si>
  <si>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</si>
  <si>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</si>
  <si>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</si>
  <si>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</si>
  <si>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</si>
  <si>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</si>
  <si>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</si>
  <si>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</si>
  <si>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</si>
  <si>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</si>
  <si>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</si>
  <si>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</si>
  <si>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</si>
  <si>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</si>
  <si>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</si>
  <si>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</si>
  <si>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</si>
  <si>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</si>
  <si>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</si>
  <si>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</si>
  <si>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</si>
  <si>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</si>
  <si>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</si>
  <si>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</si>
  <si>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</si>
  <si>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</si>
  <si>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</si>
  <si>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</si>
  <si>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</si>
  <si>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</si>
  <si>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</si>
  <si>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</si>
  <si>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</si>
  <si>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</si>
  <si>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</si>
  <si>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</si>
  <si>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</si>
  <si>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</si>
  <si>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</si>
  <si>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</si>
  <si>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</si>
  <si>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</si>
  <si>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</si>
  <si>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</si>
  <si>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</si>
  <si>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</si>
  <si>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</si>
  <si>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</si>
  <si>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</si>
  <si>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</si>
  <si>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</si>
  <si>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</si>
  <si>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</si>
  <si>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</si>
  <si>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</si>
  <si>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</si>
  <si>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</si>
  <si>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</si>
  <si>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</si>
  <si>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</si>
  <si>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</si>
  <si>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</si>
  <si>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</si>
  <si>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</si>
  <si>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</si>
  <si>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</si>
  <si>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</si>
  <si>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</si>
  <si>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</si>
  <si>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</si>
  <si>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</si>
  <si>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</si>
  <si>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</si>
  <si>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</si>
  <si>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</si>
  <si>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</si>
  <si>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</si>
  <si>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</si>
  <si>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</si>
  <si>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</si>
  <si>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</si>
  <si>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</si>
  <si>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</si>
  <si>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</si>
  <si>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</si>
  <si>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</si>
  <si>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</si>
  <si>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</si>
  <si>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</si>
  <si>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</si>
  <si>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</si>
  <si>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</si>
  <si>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</si>
  <si>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</si>
  <si>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</si>
  <si>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</si>
  <si>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</si>
  <si>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</si>
  <si>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</si>
  <si>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</si>
  <si>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</si>
  <si>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</si>
  <si>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</si>
  <si>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</si>
  <si>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</si>
  <si>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</si>
  <si>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</si>
  <si>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</si>
  <si>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</si>
  <si>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</si>
  <si>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</si>
  <si>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</si>
  <si>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</si>
  <si>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</si>
  <si>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</si>
  <si>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</si>
  <si>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</si>
  <si>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</si>
  <si>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</si>
  <si>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</si>
  <si>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</si>
  <si>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</si>
  <si>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</si>
  <si>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</si>
  <si>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</si>
  <si>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</si>
  <si>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</si>
  <si>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</si>
  <si>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</si>
  <si>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</si>
  <si>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</si>
  <si>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</si>
  <si>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</si>
  <si>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</si>
  <si>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</si>
  <si>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</si>
  <si>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</si>
  <si>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</si>
  <si>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</si>
  <si>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</si>
  <si>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</si>
  <si>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</si>
  <si>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</si>
  <si>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</si>
  <si>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</si>
  <si>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</si>
  <si>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</si>
  <si>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</si>
  <si>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</si>
  <si>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</si>
  <si>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</si>
  <si>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</si>
  <si>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</si>
  <si>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</si>
  <si>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</si>
  <si>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</si>
  <si>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</si>
  <si>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</si>
  <si>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</si>
  <si>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</si>
  <si>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</si>
  <si>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</si>
  <si>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</si>
  <si>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</si>
  <si>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</si>
  <si>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</si>
  <si>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</si>
  <si>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</si>
  <si>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</si>
  <si>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</si>
  <si>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</si>
  <si>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</si>
  <si>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</si>
  <si>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</si>
  <si>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</si>
  <si>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</si>
  <si>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</si>
  <si>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</si>
  <si>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</si>
  <si>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</si>
  <si>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</si>
  <si>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</si>
  <si>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</si>
  <si>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</si>
  <si>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</si>
  <si>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</si>
  <si>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</si>
  <si>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</si>
  <si>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</si>
  <si>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</si>
  <si>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</si>
  <si>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</si>
  <si>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</si>
  <si>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</si>
  <si>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</si>
  <si>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</si>
  <si>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</si>
  <si>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</si>
  <si>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</si>
  <si>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</si>
  <si>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</si>
  <si>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</si>
  <si>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</si>
  <si>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</si>
  <si>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</si>
  <si>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</si>
  <si>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</si>
  <si>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</si>
  <si>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</si>
  <si>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</si>
  <si>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</si>
  <si>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</si>
  <si>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</si>
  <si>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</si>
  <si>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</si>
  <si>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</si>
  <si>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</si>
  <si>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</si>
  <si>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</si>
  <si>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</si>
  <si>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</si>
  <si>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</si>
  <si>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</si>
  <si>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</si>
  <si>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</si>
  <si>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</si>
  <si>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</si>
  <si>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</si>
  <si>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</si>
  <si>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</si>
  <si>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</si>
  <si>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</si>
  <si>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</si>
  <si>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</si>
  <si>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</si>
  <si>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</si>
  <si>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</si>
  <si>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</si>
  <si>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</si>
  <si>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</si>
  <si>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</si>
  <si>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</si>
  <si>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</si>
  <si>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</si>
  <si>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</si>
  <si>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</si>
  <si>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</si>
  <si>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</si>
  <si>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</si>
  <si>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</si>
  <si>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</si>
  <si>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</si>
  <si>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</si>
  <si>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</si>
  <si>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</si>
  <si>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</si>
  <si>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</si>
  <si>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</si>
  <si>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</si>
  <si>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</si>
  <si>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</si>
  <si>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</si>
  <si>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</si>
  <si>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</si>
  <si>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</si>
  <si>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</si>
  <si>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</si>
  <si>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</si>
  <si>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</si>
  <si>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</si>
  <si>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</si>
  <si>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</si>
  <si>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</si>
  <si>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</si>
  <si>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</si>
  <si>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</si>
  <si>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</si>
  <si>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</si>
  <si>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</si>
  <si>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</si>
  <si>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</si>
  <si>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</si>
  <si>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</si>
  <si>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</si>
  <si>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</si>
  <si>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</si>
  <si>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</si>
  <si>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</si>
  <si>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</si>
  <si>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</si>
  <si>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</si>
  <si>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</si>
  <si>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</si>
  <si>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</si>
  <si>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</si>
  <si>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</si>
  <si>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</si>
  <si>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</si>
  <si>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</si>
  <si>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</si>
  <si>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</si>
  <si>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</si>
  <si>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</si>
  <si>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</si>
  <si>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</si>
  <si>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</si>
  <si>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</si>
  <si>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</si>
  <si>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</si>
  <si>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</si>
  <si>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</si>
  <si>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</si>
  <si>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</si>
  <si>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</si>
  <si>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</si>
  <si>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</si>
  <si>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</si>
  <si>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</si>
  <si>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</si>
  <si>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</si>
  <si>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</si>
  <si>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</si>
  <si>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</si>
  <si>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</si>
  <si>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</si>
  <si>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</si>
  <si>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</si>
  <si>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</si>
  <si>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</si>
  <si>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</si>
  <si>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</si>
  <si>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</si>
  <si>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</si>
  <si>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</si>
  <si>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</si>
  <si>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</si>
  <si>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</si>
  <si>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</si>
  <si>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</si>
  <si>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</si>
  <si>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</si>
  <si>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</si>
  <si>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</si>
  <si>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</si>
  <si>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</si>
  <si>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</si>
  <si>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</si>
  <si>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</si>
  <si>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</si>
  <si>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</si>
  <si>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</si>
  <si>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</si>
  <si>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</si>
  <si>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</si>
  <si>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</si>
  <si>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</si>
  <si>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</si>
  <si>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</si>
  <si>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</si>
  <si>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</si>
  <si>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</si>
  <si>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</si>
  <si>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</si>
  <si>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</si>
  <si>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</si>
  <si>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</si>
  <si>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</si>
  <si>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</si>
  <si>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</si>
  <si>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</si>
  <si>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</si>
  <si>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</si>
  <si>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</si>
  <si>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</si>
  <si>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</si>
  <si>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</si>
  <si>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</si>
  <si>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</si>
  <si>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</si>
  <si>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</si>
  <si>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</si>
  <si>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</si>
  <si>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</si>
  <si>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</si>
  <si>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</si>
  <si>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</si>
  <si>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</si>
  <si>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</si>
  <si>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</si>
  <si>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</si>
  <si>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</si>
  <si>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</si>
  <si>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</si>
  <si>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</si>
  <si>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</si>
  <si>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</si>
  <si>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</si>
  <si>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</si>
  <si>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</si>
  <si>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</si>
  <si>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</si>
  <si>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</si>
  <si>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</si>
  <si>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</si>
  <si>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</si>
  <si>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</si>
  <si>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</si>
  <si>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</si>
  <si>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</si>
  <si>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</si>
  <si>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</si>
  <si>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</si>
  <si>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</si>
  <si>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</si>
  <si>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</si>
  <si>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</si>
  <si>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</si>
  <si>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</si>
  <si>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</si>
  <si>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</si>
  <si>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</si>
  <si>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</si>
  <si>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</si>
  <si>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</si>
  <si>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</si>
  <si>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</si>
  <si>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</si>
  <si>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</si>
  <si>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</si>
  <si>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</si>
  <si>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</si>
  <si>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</si>
  <si>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</si>
  <si>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</si>
  <si>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</si>
  <si>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</si>
  <si>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</si>
  <si>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</si>
  <si>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</si>
  <si>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</si>
  <si>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</si>
  <si>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</si>
  <si>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</si>
  <si>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</si>
  <si>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</si>
  <si>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</si>
  <si>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</si>
  <si>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</si>
  <si>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</si>
  <si>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</si>
  <si>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</si>
  <si>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</si>
  <si>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</si>
  <si>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</si>
  <si>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</si>
  <si>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</si>
  <si>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</si>
  <si>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</si>
  <si>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</si>
  <si>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</si>
  <si>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</si>
  <si>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</si>
  <si>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</si>
  <si>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</si>
  <si>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</si>
  <si>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</si>
  <si>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</si>
  <si>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</si>
  <si>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</si>
  <si>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</si>
  <si>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</si>
  <si>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</si>
  <si>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</si>
  <si>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</si>
  <si>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</si>
  <si>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</si>
  <si>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</si>
  <si>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</si>
  <si>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</si>
  <si>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</si>
  <si>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</si>
  <si>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</si>
  <si>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</si>
  <si>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</si>
  <si>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</si>
  <si>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</si>
  <si>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</si>
  <si>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</si>
  <si>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</si>
  <si>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</si>
  <si>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</si>
  <si>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</si>
  <si>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</si>
  <si>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</si>
  <si>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</si>
  <si>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</si>
  <si>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</si>
  <si>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</si>
  <si>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</si>
  <si>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</si>
  <si>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</si>
  <si>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</si>
  <si>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</si>
  <si>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</si>
  <si>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</si>
  <si>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</si>
  <si>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</si>
  <si>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</si>
  <si>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</si>
  <si>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</si>
  <si>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</si>
  <si>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</si>
  <si>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</si>
  <si>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</si>
  <si>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</si>
  <si>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</si>
  <si>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</si>
  <si>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</si>
  <si>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</si>
  <si>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</si>
  <si>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</si>
  <si>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</si>
  <si>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</si>
  <si>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</si>
  <si>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</si>
  <si>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</si>
  <si>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</si>
  <si>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</si>
  <si>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</si>
  <si>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</si>
  <si>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</si>
  <si>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</si>
  <si>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</si>
  <si>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</si>
  <si>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</si>
  <si>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</si>
  <si>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</si>
  <si>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</si>
  <si>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</si>
  <si>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</si>
  <si>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</si>
  <si>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</si>
  <si>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</si>
  <si>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</si>
  <si>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</si>
  <si>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</si>
  <si>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</si>
  <si>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</si>
  <si>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</si>
  <si>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</si>
  <si>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</si>
  <si>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</si>
  <si>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</si>
  <si>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</si>
  <si>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</si>
  <si>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</si>
  <si>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</si>
  <si>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</si>
  <si>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</si>
  <si>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</si>
  <si>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</si>
  <si>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</si>
  <si>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</si>
  <si>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</si>
  <si>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</si>
  <si>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</si>
  <si>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</si>
  <si>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</si>
  <si>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</si>
  <si>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</si>
  <si>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</si>
  <si>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</si>
  <si>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</si>
  <si>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</si>
  <si>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</si>
  <si>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</si>
  <si>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</si>
  <si>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</si>
  <si>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</si>
  <si>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</si>
  <si>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</si>
  <si>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</si>
  <si>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</si>
  <si>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</si>
  <si>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</si>
  <si>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</si>
  <si>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</si>
  <si>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</si>
  <si>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</si>
  <si>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</si>
  <si>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</si>
  <si>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</si>
  <si>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</si>
  <si>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</si>
  <si>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</si>
  <si>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</si>
  <si>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</si>
  <si>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</si>
  <si>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</si>
  <si>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</si>
  <si>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</si>
  <si>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</si>
  <si>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</si>
  <si>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</si>
  <si>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</si>
  <si>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</si>
  <si>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</si>
  <si>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</si>
  <si>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</si>
  <si>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</si>
  <si>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</si>
  <si>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</si>
  <si>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</si>
  <si>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</si>
  <si>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</si>
  <si>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</si>
  <si>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</si>
  <si>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</si>
  <si>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</si>
  <si>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</si>
  <si>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</si>
  <si>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</si>
  <si>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</si>
  <si>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</si>
  <si>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</si>
  <si>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</si>
  <si>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</si>
  <si>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</si>
  <si>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</si>
  <si>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</si>
  <si>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</si>
  <si>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</si>
  <si>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</si>
  <si>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</si>
  <si>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</si>
  <si>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</si>
  <si>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</si>
  <si>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</si>
  <si>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</si>
  <si>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</si>
  <si>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</si>
  <si>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</si>
  <si>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</si>
  <si>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</si>
  <si>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</si>
  <si>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</si>
  <si>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</si>
  <si>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</si>
  <si>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</si>
  <si>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</si>
  <si>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</si>
  <si>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</si>
  <si>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</si>
  <si>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</si>
  <si>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</si>
  <si>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</si>
  <si>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</si>
  <si>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</si>
  <si>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</si>
  <si>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</si>
  <si>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</si>
  <si>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</si>
  <si>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</si>
  <si>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</si>
  <si>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</si>
  <si>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</si>
  <si>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</si>
  <si>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</si>
  <si>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</si>
  <si>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</si>
  <si>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</si>
  <si>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</si>
  <si>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</si>
  <si>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</si>
  <si>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</si>
  <si>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</si>
  <si>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</si>
  <si>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</si>
  <si>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</si>
  <si>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</si>
  <si>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</si>
  <si>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</si>
  <si>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</si>
  <si>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</si>
  <si>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</si>
  <si>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</si>
  <si>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</si>
  <si>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</si>
  <si>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</si>
  <si>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</si>
  <si>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</si>
  <si>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</si>
  <si>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</si>
  <si>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</si>
  <si>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</si>
  <si>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</si>
  <si>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</si>
  <si>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</si>
  <si>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</si>
  <si>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</si>
  <si>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</si>
  <si>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</si>
  <si>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</si>
  <si>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</si>
  <si>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</si>
  <si>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</si>
  <si>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</si>
  <si>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</si>
  <si>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</si>
  <si>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</si>
  <si>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</si>
  <si>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</si>
  <si>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</si>
  <si>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</si>
  <si>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</si>
  <si>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</si>
  <si>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</si>
  <si>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</si>
  <si>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</si>
  <si>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</si>
  <si>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</si>
  <si>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</si>
  <si>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</si>
  <si>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</si>
  <si>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</si>
  <si>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</si>
  <si>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</si>
  <si>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</si>
  <si>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</si>
  <si>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</si>
  <si>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</si>
  <si>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</si>
  <si>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</si>
  <si>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</si>
  <si>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</si>
  <si>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</si>
  <si>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</si>
  <si>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</si>
  <si>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</si>
  <si>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</si>
  <si>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</si>
  <si>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</si>
  <si>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</si>
  <si>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</si>
  <si>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</si>
  <si>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</si>
  <si>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</si>
  <si>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</si>
  <si>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</si>
  <si>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</si>
  <si>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</si>
  <si>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</si>
  <si>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</si>
  <si>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</si>
  <si>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</si>
  <si>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</si>
  <si>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</si>
  <si>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</si>
  <si>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</si>
  <si>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</si>
  <si>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</si>
  <si>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</si>
  <si>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</si>
  <si>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</si>
  <si>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</si>
  <si>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</si>
  <si>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</si>
  <si>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</si>
  <si>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</si>
  <si>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</si>
  <si>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</si>
  <si>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</si>
  <si>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</si>
  <si>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</si>
  <si>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</si>
  <si>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</si>
  <si>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</si>
  <si>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</si>
  <si>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</si>
  <si>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</si>
  <si>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</si>
  <si>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</si>
  <si>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</si>
  <si>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</si>
  <si>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</si>
  <si>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</si>
  <si>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</si>
  <si>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</si>
  <si>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</si>
  <si>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</si>
  <si>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</si>
  <si>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</si>
  <si>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</si>
  <si>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</si>
  <si>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</si>
  <si>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</si>
  <si>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</si>
  <si>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</si>
  <si>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</si>
  <si>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</si>
  <si>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</si>
  <si>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</si>
  <si>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</si>
  <si>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</si>
  <si>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</si>
  <si>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</si>
  <si>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</si>
  <si>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</si>
  <si>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</si>
  <si>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</si>
  <si>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</si>
  <si>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</si>
  <si>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</si>
  <si>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</si>
  <si>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</si>
  <si>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</si>
  <si>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</si>
  <si>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</si>
  <si>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</si>
  <si>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</si>
  <si>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</si>
  <si>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</si>
  <si>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</si>
  <si>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</si>
  <si>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</si>
  <si>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</si>
  <si>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</si>
  <si>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</si>
  <si>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</si>
  <si>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</si>
  <si>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</si>
  <si>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</si>
  <si>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</si>
  <si>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</si>
  <si>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</si>
  <si>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</si>
  <si>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</si>
  <si>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</si>
  <si>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</si>
  <si>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</si>
  <si>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</si>
  <si>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</si>
  <si>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</si>
  <si>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</si>
  <si>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</si>
  <si>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</si>
  <si>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</si>
  <si>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</si>
  <si>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</si>
  <si>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</si>
  <si>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</si>
  <si>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</si>
  <si>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</si>
  <si>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</si>
  <si>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</si>
  <si>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</si>
  <si>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</si>
  <si>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</si>
  <si>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</si>
  <si>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</si>
  <si>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</si>
  <si>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</si>
  <si>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</si>
  <si>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</si>
  <si>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</si>
  <si>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</si>
  <si>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</si>
  <si>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</si>
  <si>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</si>
  <si>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</si>
  <si>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</si>
  <si>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</si>
  <si>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</si>
  <si>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</si>
  <si>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</si>
  <si>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</si>
  <si>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</si>
  <si>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</si>
  <si>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</si>
  <si>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</si>
  <si>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</si>
  <si>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</si>
  <si>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</si>
  <si>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</si>
  <si>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</si>
  <si>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</si>
  <si>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</si>
  <si>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</si>
  <si>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</si>
  <si>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</si>
  <si>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</si>
  <si>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</si>
  <si>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</si>
  <si>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</si>
  <si>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</si>
  <si>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</si>
  <si>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</si>
  <si>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</si>
  <si>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</si>
  <si>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</si>
  <si>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</si>
  <si>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</si>
  <si>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</si>
  <si>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</si>
  <si>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</si>
  <si>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</si>
  <si>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</si>
  <si>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</si>
  <si>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</si>
  <si>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</si>
  <si>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</si>
  <si>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</si>
  <si>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</si>
  <si>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</si>
  <si>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</si>
  <si>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</si>
  <si>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</si>
  <si>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</si>
  <si>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</si>
  <si>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</si>
  <si>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</si>
  <si>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</si>
  <si>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</si>
  <si>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</si>
  <si>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</si>
  <si>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</si>
  <si>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</si>
  <si>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</si>
  <si>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</si>
  <si>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</si>
  <si>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</si>
  <si>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</si>
  <si>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</si>
  <si>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</si>
  <si>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</si>
  <si>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</si>
  <si>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</si>
  <si>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</si>
  <si>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</si>
  <si>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</si>
  <si>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</si>
  <si>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</si>
  <si>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</si>
  <si>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</si>
  <si>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</si>
  <si>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</si>
  <si>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</si>
  <si>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</si>
  <si>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</si>
  <si>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</si>
  <si>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</si>
  <si>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</si>
  <si>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</si>
  <si>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</si>
  <si>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</si>
  <si>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</si>
  <si>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</si>
  <si>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</si>
  <si>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</si>
  <si>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</si>
  <si>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</si>
  <si>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</si>
  <si>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</si>
  <si>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</si>
  <si>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</si>
  <si>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</si>
  <si>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</si>
  <si>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</si>
  <si>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</si>
  <si>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</si>
  <si>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</si>
  <si>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</si>
  <si>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</si>
  <si>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</si>
  <si>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</si>
  <si>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</si>
  <si>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</si>
  <si>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</si>
  <si>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</si>
  <si>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</si>
  <si>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</si>
  <si>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</si>
  <si>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</si>
  <si>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</si>
  <si>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</si>
  <si>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</si>
  <si>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</si>
  <si>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</si>
  <si>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</si>
  <si>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</si>
  <si>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</si>
  <si>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</si>
  <si>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</si>
  <si>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</si>
  <si>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</si>
  <si>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</si>
  <si>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</si>
  <si>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</si>
  <si>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</si>
  <si>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</si>
  <si>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</si>
  <si>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</si>
  <si>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</si>
  <si>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</si>
  <si>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</si>
  <si>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</si>
  <si>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</si>
  <si>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</si>
  <si>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</si>
  <si>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</si>
  <si>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</si>
  <si>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</si>
  <si>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</si>
  <si>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</si>
  <si>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</si>
  <si>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</si>
  <si>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</si>
  <si>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</si>
  <si>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</si>
  <si>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</si>
  <si>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</si>
  <si>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</si>
  <si>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</si>
  <si>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</si>
  <si>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</si>
  <si>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</si>
  <si>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</si>
  <si>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</si>
  <si>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</si>
  <si>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</si>
  <si>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</si>
  <si>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</si>
  <si>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</si>
  <si>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</si>
  <si>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</si>
  <si>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</si>
  <si>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</si>
  <si>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</si>
  <si>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</si>
  <si>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</si>
  <si>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</si>
  <si>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</si>
  <si>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</si>
  <si>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</si>
  <si>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</si>
  <si>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</si>
  <si>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</si>
  <si>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</si>
  <si>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</si>
  <si>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</si>
  <si>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</si>
  <si>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</si>
  <si>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</si>
  <si>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</si>
  <si>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</si>
  <si>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</si>
  <si>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</si>
  <si>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</si>
  <si>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</si>
  <si>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</si>
  <si>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</si>
  <si>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</si>
  <si>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</si>
  <si>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</si>
  <si>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</si>
  <si>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</si>
  <si>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</si>
  <si>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</si>
  <si>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</si>
  <si>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</si>
  <si>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</si>
  <si>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</si>
  <si>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</si>
  <si>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</si>
  <si>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</si>
  <si>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</si>
  <si>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</si>
  <si>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</si>
  <si>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</si>
  <si>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</si>
  <si>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</si>
  <si>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</si>
  <si>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</si>
  <si>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</si>
  <si>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</si>
  <si>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</si>
  <si>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</si>
  <si>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</si>
  <si>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</si>
  <si>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</si>
  <si>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</si>
  <si>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</si>
  <si>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</si>
  <si>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</si>
  <si>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</si>
  <si>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</si>
  <si>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</si>
  <si>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</si>
  <si>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</si>
  <si>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</si>
  <si>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</si>
  <si>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</si>
  <si>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</si>
  <si>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</si>
  <si>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</si>
  <si>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</si>
  <si>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</si>
  <si>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</si>
  <si>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</si>
  <si>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</si>
  <si>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</si>
  <si>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</si>
  <si>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</si>
  <si>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</si>
  <si>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</si>
  <si>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</si>
  <si>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</si>
  <si>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</si>
  <si>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</si>
  <si>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</si>
  <si>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</si>
  <si>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</si>
  <si>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</si>
  <si>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</si>
  <si>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</si>
  <si>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</si>
  <si>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</si>
  <si>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</si>
  <si>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</si>
  <si>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</si>
  <si>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</si>
  <si>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</si>
  <si>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</si>
  <si>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</si>
  <si>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</si>
  <si>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</si>
  <si>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</si>
  <si>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</si>
  <si>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</si>
  <si>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</si>
  <si>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</si>
  <si>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</si>
  <si>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</si>
  <si>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</si>
  <si>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</si>
  <si>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</si>
  <si>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</si>
  <si>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</si>
  <si>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</si>
  <si>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</si>
  <si>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</si>
  <si>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</si>
  <si>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</si>
  <si>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</si>
  <si>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</si>
  <si>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</si>
  <si>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</si>
  <si>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</si>
  <si>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</si>
  <si>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</si>
  <si>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</si>
  <si>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</si>
  <si>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</si>
  <si>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</si>
  <si>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</si>
  <si>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</si>
  <si>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</si>
  <si>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</si>
  <si>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</si>
  <si>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</si>
  <si>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</si>
  <si>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</si>
  <si>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</si>
  <si>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</si>
  <si>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</si>
  <si>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</si>
  <si>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</si>
  <si>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</si>
  <si>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</si>
  <si>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</si>
  <si>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</si>
  <si>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</si>
  <si>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</si>
  <si>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</si>
  <si>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</si>
  <si>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</si>
  <si>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</si>
  <si>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</si>
  <si>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</si>
  <si>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</si>
  <si>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</si>
  <si>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</si>
  <si>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</si>
  <si>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</si>
  <si>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</si>
  <si>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</si>
  <si>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</si>
  <si>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</si>
  <si>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</si>
  <si>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</si>
  <si>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</si>
  <si>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</si>
  <si>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</si>
  <si>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</si>
  <si>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</si>
  <si>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</si>
  <si>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</si>
  <si>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</si>
  <si>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</si>
  <si>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</si>
  <si>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</si>
  <si>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</si>
  <si>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</si>
  <si>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</si>
  <si>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</si>
  <si>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</si>
  <si>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</si>
  <si>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</si>
  <si>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</si>
  <si>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</si>
  <si>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</si>
  <si>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</si>
  <si>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</si>
  <si>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</si>
  <si>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</si>
  <si>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</si>
  <si>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</si>
  <si>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</si>
  <si>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</si>
  <si>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</si>
  <si>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</si>
  <si>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</si>
  <si>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</si>
  <si>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</si>
  <si>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</si>
  <si>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</si>
  <si>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</si>
  <si>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</si>
  <si>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</si>
  <si>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</si>
  <si>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</si>
  <si>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</si>
  <si>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</si>
  <si>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</si>
  <si>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</si>
  <si>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</si>
  <si>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</si>
  <si>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</si>
  <si>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</si>
  <si>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</si>
  <si>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</si>
  <si>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</si>
  <si>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</si>
  <si>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</si>
  <si>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</si>
  <si>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</si>
  <si>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</si>
  <si>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</si>
  <si>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</si>
  <si>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</si>
  <si>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</si>
  <si>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</si>
  <si>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</si>
  <si>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</si>
  <si>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</si>
  <si>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</si>
  <si>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</si>
  <si>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</si>
  <si>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</si>
  <si>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</si>
  <si>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</si>
  <si>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</si>
  <si>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</si>
  <si>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</si>
  <si>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</si>
  <si>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</si>
  <si>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</si>
  <si>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</si>
  <si>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</si>
  <si>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</si>
  <si>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</si>
  <si>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</si>
  <si>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</si>
  <si>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</si>
  <si>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</si>
  <si>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</si>
  <si>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</si>
  <si>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</si>
  <si>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</si>
  <si>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</si>
  <si>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</si>
  <si>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</si>
  <si>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</si>
  <si>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</si>
  <si>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</si>
  <si>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</si>
  <si>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</si>
  <si>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</si>
  <si>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</si>
  <si>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</si>
  <si>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</si>
  <si>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</si>
  <si>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</si>
  <si>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</si>
  <si>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</si>
  <si>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</si>
  <si>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</si>
  <si>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</si>
  <si>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</si>
  <si>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</si>
  <si>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</si>
  <si>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</si>
  <si>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</si>
  <si>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</si>
  <si>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</si>
  <si>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</si>
  <si>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</si>
  <si>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</si>
  <si>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</si>
  <si>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</si>
  <si>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</si>
  <si>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</si>
  <si>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</si>
  <si>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</si>
  <si>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</si>
  <si>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</si>
  <si>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</si>
  <si>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</si>
  <si>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</si>
  <si>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</si>
  <si>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</si>
  <si>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</si>
  <si>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</si>
  <si>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</si>
  <si>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</si>
  <si>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</si>
  <si>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</si>
  <si>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</si>
  <si>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</si>
  <si>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</si>
  <si>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</si>
  <si>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</si>
  <si>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</si>
  <si>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</si>
  <si>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</si>
  <si>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</si>
  <si>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</si>
  <si>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</si>
  <si>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</si>
  <si>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</si>
  <si>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</si>
  <si>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</si>
  <si>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</si>
  <si>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</si>
  <si>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</si>
  <si>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</si>
  <si>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</si>
  <si>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</si>
  <si>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</si>
  <si>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</si>
  <si>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</si>
  <si>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</si>
  <si>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</si>
  <si>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</si>
  <si>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</si>
  <si>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</si>
  <si>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</si>
  <si>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</si>
  <si>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</si>
  <si>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</si>
  <si>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</si>
  <si>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</si>
  <si>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</si>
  <si>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</si>
  <si>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</si>
  <si>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</si>
  <si>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</si>
  <si>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</si>
  <si>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</si>
  <si>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</si>
  <si>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</si>
  <si>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</si>
  <si>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</si>
  <si>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</si>
  <si>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</si>
  <si>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</si>
  <si>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</si>
  <si>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</si>
  <si>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</si>
  <si>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</si>
  <si>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</si>
  <si>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</si>
  <si>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</si>
  <si>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</si>
  <si>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</si>
  <si>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</si>
  <si>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</si>
  <si>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</si>
  <si>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</si>
  <si>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</si>
  <si>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</si>
  <si>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</si>
  <si>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</si>
  <si>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</si>
  <si>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</si>
  <si>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</si>
  <si>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</si>
  <si>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</si>
  <si>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</si>
  <si>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</si>
  <si>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</si>
  <si>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</si>
  <si>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</si>
  <si>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</si>
  <si>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</si>
  <si>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</si>
  <si>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</si>
  <si>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</si>
  <si>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</si>
  <si>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</si>
  <si>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</si>
  <si>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</si>
  <si>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</si>
  <si>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</si>
  <si>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</si>
  <si>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</si>
  <si>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</si>
  <si>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</si>
  <si>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</si>
  <si>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</si>
  <si>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</si>
  <si>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</si>
  <si>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</si>
  <si>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</si>
  <si>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</si>
  <si>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</si>
  <si>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</si>
  <si>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</si>
  <si>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</si>
  <si>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</si>
  <si>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</si>
  <si>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</si>
  <si>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</si>
  <si>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</si>
  <si>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</si>
  <si>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</si>
  <si>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</si>
  <si>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</si>
  <si>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</si>
  <si>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</si>
  <si>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</si>
  <si>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</si>
  <si>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</si>
  <si>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</si>
  <si>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</si>
  <si>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</si>
  <si>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</si>
  <si>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</si>
  <si>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</si>
  <si>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</si>
  <si>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</si>
  <si>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</si>
  <si>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</si>
  <si>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</si>
  <si>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</si>
  <si>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</si>
  <si>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</si>
  <si>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</si>
  <si>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</si>
  <si>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</si>
  <si>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</si>
  <si>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</si>
  <si>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</si>
  <si>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</si>
  <si>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</si>
  <si>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</si>
  <si>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</si>
  <si>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</si>
  <si>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</si>
  <si>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</si>
  <si>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</si>
  <si>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</si>
  <si>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</si>
  <si>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</si>
  <si>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</si>
  <si>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</si>
  <si>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</si>
  <si>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</si>
  <si>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</si>
  <si>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</si>
  <si>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</si>
  <si>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</si>
  <si>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</si>
  <si>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</si>
  <si>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</si>
  <si>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</si>
  <si>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</si>
  <si>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</si>
  <si>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</si>
  <si>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</si>
  <si>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</si>
  <si>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</si>
  <si>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</si>
  <si>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</si>
  <si>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</si>
  <si>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</si>
  <si>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</si>
  <si>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</si>
  <si>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</si>
  <si>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</si>
  <si>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</si>
  <si>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</si>
  <si>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</si>
  <si>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</si>
  <si>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</si>
  <si>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</si>
  <si>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</si>
  <si>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</si>
  <si>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</si>
  <si>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</si>
  <si>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</si>
  <si>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</si>
  <si>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</si>
  <si>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</si>
  <si>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</si>
  <si>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</si>
  <si>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</si>
  <si>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</si>
  <si>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</si>
  <si>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</si>
  <si>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</si>
  <si>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</si>
  <si>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</si>
  <si>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</si>
  <si>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</si>
  <si>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</si>
  <si>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</si>
  <si>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</si>
  <si>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</si>
  <si>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</si>
  <si>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</si>
  <si>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</si>
  <si>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</si>
  <si>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</si>
  <si>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</si>
  <si>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</si>
  <si>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</si>
  <si>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</si>
  <si>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</si>
  <si>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</si>
  <si>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</si>
  <si>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</si>
  <si>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</si>
  <si>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</si>
  <si>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</si>
  <si>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</si>
  <si>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</si>
  <si>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</si>
  <si>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</si>
  <si>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</si>
  <si>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</si>
  <si>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</si>
  <si>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</si>
  <si>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</si>
  <si>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</si>
  <si>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</si>
  <si>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</si>
  <si>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</si>
  <si>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</si>
  <si>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</si>
  <si>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</si>
  <si>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</si>
  <si>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</si>
  <si>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</si>
  <si>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</si>
  <si>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</si>
  <si>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</si>
  <si>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</si>
  <si>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</si>
  <si>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</si>
  <si>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</si>
  <si>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</si>
  <si>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</si>
  <si>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</si>
  <si>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</si>
  <si>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</si>
  <si>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</si>
  <si>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</si>
  <si>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</si>
  <si>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</si>
  <si>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</si>
  <si>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</si>
  <si>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</si>
  <si>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</si>
  <si>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</si>
  <si>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</si>
  <si>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</si>
  <si>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</si>
  <si>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</si>
  <si>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</si>
  <si>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</si>
  <si>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</si>
  <si>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</si>
  <si>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</si>
  <si>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</si>
  <si>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</si>
  <si>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</si>
  <si>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</si>
  <si>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</si>
  <si>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</si>
  <si>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</si>
  <si>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</si>
  <si>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</si>
  <si>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</si>
  <si>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</si>
  <si>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</si>
  <si>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</si>
  <si>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</si>
  <si>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</si>
  <si>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</si>
  <si>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</si>
  <si>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</si>
  <si>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</si>
  <si>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</si>
  <si>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</si>
  <si>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</si>
  <si>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</si>
  <si>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</si>
  <si>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</si>
  <si>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</si>
  <si>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</si>
  <si>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</si>
  <si>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</si>
  <si>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</si>
  <si>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</si>
  <si>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</si>
  <si>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</si>
  <si>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</si>
  <si>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</si>
  <si>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</si>
  <si>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</si>
  <si>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</si>
  <si>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</si>
  <si>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</si>
  <si>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</si>
  <si>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</si>
  <si>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</si>
  <si>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</si>
  <si>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</si>
  <si>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</si>
  <si>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</si>
  <si>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</si>
  <si>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</si>
  <si>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</si>
  <si>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</si>
  <si>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</si>
  <si>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</si>
  <si>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</si>
  <si>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</si>
  <si>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</si>
  <si>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</si>
  <si>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</si>
  <si>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</si>
  <si>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</si>
  <si>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</si>
  <si>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</si>
  <si>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</si>
  <si>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</si>
  <si>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</si>
  <si>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</si>
  <si>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</si>
  <si>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</si>
  <si>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</si>
  <si>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</si>
  <si>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</si>
  <si>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</si>
  <si>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</si>
  <si>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</si>
  <si>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</si>
  <si>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</si>
  <si>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</si>
  <si>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</si>
  <si>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</si>
  <si>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</si>
  <si>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</si>
  <si>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</si>
  <si>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</si>
  <si>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</si>
  <si>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</si>
  <si>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</si>
  <si>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</si>
  <si>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</si>
  <si>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</si>
  <si>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</si>
  <si>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</si>
  <si>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</si>
  <si>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</si>
  <si>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</si>
  <si>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</si>
  <si>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</si>
  <si>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</si>
  <si>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</si>
  <si>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</si>
  <si>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</si>
  <si>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</si>
  <si>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</si>
  <si>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</si>
  <si>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</si>
  <si>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</si>
  <si>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</si>
  <si>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</si>
  <si>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</si>
  <si>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</si>
  <si>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</si>
  <si>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</si>
  <si>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</si>
  <si>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</si>
  <si>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</si>
  <si>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</si>
  <si>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</si>
  <si>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</si>
  <si>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</si>
  <si>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</si>
  <si>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</si>
  <si>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</si>
  <si>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</si>
  <si>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</si>
  <si>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</si>
  <si>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</si>
  <si>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</si>
  <si>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</si>
  <si>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</si>
  <si>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</si>
  <si>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</si>
  <si>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</si>
  <si>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</si>
  <si>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</si>
  <si>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</si>
  <si>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</si>
  <si>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</si>
  <si>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</si>
  <si>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</si>
  <si>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</si>
  <si>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</si>
  <si>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</si>
  <si>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</si>
  <si>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</si>
  <si>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</si>
  <si>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</si>
  <si>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</si>
  <si>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</si>
  <si>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</si>
  <si>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</si>
  <si>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</si>
  <si>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</si>
  <si>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</si>
  <si>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</si>
  <si>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</si>
  <si>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</si>
  <si>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</si>
  <si>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</si>
  <si>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</si>
  <si>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</si>
  <si>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</si>
  <si>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</si>
  <si>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</si>
  <si>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</si>
  <si>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</si>
  <si>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</si>
  <si>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</si>
  <si>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</si>
  <si>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</si>
  <si>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</si>
  <si>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</si>
  <si>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</si>
  <si>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</si>
  <si>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</si>
  <si>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</si>
  <si>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</si>
  <si>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</si>
  <si>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</si>
  <si>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</si>
  <si>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</si>
  <si>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</si>
  <si>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</si>
  <si>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</si>
  <si>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</si>
  <si>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</si>
  <si>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</si>
  <si>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</si>
  <si>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</si>
  <si>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</si>
  <si>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</si>
  <si>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</si>
  <si>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</si>
  <si>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</si>
  <si>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</si>
  <si>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</si>
  <si>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</si>
  <si>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</si>
  <si>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</si>
  <si>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</si>
  <si>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</si>
  <si>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</si>
  <si>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</si>
  <si>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</si>
  <si>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</si>
  <si>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</si>
  <si>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</si>
  <si>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</si>
  <si>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</si>
  <si>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</si>
  <si>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</si>
  <si>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</si>
  <si>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</si>
  <si>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</si>
  <si>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</si>
  <si>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</si>
  <si>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</si>
  <si>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</si>
  <si>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</si>
  <si>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</si>
  <si>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</si>
  <si>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</si>
  <si>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</si>
  <si>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</si>
  <si>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</si>
  <si>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</si>
  <si>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</si>
  <si>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</si>
  <si>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</si>
  <si>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</si>
  <si>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</si>
  <si>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</si>
  <si>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</si>
  <si>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</si>
  <si>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</si>
  <si>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</si>
  <si>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</si>
  <si>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</si>
  <si>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</si>
  <si>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</si>
  <si>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</si>
  <si>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</si>
  <si>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</si>
  <si>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</si>
  <si>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</si>
  <si>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</si>
  <si>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</si>
  <si>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</si>
  <si>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</si>
  <si>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</si>
  <si>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</si>
  <si>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</si>
  <si>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</si>
  <si>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</si>
  <si>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</si>
  <si>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</si>
  <si>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</si>
  <si>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</si>
  <si>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</si>
  <si>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</si>
  <si>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</si>
  <si>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</si>
  <si>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</si>
  <si>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</si>
  <si>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</si>
  <si>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</si>
  <si>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</si>
  <si>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</si>
  <si>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</si>
  <si>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</si>
  <si>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</si>
  <si>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</si>
  <si>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</si>
  <si>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</si>
  <si>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</si>
  <si>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</si>
  <si>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</si>
  <si>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</si>
  <si>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</si>
  <si>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</si>
  <si>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</si>
  <si>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</si>
  <si>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</si>
  <si>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</si>
  <si>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</si>
  <si>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</si>
  <si>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</si>
  <si>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</si>
  <si>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</si>
  <si>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</si>
  <si>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</si>
  <si>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</si>
  <si>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</si>
  <si>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</si>
  <si>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</si>
  <si>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</si>
  <si>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</si>
  <si>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</si>
  <si>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</si>
  <si>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</si>
  <si>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</si>
  <si>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</si>
  <si>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</si>
  <si>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</si>
  <si>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</si>
  <si>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</si>
  <si>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</si>
  <si>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</si>
  <si>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</si>
  <si>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</si>
  <si>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</si>
  <si>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</si>
  <si>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</si>
  <si>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</si>
  <si>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</si>
  <si>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</si>
  <si>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</si>
  <si>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</si>
  <si>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</si>
  <si>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</si>
  <si>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</si>
  <si>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</si>
  <si>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</si>
  <si>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</si>
  <si>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</si>
  <si>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</si>
  <si>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</si>
  <si>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</si>
  <si>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</si>
  <si>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</si>
  <si>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</si>
  <si>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</si>
  <si>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</si>
  <si>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</si>
  <si>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</si>
  <si>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</si>
  <si>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</si>
  <si>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</si>
  <si>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</si>
  <si>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</si>
  <si>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</si>
  <si>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</si>
  <si>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</si>
  <si>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</si>
  <si>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</si>
  <si>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</si>
  <si>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</si>
  <si>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</si>
  <si>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</si>
  <si>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</si>
  <si>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</si>
  <si>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</si>
  <si>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</si>
  <si>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</si>
  <si>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</si>
  <si>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</si>
  <si>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</si>
  <si>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</si>
  <si>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</si>
  <si>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</si>
  <si>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</si>
  <si>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</si>
  <si>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</si>
  <si>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</si>
  <si>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</si>
  <si>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</si>
  <si>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</si>
  <si>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</si>
  <si>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</si>
  <si>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</si>
  <si>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</si>
  <si>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</si>
  <si>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</si>
  <si>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</si>
  <si>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</si>
  <si>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</si>
  <si>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</si>
  <si>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</si>
  <si>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</si>
  <si>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</si>
  <si>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</si>
  <si>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</si>
  <si>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</si>
  <si>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</si>
  <si>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</si>
  <si>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</si>
  <si>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</si>
  <si>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</si>
  <si>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</si>
  <si>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</si>
  <si>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</si>
  <si>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</si>
  <si>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</si>
  <si>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</si>
  <si>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</si>
  <si>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</si>
  <si>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</si>
  <si>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</si>
  <si>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</si>
  <si>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</si>
  <si>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</si>
  <si>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</si>
  <si>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</si>
  <si>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</si>
  <si>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</si>
  <si>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</si>
  <si>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</si>
  <si>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</si>
  <si>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</si>
  <si>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</si>
  <si>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</si>
  <si>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</si>
  <si>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</si>
  <si>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</si>
  <si>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</si>
  <si>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</si>
  <si>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</si>
  <si>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</si>
  <si>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</si>
  <si>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</si>
  <si>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</si>
  <si>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</si>
  <si>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</si>
  <si>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</si>
  <si>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</si>
  <si>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</si>
  <si>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</si>
  <si>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</si>
  <si>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</si>
  <si>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</si>
  <si>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</si>
  <si>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</si>
  <si>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</si>
  <si>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</si>
  <si>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</si>
  <si>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</si>
  <si>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</si>
  <si>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</si>
  <si>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</si>
  <si>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</si>
  <si>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</si>
  <si>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</si>
  <si>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</si>
  <si>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</si>
  <si>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</si>
  <si>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</si>
  <si>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</si>
  <si>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</si>
  <si>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</si>
  <si>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</si>
  <si>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</si>
  <si>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</si>
  <si>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</si>
  <si>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</si>
  <si>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</si>
  <si>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</si>
  <si>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</si>
  <si>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</si>
  <si>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</si>
  <si>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</si>
  <si>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</si>
  <si>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</si>
  <si>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</si>
  <si>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</si>
  <si>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</si>
  <si>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</si>
  <si>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</si>
  <si>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</si>
  <si>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</si>
  <si>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</si>
  <si>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</si>
  <si>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</si>
  <si>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</si>
  <si>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</si>
  <si>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</si>
  <si>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</si>
  <si>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</si>
  <si>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</si>
  <si>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</si>
  <si>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</si>
  <si>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</si>
  <si>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</si>
  <si>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</si>
  <si>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</si>
  <si>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</si>
  <si>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</si>
  <si>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</si>
  <si>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</si>
  <si>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</si>
  <si>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</si>
  <si>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</si>
  <si>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</si>
  <si>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</si>
  <si>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</si>
  <si>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</si>
  <si>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</si>
  <si>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</si>
  <si>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</si>
  <si>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</si>
  <si>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</si>
  <si>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</si>
  <si>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</si>
  <si>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</si>
  <si>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</si>
  <si>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</si>
  <si>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</si>
  <si>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</si>
  <si>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</si>
  <si>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</si>
  <si>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</si>
  <si>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</si>
  <si>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</si>
  <si>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</si>
  <si>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</si>
  <si>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</si>
  <si>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</si>
  <si>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</si>
  <si>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</si>
  <si>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</si>
  <si>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</si>
  <si>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</si>
  <si>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</si>
  <si>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</si>
  <si>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</si>
  <si>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</si>
  <si>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</si>
  <si>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</si>
  <si>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</si>
  <si>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</si>
  <si>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</si>
  <si>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</si>
  <si>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</si>
  <si>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</si>
  <si>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</si>
  <si>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</si>
  <si>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</si>
  <si>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</si>
  <si>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</si>
  <si>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</si>
  <si>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</si>
  <si>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</si>
  <si>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</si>
  <si>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</si>
  <si>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</si>
  <si>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</si>
  <si>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</si>
  <si>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</si>
  <si>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</si>
  <si>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</si>
  <si>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</si>
  <si>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</si>
  <si>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</si>
  <si>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</si>
  <si>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</si>
  <si>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</si>
  <si>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</si>
  <si>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</si>
  <si>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</si>
  <si>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</si>
  <si>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</si>
  <si>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</si>
  <si>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</si>
  <si>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</si>
  <si>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</si>
  <si>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</si>
  <si>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</si>
  <si>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</si>
  <si>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</si>
  <si>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</si>
  <si>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</si>
  <si>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</si>
  <si>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</si>
  <si>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</si>
  <si>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</si>
  <si>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</si>
  <si>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</si>
  <si>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</si>
  <si>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</si>
  <si>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</si>
  <si>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</si>
  <si>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</si>
  <si>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</si>
  <si>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</si>
  <si>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</si>
  <si>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</si>
  <si>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</si>
  <si>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</si>
  <si>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</si>
  <si>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</si>
  <si>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</si>
  <si>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</si>
  <si>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</si>
  <si>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</si>
  <si>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</si>
  <si>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</si>
  <si>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</si>
  <si>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</si>
  <si>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</si>
  <si>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</si>
  <si>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</si>
  <si>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</si>
  <si>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</si>
  <si>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</si>
  <si>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</si>
  <si>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</si>
  <si>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</si>
  <si>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</si>
  <si>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</si>
  <si>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</si>
  <si>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</si>
  <si>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</si>
  <si>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</si>
  <si>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</si>
  <si>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</si>
  <si>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</si>
  <si>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</si>
  <si>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</si>
  <si>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</si>
  <si>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</si>
  <si>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</si>
  <si>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</si>
  <si>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</si>
  <si>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</si>
  <si>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</si>
  <si>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</si>
  <si>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</si>
  <si>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</si>
  <si>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</si>
  <si>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</si>
  <si>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</si>
  <si>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</si>
  <si>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</si>
  <si>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</si>
  <si>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</si>
  <si>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</si>
  <si>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</si>
  <si>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</si>
  <si>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</si>
  <si>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</si>
  <si>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</si>
  <si>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</si>
  <si>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</si>
  <si>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</si>
  <si>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</si>
  <si>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</si>
  <si>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</si>
  <si>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</si>
  <si>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</si>
  <si>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</si>
  <si>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</si>
  <si>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</si>
  <si>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</si>
  <si>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</si>
  <si>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</si>
  <si>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</si>
  <si>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</si>
  <si>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</si>
  <si>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</si>
  <si>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</si>
  <si>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</si>
  <si>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</si>
  <si>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</si>
  <si>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</si>
  <si>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</si>
  <si>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</si>
  <si>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</si>
  <si>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</si>
  <si>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</si>
  <si>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</si>
  <si>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</si>
  <si>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</si>
  <si>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</si>
  <si>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</si>
  <si>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</si>
  <si>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</si>
  <si>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</si>
  <si>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</si>
  <si>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</si>
  <si>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</si>
  <si>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</si>
  <si>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</si>
  <si>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</si>
  <si>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</si>
  <si>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</si>
  <si>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</si>
  <si>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</si>
  <si>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</si>
  <si>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</si>
  <si>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</si>
  <si>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</si>
  <si>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</si>
  <si>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</si>
  <si>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</si>
  <si>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</si>
  <si>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</si>
  <si>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</si>
  <si>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</si>
  <si>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</si>
  <si>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</si>
  <si>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</si>
  <si>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</si>
  <si>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</si>
  <si>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</si>
  <si>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</si>
  <si>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</si>
  <si>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</si>
  <si>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</si>
  <si>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</si>
  <si>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</si>
  <si>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</si>
  <si>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</si>
  <si>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</si>
  <si>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</si>
  <si>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</si>
  <si>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</si>
  <si>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</si>
  <si>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</si>
  <si>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</si>
  <si>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</si>
  <si>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</si>
  <si>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</si>
  <si>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</si>
  <si>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</si>
  <si>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</si>
  <si>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</si>
  <si>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</si>
  <si>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</si>
  <si>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</si>
  <si>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</si>
  <si>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</si>
  <si>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</si>
  <si>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</si>
  <si>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</si>
  <si>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</si>
  <si>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</si>
  <si>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</si>
  <si>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</si>
  <si>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</si>
  <si>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</si>
  <si>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</si>
  <si>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</si>
  <si>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</si>
  <si>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</si>
  <si>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</si>
  <si>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</si>
  <si>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</si>
  <si>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</si>
  <si>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</si>
  <si>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</si>
  <si>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</si>
  <si>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</si>
  <si>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</si>
  <si>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</si>
  <si>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</si>
  <si>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</si>
  <si>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</si>
  <si>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</si>
  <si>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</si>
  <si>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</si>
  <si>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</si>
  <si>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</si>
  <si>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</si>
  <si>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</si>
  <si>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</si>
  <si>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</si>
  <si>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</si>
  <si>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</si>
  <si>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</si>
  <si>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</si>
  <si>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</si>
  <si>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</si>
  <si>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</si>
  <si>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</si>
  <si>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</si>
  <si>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</si>
  <si>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</si>
  <si>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</si>
  <si>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</si>
  <si>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</si>
  <si>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</si>
  <si>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</si>
  <si>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</si>
  <si>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</si>
  <si>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</si>
  <si>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</si>
  <si>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</si>
  <si>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</si>
  <si>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</si>
  <si>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</si>
  <si>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</si>
  <si>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</si>
  <si>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</si>
  <si>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</si>
  <si>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</si>
  <si>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</si>
  <si>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</si>
  <si>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</si>
  <si>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</si>
  <si>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</si>
  <si>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</si>
  <si>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</si>
  <si>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</si>
  <si>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</si>
  <si>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</si>
  <si>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</si>
  <si>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</si>
  <si>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</si>
  <si>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</si>
  <si>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</si>
  <si>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</si>
  <si>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</si>
  <si>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</si>
  <si>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</si>
  <si>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</si>
  <si>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</si>
  <si>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</si>
  <si>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</si>
  <si>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</si>
  <si>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</si>
  <si>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</si>
  <si>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</si>
  <si>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</si>
  <si>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</si>
  <si>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</si>
  <si>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</si>
  <si>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</si>
  <si>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</si>
  <si>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</si>
  <si>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</si>
  <si>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</si>
  <si>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</si>
  <si>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</si>
  <si>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</si>
  <si>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</si>
  <si>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</si>
  <si>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</si>
  <si>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</si>
  <si>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</si>
  <si>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</si>
  <si>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</si>
  <si>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</si>
  <si>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</si>
  <si>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</si>
  <si>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</si>
  <si>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</si>
  <si>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</si>
  <si>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</si>
  <si>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</si>
  <si>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</si>
  <si>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</si>
  <si>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</si>
  <si>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</si>
  <si>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</si>
  <si>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</si>
  <si>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</si>
  <si>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</si>
  <si>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</si>
  <si>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</si>
  <si>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</si>
  <si>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</si>
  <si>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</si>
  <si>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</si>
  <si>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</si>
  <si>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</si>
  <si>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</si>
  <si>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</si>
  <si>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</si>
  <si>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</si>
  <si>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</si>
  <si>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</si>
  <si>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</si>
  <si>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</si>
  <si>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</si>
  <si>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</si>
  <si>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</si>
  <si>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</si>
  <si>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</si>
  <si>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</si>
  <si>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</si>
  <si>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</si>
  <si>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</si>
  <si>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</si>
  <si>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</si>
  <si>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</si>
  <si>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</si>
  <si>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</si>
  <si>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</si>
  <si>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</si>
  <si>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</si>
  <si>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</si>
  <si>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</si>
  <si>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</si>
  <si>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</si>
  <si>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</si>
  <si>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</si>
  <si>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</si>
  <si>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</si>
  <si>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</si>
  <si>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</si>
  <si>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</si>
  <si>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</si>
  <si>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</si>
  <si>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</si>
  <si>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</si>
  <si>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</si>
  <si>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</si>
  <si>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</si>
  <si>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</si>
  <si>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</si>
  <si>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</si>
  <si>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</si>
  <si>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</si>
  <si>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</si>
  <si>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</si>
  <si>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</si>
  <si>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</si>
  <si>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</si>
  <si>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</si>
  <si>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</si>
  <si>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</si>
  <si>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</si>
  <si>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</si>
  <si>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</si>
  <si>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</si>
  <si>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</si>
  <si>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</si>
  <si>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</si>
  <si>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</si>
  <si>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</si>
  <si>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</si>
  <si>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</si>
  <si>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</si>
  <si>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</si>
  <si>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</si>
  <si>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</si>
  <si>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</si>
  <si>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</si>
  <si>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</si>
  <si>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</si>
  <si>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</si>
  <si>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</si>
  <si>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</si>
  <si>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</si>
  <si>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</si>
  <si>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</si>
  <si>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</si>
  <si>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</si>
  <si>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</si>
  <si>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</si>
  <si>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</si>
  <si>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</si>
  <si>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</si>
  <si>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</si>
  <si>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</si>
  <si>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</si>
  <si>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</si>
  <si>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</si>
  <si>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</si>
  <si>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</si>
  <si>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</si>
  <si>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</si>
  <si>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</si>
  <si>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</si>
  <si>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</si>
  <si>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</si>
  <si>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</si>
  <si>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</si>
  <si>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</si>
  <si>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</si>
  <si>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</si>
  <si>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</si>
  <si>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</si>
  <si>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</si>
  <si>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</si>
  <si>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</si>
  <si>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</si>
  <si>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</si>
  <si>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</si>
  <si>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</si>
  <si>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</si>
  <si>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</si>
  <si>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</si>
  <si>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</si>
  <si>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</si>
  <si>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</si>
  <si>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</si>
  <si>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</si>
  <si>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</si>
  <si>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</si>
  <si>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</si>
  <si>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</si>
  <si>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</si>
  <si>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</si>
  <si>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</si>
  <si>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</si>
  <si>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</si>
  <si>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</si>
  <si>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</si>
  <si>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</si>
  <si>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</si>
  <si>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</si>
  <si>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</si>
  <si>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</si>
  <si>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</si>
  <si>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</si>
  <si>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</si>
  <si>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</si>
  <si>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</si>
  <si>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</si>
  <si>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</si>
  <si>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</si>
  <si>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</si>
  <si>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</si>
  <si>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</si>
  <si>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</si>
  <si>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</si>
  <si>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</si>
  <si>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</si>
  <si>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</si>
  <si>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</si>
  <si>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</si>
  <si>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</si>
  <si>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</si>
  <si>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</si>
  <si>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</si>
  <si>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</si>
  <si>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</si>
  <si>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</si>
  <si>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</si>
  <si>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</si>
  <si>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</si>
  <si>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</si>
  <si>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</si>
  <si>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</si>
  <si>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</si>
  <si>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</si>
  <si>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</si>
  <si>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</si>
  <si>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</si>
  <si>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</si>
  <si>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</si>
  <si>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</si>
  <si>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</si>
  <si>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</si>
  <si>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</si>
  <si>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</si>
  <si>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</si>
  <si>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</si>
  <si>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</si>
  <si>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</si>
  <si>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</si>
  <si>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</si>
  <si>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</si>
  <si>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</si>
  <si>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</si>
  <si>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</si>
  <si>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</si>
  <si>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</si>
  <si>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</si>
  <si>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</si>
  <si>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</si>
  <si>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</si>
  <si>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</si>
  <si>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</si>
  <si>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</si>
  <si>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</si>
  <si>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</si>
  <si>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</si>
  <si>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</si>
  <si>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</si>
  <si>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</si>
  <si>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</si>
  <si>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</si>
  <si>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</si>
  <si>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</si>
  <si>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</si>
  <si>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</si>
  <si>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</si>
  <si>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</si>
  <si>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</si>
  <si>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</si>
  <si>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</si>
  <si>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</si>
  <si>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</si>
  <si>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</si>
  <si>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</si>
  <si>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</si>
  <si>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</si>
  <si>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</si>
  <si>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</si>
  <si>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</si>
  <si>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</si>
  <si>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</si>
  <si>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</si>
  <si>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</si>
  <si>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</si>
  <si>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</si>
  <si>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</si>
  <si>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</si>
  <si>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</si>
  <si>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</si>
  <si>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</si>
  <si>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</si>
  <si>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</si>
  <si>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</si>
  <si>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</si>
  <si>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</si>
  <si>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</si>
  <si>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</si>
  <si>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</si>
  <si>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</si>
  <si>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</si>
  <si>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</si>
  <si>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</si>
  <si>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</si>
  <si>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</si>
  <si>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</si>
  <si>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</si>
  <si>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</si>
  <si>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</si>
  <si>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</si>
  <si>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</si>
  <si>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</si>
  <si>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</si>
  <si>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</si>
  <si>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</si>
  <si>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</si>
  <si>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</si>
  <si>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</si>
  <si>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</si>
  <si>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</si>
  <si>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</si>
  <si>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</si>
  <si>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</si>
  <si>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</si>
  <si>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</si>
  <si>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</si>
  <si>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</si>
  <si>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</si>
  <si>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</si>
  <si>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</si>
  <si>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</si>
  <si>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</si>
  <si>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</si>
  <si>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</si>
  <si>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</si>
  <si>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</si>
  <si>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</si>
  <si>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</si>
  <si>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</si>
  <si>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</si>
  <si>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</si>
  <si>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</si>
  <si>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</si>
  <si>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</si>
  <si>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</si>
  <si>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</si>
  <si>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</si>
  <si>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</si>
  <si>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</si>
  <si>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</si>
  <si>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</si>
  <si>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</si>
  <si>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</si>
  <si>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</si>
  <si>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</si>
  <si>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</si>
  <si>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</si>
  <si>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</si>
  <si>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</si>
  <si>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</si>
  <si>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</si>
  <si>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</si>
  <si>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</si>
  <si>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</si>
  <si>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</si>
  <si>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</si>
  <si>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</si>
  <si>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</si>
  <si>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</si>
  <si>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</si>
  <si>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</si>
  <si>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</si>
  <si>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</si>
  <si>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</si>
  <si>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</si>
  <si>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</si>
  <si>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</si>
  <si>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</si>
  <si>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</si>
  <si>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</si>
  <si>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</si>
  <si>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</si>
  <si>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</si>
  <si>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</si>
  <si>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</si>
  <si>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</si>
  <si>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</si>
  <si>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</si>
  <si>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</si>
  <si>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</si>
  <si>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</si>
  <si>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</si>
  <si>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</si>
  <si>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</si>
  <si>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</si>
  <si>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</si>
  <si>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</si>
  <si>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</si>
  <si>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</si>
  <si>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</si>
  <si>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</si>
  <si>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</si>
  <si>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</si>
  <si>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</si>
  <si>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</si>
  <si>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</si>
  <si>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</si>
  <si>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</si>
  <si>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</si>
  <si>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</si>
  <si>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</si>
  <si>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</si>
  <si>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</si>
  <si>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</si>
  <si>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</si>
  <si>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</si>
  <si>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</si>
  <si>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</si>
  <si>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</si>
  <si>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</si>
  <si>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</si>
  <si>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</si>
  <si>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</si>
  <si>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</si>
  <si>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</si>
  <si>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</si>
  <si>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</si>
  <si>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</si>
  <si>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</si>
  <si>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</si>
  <si>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</si>
  <si>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</si>
  <si>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</si>
  <si>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</si>
  <si>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</si>
  <si>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</si>
  <si>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</si>
  <si>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</si>
  <si>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</si>
  <si>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</si>
  <si>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</si>
  <si>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</si>
  <si>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</si>
  <si>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</si>
  <si>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</si>
  <si>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</si>
  <si>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</si>
  <si>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</si>
  <si>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</si>
  <si>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</si>
  <si>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</si>
  <si>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</si>
  <si>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</si>
  <si>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</si>
  <si>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</si>
  <si>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</si>
  <si>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</si>
  <si>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</si>
  <si>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</si>
  <si>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</si>
  <si>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</si>
  <si>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</si>
  <si>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</si>
  <si>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</si>
  <si>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</si>
  <si>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</si>
  <si>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</si>
  <si>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</si>
  <si>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</si>
  <si>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</si>
  <si>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</si>
  <si>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</si>
  <si>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</si>
  <si>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</si>
  <si>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</si>
  <si>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</si>
  <si>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</si>
  <si>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</si>
  <si>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</si>
  <si>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</si>
  <si>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</si>
  <si>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</si>
  <si>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</si>
  <si>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</si>
  <si>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</si>
  <si>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</si>
  <si>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</si>
  <si>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</si>
  <si>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</si>
  <si>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</si>
  <si>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</si>
  <si>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</si>
  <si>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</si>
  <si>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</si>
  <si>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</si>
  <si>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</si>
  <si>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</si>
  <si>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</si>
  <si>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</si>
  <si>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</si>
  <si>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</si>
  <si>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</si>
  <si>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</si>
  <si>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</si>
  <si>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</si>
  <si>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</si>
  <si>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</si>
  <si>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</si>
  <si>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</si>
  <si>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</si>
  <si>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</si>
  <si>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</si>
  <si>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</si>
  <si>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</si>
  <si>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</si>
  <si>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</si>
  <si>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</si>
  <si>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</si>
  <si>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</si>
  <si>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</si>
  <si>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</si>
  <si>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</si>
  <si>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</si>
  <si>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</si>
  <si>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</si>
  <si>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</si>
  <si>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</si>
  <si>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</si>
  <si>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</si>
  <si>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</si>
  <si>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</si>
  <si>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</si>
  <si>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</si>
  <si>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</si>
  <si>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</si>
  <si>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</si>
  <si>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</si>
  <si>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</si>
  <si>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</si>
  <si>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</si>
  <si>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</si>
  <si>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</si>
  <si>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</si>
  <si>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</si>
  <si>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</si>
  <si>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</si>
  <si>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</si>
  <si>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</si>
  <si>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</si>
  <si>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</si>
  <si>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</si>
  <si>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</si>
  <si>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</si>
  <si>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</si>
  <si>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</si>
  <si>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</si>
  <si>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</si>
  <si>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</si>
  <si>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</si>
  <si>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</si>
  <si>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</si>
  <si>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</si>
  <si>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</si>
  <si>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</si>
  <si>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</si>
  <si>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</si>
  <si>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</si>
  <si>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</si>
  <si>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</si>
  <si>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</si>
  <si>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</si>
  <si>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</si>
  <si>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</si>
  <si>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</si>
  <si>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</si>
  <si>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</si>
  <si>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</si>
  <si>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</si>
  <si>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</si>
  <si>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</si>
  <si>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</si>
  <si>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</si>
  <si>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</si>
  <si>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</si>
  <si>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</si>
  <si>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</si>
  <si>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</si>
  <si>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</si>
  <si>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</si>
  <si>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</si>
  <si>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</si>
  <si>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</si>
  <si>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</si>
  <si>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</si>
  <si>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</si>
  <si>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</si>
  <si>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</si>
  <si>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</si>
  <si>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</si>
  <si>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</si>
  <si>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</si>
  <si>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</si>
  <si>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</si>
  <si>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</si>
  <si>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</si>
  <si>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</si>
  <si>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</si>
  <si>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</si>
  <si>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</si>
  <si>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</si>
  <si>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</si>
  <si>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</si>
  <si>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</si>
  <si>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</si>
  <si>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</si>
  <si>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</si>
  <si>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</si>
  <si>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</si>
  <si>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</si>
  <si>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</si>
  <si>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</si>
  <si>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</si>
  <si>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</si>
  <si>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</si>
  <si>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</si>
  <si>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</si>
  <si>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</si>
  <si>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</si>
  <si>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</si>
  <si>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</si>
  <si>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</si>
  <si>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</si>
  <si>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</si>
  <si>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</si>
  <si>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</si>
  <si>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</si>
  <si>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</si>
  <si>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</si>
  <si>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</si>
  <si>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</si>
  <si>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</si>
  <si>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</si>
  <si>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</si>
  <si>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</si>
  <si>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</si>
  <si>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</si>
  <si>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</si>
  <si>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</si>
  <si>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</si>
  <si>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</si>
  <si>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</si>
  <si>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</si>
  <si>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</si>
  <si>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</si>
  <si>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</si>
  <si>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</si>
  <si>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</si>
  <si>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</si>
  <si>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</si>
  <si>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</si>
  <si>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</si>
  <si>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</si>
  <si>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</si>
  <si>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</si>
  <si>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</si>
  <si>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</si>
  <si>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</si>
  <si>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</si>
  <si>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</si>
  <si>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</si>
  <si>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</si>
  <si>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</si>
  <si>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</si>
  <si>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</si>
  <si>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</si>
  <si>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</si>
  <si>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</si>
  <si>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</si>
  <si>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</si>
  <si>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</si>
  <si>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</si>
  <si>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</si>
  <si>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</si>
  <si>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</si>
  <si>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</si>
  <si>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</si>
  <si>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</si>
  <si>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</si>
  <si>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</si>
  <si>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</si>
  <si>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</si>
  <si>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</si>
  <si>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</si>
  <si>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</si>
  <si>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</si>
  <si>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</si>
  <si>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</si>
  <si>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</si>
  <si>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</si>
  <si>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</si>
  <si>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</si>
  <si>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</si>
  <si>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</si>
  <si>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</si>
  <si>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</si>
  <si>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</si>
  <si>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</si>
  <si>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</si>
  <si>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</si>
  <si>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</si>
  <si>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</si>
  <si>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</si>
  <si>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</si>
  <si>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</si>
  <si>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</si>
  <si>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</si>
  <si>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</si>
  <si>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</si>
  <si>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</si>
  <si>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</si>
  <si>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</si>
  <si>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</si>
  <si>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</si>
  <si>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</si>
  <si>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</si>
  <si>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</si>
  <si>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</si>
  <si>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</si>
  <si>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</si>
  <si>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</si>
  <si>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</si>
  <si>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</si>
  <si>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</si>
  <si>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</si>
  <si>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</si>
  <si>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</si>
  <si>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</si>
  <si>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</si>
  <si>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</si>
  <si>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</si>
  <si>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</si>
  <si>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</si>
  <si>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</si>
  <si>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</si>
  <si>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</si>
  <si>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</si>
  <si>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</si>
  <si>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</si>
  <si>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</si>
  <si>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</si>
  <si>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</si>
  <si>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</si>
  <si>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</si>
  <si>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</si>
  <si>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</si>
  <si>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</si>
  <si>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</si>
  <si>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</si>
  <si>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</si>
  <si>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</si>
  <si>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</si>
  <si>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</si>
  <si>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</si>
  <si>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</si>
  <si>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</si>
  <si>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</si>
  <si>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</si>
  <si>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</si>
  <si>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</si>
  <si>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</si>
  <si>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</si>
  <si>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</si>
  <si>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</si>
  <si>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</si>
  <si>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</si>
  <si>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</si>
  <si>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</si>
  <si>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</si>
  <si>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</si>
  <si>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</si>
  <si>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</si>
  <si>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</si>
  <si>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</si>
  <si>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</si>
  <si>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</si>
  <si>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</si>
  <si>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</si>
  <si>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</si>
  <si>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</si>
  <si>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</si>
  <si>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</si>
  <si>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</si>
  <si>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</si>
  <si>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</si>
  <si>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</si>
  <si>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</si>
  <si>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</si>
  <si>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</si>
  <si>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</si>
  <si>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</si>
  <si>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</si>
  <si>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</si>
  <si>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</si>
  <si>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</si>
  <si>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</si>
  <si>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</si>
  <si>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</si>
  <si>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</si>
  <si>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</si>
  <si>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</si>
  <si>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</si>
  <si>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</si>
  <si>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</si>
  <si>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</si>
  <si>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</si>
  <si>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</si>
  <si>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</si>
  <si>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</si>
  <si>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</si>
  <si>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</si>
  <si>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</si>
  <si>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</si>
  <si>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</si>
  <si>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</si>
  <si>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</si>
  <si>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</si>
  <si>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</si>
  <si>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</si>
  <si>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</si>
  <si>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</si>
  <si>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</si>
  <si>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</si>
  <si>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</si>
  <si>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</si>
  <si>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</si>
  <si>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</si>
  <si>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</si>
  <si>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</si>
  <si>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</si>
  <si>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</si>
  <si>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</si>
  <si>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</si>
  <si>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</si>
  <si>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</si>
  <si>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</si>
  <si>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</si>
  <si>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</si>
  <si>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</si>
  <si>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</si>
  <si>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</si>
  <si>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</si>
  <si>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</si>
  <si>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</si>
  <si>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</si>
  <si>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</si>
  <si>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</si>
  <si>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</si>
  <si>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</si>
  <si>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</si>
  <si>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</si>
  <si>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</si>
  <si>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</si>
  <si>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</si>
  <si>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</si>
  <si>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</si>
  <si>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</si>
  <si>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</si>
  <si>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</si>
  <si>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</si>
  <si>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</si>
  <si>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</si>
  <si>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</si>
  <si>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</si>
  <si>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</si>
  <si>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</si>
  <si>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</si>
  <si>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</si>
  <si>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</si>
  <si>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</si>
  <si>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</si>
  <si>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</si>
  <si>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</si>
  <si>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</si>
  <si>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</si>
  <si>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</si>
  <si>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</si>
  <si>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</si>
  <si>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</si>
  <si>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</si>
  <si>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</si>
  <si>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</si>
  <si>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</si>
  <si>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</si>
  <si>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</si>
  <si>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</si>
  <si>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</si>
  <si>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</si>
  <si>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</si>
  <si>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</si>
  <si>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</si>
  <si>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</si>
  <si>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</si>
  <si>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</si>
  <si>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</si>
  <si>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</si>
  <si>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</si>
  <si>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</si>
  <si>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</si>
  <si>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</si>
  <si>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</si>
  <si>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</si>
  <si>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</si>
  <si>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</si>
  <si>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</si>
  <si>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</si>
  <si>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</si>
  <si>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</si>
  <si>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</si>
  <si>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</si>
  <si>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</si>
  <si>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</si>
  <si>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</si>
  <si>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</si>
  <si>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</si>
  <si>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</si>
  <si>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</si>
  <si>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</si>
  <si>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</si>
  <si>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</si>
  <si>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</si>
  <si>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</si>
  <si>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</si>
  <si>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</si>
  <si>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</si>
  <si>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</si>
  <si>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</si>
  <si>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</si>
  <si>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</si>
  <si>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</si>
  <si>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</si>
  <si>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</si>
  <si>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</si>
  <si>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</si>
  <si>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</si>
  <si>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</si>
  <si>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</si>
  <si>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</si>
  <si>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</si>
  <si>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</si>
  <si>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</si>
  <si>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</si>
  <si>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</si>
  <si>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</si>
  <si>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</si>
  <si>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</si>
  <si>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</si>
  <si>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</si>
  <si>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</si>
  <si>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</si>
  <si>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</si>
  <si>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</si>
  <si>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</si>
  <si>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</si>
  <si>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</si>
  <si>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</si>
  <si>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</si>
  <si>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</si>
  <si>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</si>
  <si>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</si>
  <si>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</si>
  <si>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</si>
  <si>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</si>
  <si>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</si>
  <si>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</si>
  <si>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</si>
  <si>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</si>
  <si>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</si>
  <si>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</si>
  <si>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</si>
  <si>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</si>
  <si>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</si>
  <si>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</si>
  <si>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</si>
  <si>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</si>
  <si>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</si>
  <si>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</si>
  <si>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</si>
  <si>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</si>
  <si>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</si>
  <si>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</si>
  <si>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</si>
  <si>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</si>
  <si>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</si>
  <si>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</si>
  <si>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</si>
  <si>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</si>
  <si>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</si>
  <si>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</si>
  <si>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</si>
  <si>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</si>
  <si>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</si>
  <si>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</si>
  <si>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</si>
  <si>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</si>
  <si>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</si>
  <si>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</si>
  <si>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</si>
  <si>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</si>
  <si>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</si>
  <si>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</si>
  <si>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</si>
  <si>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</si>
  <si>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</si>
  <si>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</si>
  <si>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</si>
  <si>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</si>
  <si>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</si>
  <si>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</si>
  <si>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</si>
  <si>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</si>
  <si>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</si>
  <si>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</si>
  <si>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</si>
  <si>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</si>
  <si>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</si>
  <si>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</si>
  <si>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</si>
  <si>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</si>
  <si>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</si>
  <si>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</si>
  <si>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</si>
  <si>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</si>
  <si>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</si>
  <si>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</si>
  <si>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</si>
  <si>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</si>
  <si>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</si>
  <si>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</si>
  <si>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</si>
  <si>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</si>
  <si>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</si>
  <si>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</si>
  <si>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</si>
  <si>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</si>
  <si>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</si>
  <si>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</si>
  <si>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</si>
  <si>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</si>
  <si>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</si>
  <si>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</si>
  <si>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</si>
  <si>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</si>
  <si>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</si>
  <si>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</si>
  <si>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</si>
  <si>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</si>
  <si>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</si>
  <si>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</si>
  <si>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</si>
  <si>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</si>
  <si>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</si>
  <si>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</si>
  <si>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</si>
  <si>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</si>
  <si>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</si>
  <si>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</si>
  <si>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</si>
  <si>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</si>
  <si>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</si>
  <si>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</si>
  <si>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</si>
  <si>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</si>
  <si>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</si>
  <si>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</si>
  <si>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</si>
  <si>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</si>
  <si>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</si>
  <si>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</si>
  <si>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</si>
  <si>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</si>
  <si>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</si>
  <si>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</si>
  <si>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</si>
  <si>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</si>
  <si>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</si>
  <si>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</si>
  <si>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</si>
  <si>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</si>
  <si>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</si>
  <si>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</si>
  <si>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</si>
  <si>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</si>
  <si>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</si>
  <si>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</si>
  <si>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</si>
  <si>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</si>
  <si>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</si>
  <si>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</si>
  <si>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</si>
  <si>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</si>
  <si>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</si>
  <si>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</si>
  <si>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</si>
  <si>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</si>
  <si>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</si>
  <si>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</si>
  <si>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</si>
  <si>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</si>
  <si>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</si>
  <si>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</si>
  <si>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</si>
  <si>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</si>
  <si>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</si>
  <si>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</si>
  <si>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</si>
  <si>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</si>
  <si>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</si>
  <si>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</si>
  <si>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</si>
  <si>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</si>
  <si>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</si>
  <si>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</si>
  <si>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</si>
  <si>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</si>
  <si>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</si>
  <si>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</si>
  <si>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</si>
  <si>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</si>
  <si>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</si>
  <si>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</si>
  <si>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</si>
  <si>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</si>
  <si>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</si>
  <si>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</si>
  <si>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</si>
  <si>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</si>
  <si>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</si>
  <si>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</si>
  <si>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</si>
  <si>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</si>
  <si>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</si>
  <si>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</si>
  <si>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</si>
  <si>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</si>
  <si>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</si>
  <si>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</si>
  <si>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</si>
  <si>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</si>
  <si>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</si>
  <si>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</si>
  <si>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</si>
  <si>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</si>
  <si>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</si>
  <si>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</si>
  <si>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</si>
  <si>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</si>
  <si>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</si>
  <si>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</si>
  <si>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</si>
  <si>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</si>
  <si>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</si>
  <si>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</si>
  <si>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</si>
  <si>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</si>
  <si>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</si>
  <si>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</si>
  <si>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</si>
  <si>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</si>
  <si>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</si>
  <si>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</si>
  <si>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</si>
  <si>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</si>
  <si>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</si>
  <si>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</si>
  <si>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</si>
  <si>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</si>
  <si>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</si>
  <si>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</si>
  <si>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</si>
  <si>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</si>
  <si>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</si>
  <si>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</si>
  <si>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</si>
  <si>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</si>
  <si>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</si>
  <si>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</si>
  <si>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</si>
  <si>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</si>
  <si>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</si>
  <si>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</si>
  <si>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</si>
  <si>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</si>
  <si>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</si>
  <si>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</si>
  <si>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</si>
  <si>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</si>
  <si>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</si>
  <si>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</si>
  <si>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</si>
  <si>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</si>
  <si>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</si>
  <si>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</si>
  <si>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</si>
  <si>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</si>
  <si>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</si>
  <si>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</si>
  <si>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</si>
  <si>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</si>
  <si>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</si>
  <si>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</si>
  <si>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</si>
  <si>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</si>
  <si>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</si>
  <si>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</si>
  <si>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</si>
  <si>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</si>
  <si>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</si>
  <si>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</si>
  <si>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</si>
  <si>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</si>
  <si>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</si>
  <si>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</si>
  <si>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</si>
  <si>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</si>
  <si>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</si>
  <si>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</si>
  <si>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</si>
  <si>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</si>
  <si>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</si>
  <si>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</si>
  <si>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</si>
  <si>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</si>
  <si>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</si>
  <si>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</si>
  <si>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</si>
  <si>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</si>
  <si>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</si>
  <si>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</si>
  <si>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</si>
  <si>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</si>
  <si>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</si>
  <si>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</si>
  <si>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</si>
  <si>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</si>
  <si>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</si>
  <si>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</si>
  <si>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</si>
  <si>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</si>
  <si>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</si>
  <si>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</si>
  <si>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</si>
  <si>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</si>
  <si>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</si>
  <si>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</si>
  <si>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</si>
  <si>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</si>
  <si>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</si>
  <si>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</si>
  <si>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</si>
  <si>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</si>
  <si>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</si>
  <si>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</si>
  <si>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</si>
  <si>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</si>
  <si>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</si>
  <si>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</si>
  <si>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</si>
  <si>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</si>
  <si>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</si>
  <si>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</si>
  <si>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</si>
  <si>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</si>
  <si>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</si>
  <si>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</si>
  <si>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</si>
  <si>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</si>
  <si>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</si>
  <si>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</si>
  <si>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</si>
  <si>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</si>
  <si>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</si>
  <si>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</si>
  <si>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</si>
  <si>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</si>
  <si>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</si>
  <si>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</si>
  <si>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</si>
  <si>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</si>
  <si>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</si>
  <si>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</si>
  <si>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</si>
  <si>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</si>
  <si>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</si>
  <si>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</si>
  <si>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</si>
  <si>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</si>
  <si>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</si>
  <si>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</si>
  <si>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</si>
  <si>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</si>
  <si>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</si>
  <si>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</si>
  <si>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</si>
  <si>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</si>
  <si>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</si>
  <si>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</si>
  <si>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</si>
  <si>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</si>
  <si>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</si>
  <si>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</si>
  <si>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</si>
  <si>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</si>
  <si>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</si>
  <si>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</si>
  <si>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</si>
  <si>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</si>
  <si>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</si>
  <si>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</si>
  <si>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</si>
  <si>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</si>
  <si>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</si>
  <si>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</si>
  <si>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</si>
  <si>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</si>
  <si>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</si>
  <si>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</si>
  <si>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</si>
  <si>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</si>
  <si>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</si>
  <si>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</si>
  <si>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</si>
  <si>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</si>
  <si>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</si>
  <si>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</si>
  <si>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</si>
  <si>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</si>
  <si>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</si>
  <si>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</si>
  <si>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</si>
  <si>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</si>
  <si>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</si>
  <si>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</si>
  <si>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</si>
  <si>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</si>
  <si>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</si>
  <si>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</si>
  <si>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</si>
  <si>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</si>
  <si>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</si>
  <si>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</si>
  <si>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</si>
  <si>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</si>
  <si>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</si>
  <si>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</si>
  <si>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</si>
  <si>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</si>
  <si>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</si>
  <si>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</si>
  <si>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</si>
  <si>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</si>
  <si>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</si>
  <si>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</si>
  <si>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</si>
  <si>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</si>
  <si>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</si>
  <si>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</si>
  <si>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</si>
  <si>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</si>
  <si>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</si>
  <si>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</si>
  <si>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</si>
  <si>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</si>
  <si>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</si>
  <si>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</si>
  <si>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</si>
  <si>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</si>
  <si>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</si>
  <si>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</si>
  <si>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</si>
  <si>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</si>
  <si>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</si>
  <si>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</si>
  <si>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</si>
  <si>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</si>
  <si>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</si>
  <si>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</si>
  <si>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</si>
  <si>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</si>
  <si>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</si>
  <si>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</si>
  <si>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</si>
  <si>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</si>
  <si>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</si>
  <si>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</si>
  <si>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</si>
  <si>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</si>
  <si>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</si>
  <si>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</si>
  <si>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</si>
  <si>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</si>
  <si>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</si>
  <si>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</si>
  <si>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</si>
  <si>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</si>
  <si>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</si>
  <si>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</si>
  <si>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</si>
  <si>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</si>
  <si>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</si>
  <si>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</si>
  <si>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</si>
  <si>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</si>
  <si>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</si>
  <si>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</si>
  <si>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</si>
  <si>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</si>
  <si>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</si>
  <si>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</si>
  <si>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</si>
  <si>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</si>
  <si>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</si>
  <si>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</si>
  <si>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</si>
  <si>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</si>
  <si>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</si>
  <si>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</si>
  <si>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</si>
  <si>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</si>
  <si>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</si>
  <si>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</si>
  <si>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</si>
  <si>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</si>
  <si>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</si>
  <si>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</si>
  <si>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</si>
  <si>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</si>
  <si>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</si>
  <si>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</si>
  <si>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</si>
  <si>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</si>
  <si>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</si>
  <si>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</si>
  <si>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</si>
  <si>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</si>
  <si>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</si>
  <si>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</si>
  <si>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</si>
  <si>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</si>
  <si>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</si>
  <si>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</si>
  <si>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</si>
  <si>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</si>
  <si>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</si>
  <si>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</si>
  <si>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</si>
  <si>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</si>
  <si>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</si>
  <si>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</si>
  <si>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</si>
  <si>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</si>
  <si>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</si>
  <si>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</si>
  <si>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</si>
  <si>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</si>
  <si>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</si>
  <si>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</si>
  <si>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</si>
  <si>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</si>
  <si>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</si>
  <si>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</si>
  <si>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</si>
  <si>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</si>
  <si>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</si>
  <si>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</si>
  <si>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</si>
  <si>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</si>
  <si>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</si>
  <si>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</si>
  <si>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</si>
  <si>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</si>
  <si>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</si>
  <si>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</si>
  <si>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</si>
  <si>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</si>
  <si>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</si>
  <si>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</si>
  <si>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</si>
  <si>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</si>
  <si>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</si>
  <si>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</si>
  <si>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</si>
  <si>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</si>
  <si>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</si>
  <si>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</si>
  <si>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</si>
  <si>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</si>
  <si>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</si>
  <si>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</si>
  <si>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</si>
  <si>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</si>
  <si>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</si>
  <si>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</si>
  <si>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</si>
  <si>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</si>
  <si>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</si>
  <si>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</si>
  <si>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</si>
  <si>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</si>
  <si>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</si>
  <si>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</si>
  <si>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</si>
  <si>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</si>
  <si>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</si>
  <si>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</si>
  <si>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</si>
  <si>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</si>
  <si>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</si>
  <si>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</si>
  <si>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</si>
  <si>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</si>
  <si>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</si>
  <si>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</si>
  <si>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</si>
  <si>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</si>
  <si>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</si>
  <si>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</si>
  <si>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</si>
  <si>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</si>
  <si>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</si>
  <si>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</si>
  <si>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</si>
  <si>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</si>
  <si>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</si>
  <si>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</si>
  <si>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</si>
  <si>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</si>
  <si>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</si>
  <si>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</si>
  <si>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</si>
  <si>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</si>
  <si>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</si>
  <si>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</si>
  <si>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</si>
  <si>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</si>
  <si>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</si>
  <si>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</si>
  <si>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</si>
  <si>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</si>
  <si>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</si>
  <si>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</si>
  <si>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</si>
  <si>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</si>
  <si>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</si>
  <si>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</si>
  <si>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</si>
  <si>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</si>
  <si>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</si>
  <si>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</si>
  <si>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</si>
  <si>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</si>
  <si>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</si>
  <si>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</si>
  <si>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</si>
  <si>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</si>
  <si>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</si>
  <si>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</si>
  <si>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</si>
  <si>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</si>
  <si>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</si>
  <si>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</si>
  <si>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</si>
  <si>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</si>
  <si>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</si>
  <si>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</si>
  <si>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</si>
  <si>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</si>
  <si>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</si>
  <si>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</si>
  <si>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</si>
  <si>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</si>
  <si>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</si>
  <si>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</si>
  <si>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</si>
  <si>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</si>
  <si>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</si>
  <si>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</si>
  <si>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</si>
  <si>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</si>
  <si>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</si>
  <si>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</si>
  <si>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</si>
  <si>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</si>
  <si>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</si>
  <si>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</si>
  <si>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</si>
  <si>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</si>
  <si>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</si>
  <si>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</si>
  <si>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</si>
  <si>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</si>
  <si>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</si>
  <si>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</si>
  <si>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</si>
  <si>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</si>
  <si>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</si>
  <si>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</si>
  <si>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</si>
  <si>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</si>
  <si>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</si>
  <si>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</si>
  <si>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</si>
  <si>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</si>
  <si>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</si>
  <si>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</si>
  <si>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</si>
  <si>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</si>
  <si>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</si>
  <si>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</si>
  <si>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</si>
  <si>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</si>
  <si>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</si>
  <si>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</si>
  <si>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</si>
  <si>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</si>
  <si>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</si>
  <si>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</si>
  <si>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</si>
  <si>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</si>
  <si>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</si>
  <si>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</si>
  <si>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</si>
  <si>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</si>
  <si>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</si>
  <si>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</si>
  <si>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</si>
  <si>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</si>
  <si>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</si>
  <si>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</si>
  <si>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</si>
  <si>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</si>
  <si>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</si>
  <si>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</si>
  <si>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</si>
  <si>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</si>
  <si>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</si>
  <si>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</si>
  <si>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</si>
  <si>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</si>
  <si>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</si>
  <si>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</si>
  <si>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</si>
  <si>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</si>
  <si>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</si>
  <si>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</si>
  <si>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</si>
  <si>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</si>
  <si>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</si>
  <si>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</si>
  <si>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</si>
  <si>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</si>
  <si>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</si>
  <si>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</si>
  <si>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</si>
  <si>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</si>
  <si>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</si>
  <si>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</si>
  <si>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</si>
  <si>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</si>
  <si>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</si>
  <si>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</si>
  <si>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</si>
  <si>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</si>
  <si>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</si>
  <si>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</si>
  <si>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</si>
  <si>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</si>
  <si>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</si>
  <si>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</si>
  <si>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</si>
  <si>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</si>
  <si>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</si>
  <si>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</si>
  <si>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</si>
  <si>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</si>
  <si>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</si>
  <si>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</si>
  <si>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</si>
  <si>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</si>
  <si>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</si>
  <si>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</si>
  <si>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</si>
  <si>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</si>
  <si>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</si>
  <si>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</si>
  <si>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</si>
  <si>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</si>
  <si>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</si>
  <si>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</si>
  <si>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</si>
  <si>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</si>
  <si>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</si>
  <si>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</si>
  <si>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</si>
  <si>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</si>
  <si>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</si>
  <si>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</si>
  <si>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</si>
  <si>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</si>
  <si>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</si>
  <si>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</si>
  <si>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</si>
  <si>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</si>
  <si>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</si>
  <si>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</si>
  <si>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</si>
  <si>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</si>
  <si>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</si>
  <si>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</si>
  <si>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</si>
  <si>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</si>
  <si>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</si>
  <si>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</si>
  <si>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</si>
  <si>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</si>
  <si>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</si>
  <si>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</si>
  <si>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</si>
  <si>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</si>
  <si>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</si>
  <si>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</si>
  <si>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</si>
  <si>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</si>
  <si>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</si>
  <si>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</si>
  <si>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</si>
  <si>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</si>
  <si>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</si>
  <si>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</si>
  <si>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</si>
  <si>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</si>
  <si>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</si>
  <si>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</si>
  <si>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</si>
  <si>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</si>
  <si>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</si>
  <si>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</si>
  <si>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</si>
  <si>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</si>
  <si>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</si>
  <si>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</si>
  <si>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</si>
  <si>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</si>
  <si>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</si>
  <si>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</si>
  <si>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</si>
  <si>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</si>
  <si>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</si>
  <si>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</si>
  <si>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</si>
  <si>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</si>
  <si>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</si>
  <si>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</si>
  <si>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</si>
  <si>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</si>
  <si>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</si>
  <si>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</si>
  <si>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</si>
  <si>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</si>
  <si>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</si>
  <si>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</si>
  <si>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</si>
  <si>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</si>
  <si>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</si>
  <si>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</si>
  <si>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</si>
  <si>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</si>
  <si>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</si>
  <si>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</si>
  <si>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</si>
  <si>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</si>
  <si>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</si>
  <si>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</si>
  <si>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</si>
  <si>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</si>
  <si>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</si>
  <si>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</si>
  <si>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</si>
  <si>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</si>
  <si>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</si>
  <si>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</si>
  <si>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</si>
  <si>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</si>
  <si>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</si>
  <si>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</si>
  <si>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</si>
  <si>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</si>
  <si>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</si>
  <si>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</si>
  <si>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</si>
  <si>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</si>
  <si>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</si>
  <si>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</si>
  <si>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</si>
  <si>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</si>
  <si>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</si>
  <si>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</si>
  <si>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</si>
  <si>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</si>
  <si>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</si>
  <si>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</si>
  <si>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</si>
  <si>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</si>
  <si>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</si>
  <si>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</si>
  <si>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</si>
  <si>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</si>
  <si>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</si>
  <si>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</si>
  <si>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</si>
  <si>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</si>
  <si>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</si>
  <si>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</si>
  <si>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</si>
  <si>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</si>
  <si>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</si>
  <si>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</si>
  <si>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</si>
  <si>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</si>
  <si>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</si>
  <si>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</si>
  <si>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</si>
  <si>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</si>
  <si>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</si>
  <si>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</si>
  <si>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</si>
  <si>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</si>
  <si>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</si>
  <si>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</si>
  <si>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</si>
  <si>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</si>
  <si>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</si>
  <si>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</si>
  <si>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</si>
  <si>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</si>
  <si>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</si>
  <si>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</si>
  <si>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</si>
  <si>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</si>
  <si>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</si>
  <si>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</si>
  <si>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</si>
  <si>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</si>
  <si>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</si>
  <si>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</si>
  <si>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</si>
  <si>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</si>
  <si>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</si>
  <si>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</si>
  <si>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</si>
  <si>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</si>
  <si>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</si>
  <si>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</si>
  <si>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</si>
  <si>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</si>
  <si>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</si>
  <si>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</si>
  <si>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</si>
  <si>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</si>
  <si>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</si>
  <si>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</si>
  <si>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</si>
  <si>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</si>
  <si>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</si>
  <si>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</si>
  <si>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</si>
  <si>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</si>
  <si>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</si>
  <si>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</si>
  <si>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</si>
  <si>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</si>
  <si>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</si>
  <si>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</si>
  <si>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</si>
  <si>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</si>
  <si>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</si>
  <si>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</si>
  <si>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</si>
  <si>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</si>
  <si>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</si>
  <si>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</si>
  <si>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</si>
  <si>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</si>
  <si>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</si>
  <si>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</si>
  <si>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</si>
  <si>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</si>
  <si>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</si>
  <si>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</si>
  <si>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</si>
  <si>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</si>
  <si>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</si>
  <si>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</si>
  <si>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</si>
  <si>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</si>
  <si>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</si>
  <si>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</si>
  <si>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</si>
  <si>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</si>
  <si>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</si>
  <si>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</si>
  <si>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</si>
  <si>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</si>
  <si>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</si>
  <si>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</si>
  <si>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</si>
  <si>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</si>
  <si>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</si>
  <si>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</si>
  <si>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</si>
  <si>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</si>
  <si>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</si>
  <si>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</si>
  <si>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</si>
  <si>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</si>
  <si>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</si>
  <si>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</si>
  <si>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</si>
  <si>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</si>
  <si>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</si>
  <si>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</si>
  <si>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</si>
  <si>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</si>
  <si>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</si>
  <si>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</si>
  <si>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</si>
  <si>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</si>
  <si>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</si>
  <si>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</si>
  <si>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</si>
  <si>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</si>
  <si>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</si>
  <si>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</si>
  <si>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</si>
  <si>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</si>
  <si>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</si>
  <si>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</si>
  <si>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</si>
  <si>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</si>
  <si>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</si>
  <si>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</si>
  <si>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</si>
  <si>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</si>
  <si>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</si>
  <si>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</si>
  <si>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</si>
  <si>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</si>
  <si>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</si>
  <si>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</si>
  <si>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</si>
  <si>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</si>
  <si>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</si>
  <si>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</si>
  <si>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</si>
  <si>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</si>
  <si>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</si>
  <si>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</si>
  <si>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</si>
  <si>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</si>
  <si>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</si>
  <si>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</si>
  <si>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</si>
  <si>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</si>
  <si>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</si>
  <si>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</si>
  <si>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</si>
  <si>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</si>
  <si>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</si>
  <si>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</si>
  <si>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</si>
  <si>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</si>
  <si>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</si>
  <si>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</si>
  <si>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</si>
  <si>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</si>
  <si>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</si>
  <si>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</si>
  <si>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</si>
  <si>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</si>
  <si>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</si>
  <si>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</si>
  <si>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</si>
  <si>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</si>
  <si>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</si>
  <si>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</si>
  <si>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</si>
  <si>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</si>
  <si>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</si>
  <si>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</si>
  <si>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</si>
  <si>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</si>
  <si>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</si>
  <si>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</si>
  <si>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</si>
  <si>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</si>
  <si>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</si>
  <si>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</si>
  <si>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</si>
  <si>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</si>
  <si>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</si>
  <si>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</si>
  <si>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</si>
  <si>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</si>
  <si>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</si>
  <si>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</si>
  <si>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</si>
  <si>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</si>
  <si>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</si>
  <si>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</si>
  <si>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</si>
  <si>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</si>
  <si>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</si>
  <si>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</si>
  <si>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</si>
  <si>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</si>
  <si>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</si>
  <si>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</si>
  <si>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</si>
  <si>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</si>
  <si>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</si>
  <si>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</si>
  <si>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</si>
  <si>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</si>
  <si>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</si>
  <si>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</si>
  <si>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</si>
  <si>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</si>
  <si>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</si>
  <si>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</si>
  <si>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</si>
  <si>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</si>
  <si>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</si>
  <si>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</si>
  <si>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</si>
  <si>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</si>
  <si>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</si>
  <si>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</si>
  <si>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</si>
  <si>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</si>
  <si>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</si>
  <si>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</si>
  <si>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</si>
  <si>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</si>
  <si>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</si>
  <si>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</si>
  <si>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</si>
  <si>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</si>
  <si>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</si>
  <si>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</si>
  <si>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</si>
  <si>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</si>
  <si>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</si>
  <si>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</si>
  <si>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</si>
  <si>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</si>
  <si>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</si>
  <si>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</si>
  <si>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</si>
  <si>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</si>
  <si>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</si>
  <si>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</si>
  <si>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</si>
  <si>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</si>
  <si>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</si>
  <si>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</si>
  <si>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</si>
  <si>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</si>
  <si>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</si>
  <si>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</si>
  <si>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</si>
  <si>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</si>
  <si>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</si>
  <si>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</si>
  <si>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</si>
  <si>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</si>
  <si>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</si>
  <si>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</si>
  <si>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</si>
  <si>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</si>
  <si>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</si>
  <si>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</si>
  <si>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</si>
  <si>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</si>
  <si>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</si>
  <si>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</si>
  <si>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</si>
  <si>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</si>
  <si>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</si>
  <si>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</si>
  <si>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</si>
  <si>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</si>
  <si>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</si>
  <si>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</si>
  <si>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</si>
  <si>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</si>
  <si>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</si>
  <si>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</si>
  <si>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</si>
  <si>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</si>
  <si>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</si>
  <si>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</si>
  <si>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</si>
  <si>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</si>
  <si>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</si>
  <si>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</si>
  <si>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</si>
  <si>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</si>
  <si>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</si>
  <si>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</si>
  <si>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</si>
  <si>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</si>
  <si>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</si>
  <si>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</si>
  <si>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</si>
  <si>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</si>
  <si>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</si>
  <si>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</si>
  <si>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</si>
  <si>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</si>
  <si>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</si>
  <si>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</si>
  <si>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</si>
  <si>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</si>
  <si>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</si>
  <si>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</si>
  <si>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</si>
  <si>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</si>
  <si>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</si>
  <si>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</si>
  <si>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</si>
  <si>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</si>
  <si>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</si>
  <si>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</si>
  <si>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</si>
  <si>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</si>
  <si>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</si>
  <si>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</si>
  <si>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</si>
  <si>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</si>
  <si>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</si>
  <si>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</si>
  <si>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</si>
  <si>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</si>
  <si>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</si>
  <si>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</si>
  <si>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</si>
  <si>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</si>
  <si>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</si>
  <si>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</si>
  <si>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</si>
  <si>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</si>
  <si>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</si>
  <si>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</si>
  <si>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</si>
  <si>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</si>
  <si>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</si>
  <si>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</si>
  <si>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</si>
  <si>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</si>
  <si>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</si>
  <si>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</si>
  <si>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</si>
  <si>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</si>
  <si>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</si>
  <si>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</si>
  <si>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</si>
  <si>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</si>
  <si>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</si>
  <si>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</si>
  <si>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</si>
  <si>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</si>
  <si>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</si>
  <si>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</si>
  <si>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</si>
  <si>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</si>
  <si>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</si>
  <si>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</si>
  <si>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</si>
  <si>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</si>
  <si>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</si>
  <si>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</si>
  <si>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</si>
  <si>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</si>
  <si>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</si>
  <si>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</si>
  <si>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</si>
  <si>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</si>
  <si>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</si>
  <si>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</si>
  <si>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</si>
  <si>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</si>
  <si>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</si>
  <si>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</si>
  <si>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</si>
  <si>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</si>
  <si>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</si>
  <si>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</si>
  <si>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</si>
  <si>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</si>
  <si>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</si>
  <si>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</si>
  <si>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</si>
  <si>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</si>
  <si>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</si>
  <si>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</si>
  <si>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</si>
  <si>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</si>
  <si>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</si>
  <si>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</si>
  <si>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</si>
  <si>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</si>
  <si>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</si>
  <si>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</si>
  <si>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</si>
  <si>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</si>
  <si>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</si>
  <si>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</si>
  <si>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</si>
  <si>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</si>
  <si>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</si>
  <si>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</si>
  <si>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</si>
  <si>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</si>
  <si>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</si>
  <si>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</si>
  <si>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</si>
  <si>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</si>
  <si>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</si>
  <si>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</si>
  <si>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</si>
  <si>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</si>
  <si>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</si>
  <si>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</si>
  <si>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</si>
  <si>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</si>
  <si>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</si>
  <si>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</si>
  <si>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</si>
  <si>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</si>
  <si>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</si>
  <si>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</si>
  <si>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</si>
  <si>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</si>
  <si>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</si>
  <si>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</si>
  <si>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</si>
  <si>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</si>
  <si>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</si>
  <si>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</si>
  <si>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</si>
  <si>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</si>
  <si>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</si>
  <si>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</si>
  <si>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</si>
  <si>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</si>
  <si>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</si>
  <si>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</si>
  <si>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</si>
  <si>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</si>
  <si>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</si>
  <si>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</si>
  <si>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</si>
  <si>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</si>
  <si>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</si>
  <si>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</si>
  <si>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</si>
  <si>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</si>
  <si>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</si>
  <si>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</si>
  <si>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</si>
  <si>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</si>
  <si>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</si>
  <si>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</si>
  <si>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</si>
  <si>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</si>
  <si>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</si>
  <si>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</si>
  <si>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</si>
  <si>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</si>
  <si>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</si>
  <si>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</si>
  <si>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</si>
  <si>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</si>
  <si>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</si>
  <si>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</si>
  <si>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</si>
  <si>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</si>
  <si>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</si>
  <si>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</si>
  <si>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</si>
  <si>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</si>
  <si>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</si>
  <si>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</si>
  <si>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</si>
  <si>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</si>
  <si>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</si>
  <si>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</si>
  <si>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</si>
  <si>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</si>
  <si>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</si>
  <si>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</si>
  <si>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</si>
  <si>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</si>
  <si>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</si>
  <si>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</si>
  <si>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</si>
  <si>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</si>
  <si>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</si>
  <si>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</si>
  <si>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</si>
  <si>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</si>
  <si>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</si>
  <si>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</si>
  <si>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</si>
  <si>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</si>
  <si>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</si>
  <si>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</si>
  <si>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</si>
  <si>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</si>
  <si>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</si>
  <si>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</si>
  <si>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</si>
  <si>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</si>
  <si>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</si>
  <si>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</si>
  <si>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</si>
  <si>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</si>
  <si>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</si>
  <si>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</si>
  <si>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</si>
  <si>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</si>
  <si>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</si>
  <si>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</si>
  <si>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</si>
  <si>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</si>
  <si>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</si>
  <si>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</si>
  <si>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</si>
  <si>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</si>
  <si>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</si>
  <si>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</si>
  <si>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</si>
  <si>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</si>
  <si>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</si>
  <si>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</si>
  <si>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</si>
  <si>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</si>
  <si>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</si>
  <si>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</si>
  <si>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</si>
  <si>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</si>
  <si>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</si>
  <si>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</si>
  <si>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</si>
  <si>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</si>
  <si>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</si>
  <si>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</si>
  <si>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</si>
  <si>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</si>
  <si>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</si>
  <si>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</si>
  <si>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</si>
  <si>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</si>
  <si>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</si>
  <si>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</si>
  <si>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</si>
  <si>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</si>
  <si>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</si>
  <si>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</si>
  <si>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</si>
  <si>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</si>
  <si>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</si>
  <si>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</si>
  <si>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</si>
  <si>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</si>
  <si>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</si>
  <si>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</si>
  <si>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</si>
  <si>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</si>
  <si>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</si>
  <si>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</si>
  <si>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</si>
  <si>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</si>
  <si>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</si>
  <si>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</si>
  <si>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</si>
  <si>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</si>
  <si>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</si>
  <si>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</si>
  <si>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</si>
  <si>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</si>
  <si>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</si>
  <si>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</si>
  <si>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</si>
  <si>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</si>
  <si>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</si>
  <si>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</si>
  <si>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</si>
  <si>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</si>
  <si>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</si>
  <si>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</si>
  <si>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</si>
  <si>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</si>
  <si>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</si>
  <si>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</si>
  <si>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</si>
  <si>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</si>
  <si>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</si>
  <si>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</si>
  <si>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</si>
  <si>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</si>
  <si>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</si>
  <si>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</si>
  <si>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</si>
  <si>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</si>
  <si>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</si>
  <si>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</si>
  <si>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</si>
  <si>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</si>
  <si>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</si>
  <si>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</si>
  <si>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</si>
  <si>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</si>
  <si>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</si>
  <si>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</si>
  <si>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</si>
  <si>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</si>
  <si>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</si>
  <si>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</si>
  <si>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</si>
  <si>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</si>
  <si>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</si>
  <si>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</si>
  <si>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</si>
  <si>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</si>
  <si>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</si>
  <si>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</si>
  <si>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</si>
  <si>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</si>
  <si>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</si>
  <si>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</si>
  <si>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</si>
  <si>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</si>
  <si>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</si>
  <si>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</si>
  <si>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</si>
  <si>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</si>
  <si>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</si>
  <si>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</si>
  <si>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</si>
  <si>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</si>
  <si>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</si>
  <si>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</si>
  <si>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</si>
  <si>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</si>
  <si>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</si>
  <si>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</si>
  <si>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</si>
  <si>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</si>
  <si>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</si>
  <si>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</si>
  <si>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</si>
  <si>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</si>
  <si>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</si>
  <si>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</si>
  <si>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</si>
  <si>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</si>
  <si>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</si>
  <si>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</si>
  <si>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</si>
  <si>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</si>
  <si>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</si>
  <si>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</si>
  <si>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</si>
  <si>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</si>
  <si>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</si>
  <si>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</si>
  <si>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</si>
  <si>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</si>
  <si>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</si>
  <si>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</si>
  <si>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</si>
  <si>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</si>
  <si>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</si>
  <si>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</si>
  <si>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</si>
  <si>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</si>
  <si>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</si>
  <si>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</si>
  <si>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</si>
  <si>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</si>
  <si>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</si>
  <si>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</si>
  <si>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</si>
  <si>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</si>
  <si>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</si>
  <si>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</si>
  <si>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</si>
  <si>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</si>
  <si>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</si>
  <si>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</si>
  <si>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</si>
  <si>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</si>
  <si>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</si>
  <si>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</si>
  <si>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</si>
  <si>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</si>
  <si>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</si>
  <si>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</si>
  <si>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</si>
  <si>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</si>
  <si>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</si>
  <si>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</si>
  <si>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</si>
  <si>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</si>
  <si>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</si>
  <si>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</si>
  <si>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</si>
  <si>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</si>
  <si>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</si>
  <si>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</si>
  <si>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</si>
  <si>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</si>
  <si>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</si>
  <si>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</si>
  <si>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</si>
  <si>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</si>
  <si>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</si>
  <si>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</si>
  <si>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</si>
  <si>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</si>
  <si>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</si>
  <si>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</si>
  <si>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</si>
  <si>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</si>
  <si>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</si>
  <si>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</si>
  <si>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</si>
  <si>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</si>
  <si>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</si>
  <si>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</si>
  <si>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</si>
  <si>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</si>
  <si>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</si>
  <si>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</si>
  <si>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</si>
  <si>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</si>
  <si>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</si>
  <si>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</si>
  <si>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</si>
  <si>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</si>
  <si>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</si>
  <si>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</si>
  <si>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</si>
  <si>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</si>
  <si>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</si>
  <si>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</si>
  <si>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</si>
  <si>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</si>
  <si>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</si>
  <si>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</si>
  <si>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</si>
  <si>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</si>
  <si>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</si>
  <si>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</si>
  <si>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</si>
  <si>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</si>
  <si>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</si>
  <si>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</si>
  <si>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</si>
  <si>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</si>
  <si>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</si>
  <si>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</si>
  <si>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</si>
  <si>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</si>
  <si>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</si>
  <si>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</si>
  <si>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</si>
  <si>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</si>
  <si>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</si>
  <si>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</si>
  <si>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</si>
  <si>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</si>
  <si>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</si>
  <si>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</si>
  <si>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</si>
  <si>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</si>
  <si>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</si>
  <si>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</si>
  <si>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</si>
  <si>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</si>
  <si>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</si>
  <si>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</si>
  <si>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</si>
  <si>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</si>
  <si>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</si>
  <si>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</si>
  <si>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</si>
  <si>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</si>
  <si>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</si>
  <si>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</si>
  <si>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</si>
  <si>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</si>
  <si>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</si>
  <si>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</si>
  <si>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</si>
  <si>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</si>
  <si>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</si>
  <si>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</si>
  <si>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</si>
  <si>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</si>
  <si>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</si>
  <si>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</si>
  <si>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</si>
  <si>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</si>
  <si>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</si>
  <si>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</si>
  <si>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</si>
  <si>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</si>
  <si>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</si>
  <si>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</si>
  <si>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</si>
  <si>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</si>
  <si>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</si>
  <si>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</si>
  <si>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</si>
  <si>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</si>
  <si>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</si>
  <si>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</si>
  <si>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</si>
  <si>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</si>
  <si>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</si>
  <si>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</si>
  <si>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</si>
  <si>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</si>
  <si>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</si>
  <si>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</si>
  <si>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</si>
  <si>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</si>
  <si>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</si>
  <si>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</si>
  <si>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</si>
  <si>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</si>
  <si>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</si>
  <si>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</si>
  <si>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</si>
  <si>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</si>
  <si>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</si>
  <si>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</si>
  <si>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</si>
  <si>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</si>
  <si>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</si>
  <si>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</si>
  <si>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</si>
  <si>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</si>
  <si>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</si>
  <si>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</si>
  <si>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</si>
  <si>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</si>
  <si>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</si>
  <si>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</si>
  <si>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</si>
  <si>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</si>
  <si>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</si>
  <si>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</si>
  <si>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</si>
  <si>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</si>
  <si>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</si>
  <si>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</si>
  <si>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</si>
  <si>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</si>
  <si>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</si>
  <si>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</si>
  <si>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</si>
  <si>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</si>
  <si>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</si>
  <si>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</si>
  <si>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</si>
  <si>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</si>
  <si>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</si>
  <si>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</si>
  <si>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</si>
  <si>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</si>
  <si>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</si>
  <si>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</si>
  <si>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</si>
  <si>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</si>
  <si>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</si>
  <si>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</si>
  <si>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</si>
  <si>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</si>
  <si>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</si>
  <si>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</si>
  <si>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</si>
  <si>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</si>
  <si>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</si>
  <si>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</si>
  <si>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</si>
  <si>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</si>
  <si>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</si>
  <si>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</si>
  <si>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</si>
  <si>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</si>
  <si>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</si>
  <si>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</si>
  <si>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</si>
  <si>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</si>
  <si>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</si>
  <si>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</si>
  <si>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</si>
  <si>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</si>
  <si>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</si>
  <si>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</si>
  <si>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</si>
  <si>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</si>
  <si>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</si>
  <si>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</si>
  <si>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</si>
  <si>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</si>
  <si>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</si>
  <si>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</si>
  <si>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</si>
  <si>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</si>
  <si>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</si>
  <si>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</si>
  <si>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</si>
  <si>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</si>
  <si>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</si>
  <si>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</si>
  <si>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</si>
  <si>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</si>
  <si>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</si>
  <si>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</si>
  <si>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</si>
  <si>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</si>
  <si>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</si>
  <si>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</si>
  <si>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</si>
  <si>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</si>
  <si>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</si>
  <si>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</si>
  <si>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</si>
  <si>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</si>
  <si>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</si>
  <si>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</si>
  <si>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</si>
  <si>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</si>
  <si>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</si>
  <si>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</si>
  <si>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</si>
  <si>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</si>
  <si>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</si>
  <si>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</si>
  <si>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</si>
  <si>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</si>
  <si>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</si>
  <si>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</si>
  <si>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</si>
  <si>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</si>
  <si>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</si>
  <si>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</si>
  <si>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</si>
  <si>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</si>
  <si>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</si>
  <si>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</si>
  <si>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</si>
  <si>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</si>
  <si>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</si>
  <si>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</si>
  <si>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</si>
  <si>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</si>
  <si>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</si>
  <si>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</si>
  <si>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</si>
  <si>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</si>
  <si>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</si>
  <si>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</si>
  <si>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</si>
  <si>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</si>
  <si>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</si>
  <si>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</si>
  <si>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</si>
  <si>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</si>
  <si>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</si>
  <si>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</si>
  <si>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</si>
  <si>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</si>
  <si>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</si>
  <si>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</si>
  <si>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</si>
  <si>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</si>
  <si>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</si>
  <si>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</si>
  <si>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</si>
  <si>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</si>
  <si>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</si>
  <si>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</si>
  <si>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</si>
  <si>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</si>
  <si>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</si>
  <si>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</si>
  <si>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</si>
  <si>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</si>
  <si>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</si>
  <si>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</si>
  <si>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</si>
  <si>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</si>
  <si>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</si>
  <si>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</si>
  <si>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</si>
  <si>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</si>
  <si>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</si>
  <si>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</si>
  <si>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</si>
  <si>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</si>
  <si>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</si>
  <si>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</si>
  <si>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</si>
  <si>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</si>
  <si>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</si>
  <si>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</si>
  <si>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</si>
  <si>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</si>
  <si>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</si>
  <si>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</si>
  <si>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</si>
  <si>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</si>
  <si>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</si>
  <si>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</si>
  <si>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</si>
  <si>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</si>
  <si>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</si>
  <si>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</si>
  <si>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</si>
  <si>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</si>
  <si>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</si>
  <si>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</si>
  <si>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</si>
  <si>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</si>
  <si>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</si>
  <si>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</si>
  <si>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</si>
  <si>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</si>
  <si>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</si>
  <si>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</si>
  <si>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</si>
  <si>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</si>
  <si>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</si>
  <si>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</si>
  <si>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</si>
  <si>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</si>
  <si>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</si>
  <si>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</si>
  <si>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</si>
  <si>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</si>
  <si>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</si>
  <si>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</si>
  <si>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</si>
  <si>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</si>
  <si>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</si>
  <si>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</si>
  <si>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</si>
  <si>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</si>
  <si>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</si>
  <si>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</si>
  <si>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</si>
  <si>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</si>
  <si>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</si>
  <si>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</si>
  <si>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</si>
  <si>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</si>
  <si>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</si>
  <si>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</si>
  <si>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</si>
  <si>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</si>
  <si>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</si>
  <si>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</si>
  <si>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</si>
  <si>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</si>
  <si>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</si>
  <si>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</si>
  <si>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</si>
  <si>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</si>
  <si>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</si>
  <si>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</si>
  <si>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</si>
  <si>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</si>
  <si>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</si>
  <si>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</si>
  <si>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</si>
  <si>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</si>
  <si>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</si>
  <si>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</si>
  <si>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</si>
  <si>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</si>
  <si>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</si>
  <si>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</si>
  <si>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</si>
  <si>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</si>
  <si>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</si>
  <si>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</si>
  <si>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</si>
  <si>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</si>
  <si>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</si>
  <si>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</si>
  <si>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</si>
  <si>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</si>
  <si>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</si>
  <si>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</si>
  <si>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</si>
  <si>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</si>
  <si>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</si>
  <si>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</si>
  <si>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</si>
  <si>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</si>
  <si>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</si>
  <si>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</si>
  <si>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</si>
  <si>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</si>
  <si>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</si>
  <si>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</si>
  <si>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</si>
  <si>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</si>
  <si>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</si>
  <si>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</si>
  <si>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</si>
  <si>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</si>
  <si>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</si>
  <si>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</si>
  <si>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</si>
  <si>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</si>
  <si>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</si>
  <si>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</si>
  <si>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</si>
  <si>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</si>
  <si>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</si>
  <si>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</si>
  <si>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</si>
  <si>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</si>
  <si>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</si>
  <si>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</si>
  <si>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</si>
  <si>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</si>
  <si>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</si>
  <si>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</si>
  <si>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</si>
  <si>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</si>
  <si>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</si>
  <si>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</si>
  <si>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</si>
  <si>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</si>
  <si>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</si>
  <si>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</si>
  <si>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</si>
  <si>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</si>
  <si>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</si>
  <si>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</si>
  <si>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</si>
  <si>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</si>
  <si>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</si>
  <si>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</si>
  <si>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</si>
  <si>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</si>
  <si>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</si>
  <si>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</si>
  <si>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</si>
  <si>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</si>
  <si>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</si>
  <si>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</si>
  <si>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</si>
  <si>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</si>
  <si>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</si>
  <si>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</si>
  <si>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</si>
  <si>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</si>
  <si>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</si>
  <si>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</si>
  <si>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</si>
  <si>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</si>
  <si>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</si>
  <si>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</si>
  <si>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</si>
  <si>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</si>
  <si>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</si>
  <si>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</si>
  <si>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</si>
  <si>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</si>
  <si>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</si>
  <si>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</si>
  <si>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</si>
  <si>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</si>
  <si>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</si>
  <si>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</si>
  <si>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</si>
  <si>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</si>
  <si>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</si>
  <si>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</si>
  <si>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</si>
  <si>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</si>
  <si>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</si>
  <si>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</si>
  <si>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</si>
  <si>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</si>
  <si>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</si>
  <si>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</si>
  <si>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</si>
  <si>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</si>
  <si>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</si>
  <si>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</si>
  <si>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</si>
  <si>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</si>
  <si>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</si>
  <si>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</si>
  <si>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</si>
  <si>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</si>
  <si>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</si>
  <si>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</si>
  <si>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</si>
  <si>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</si>
  <si>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</si>
  <si>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</si>
  <si>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</si>
  <si>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</si>
  <si>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</si>
  <si>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</si>
  <si>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</si>
  <si>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</si>
  <si>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</si>
  <si>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</si>
  <si>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</si>
  <si>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</si>
  <si>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</si>
  <si>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</si>
  <si>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</si>
  <si>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</si>
  <si>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</si>
  <si>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</si>
  <si>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</si>
  <si>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</si>
  <si>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</si>
  <si>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</si>
  <si>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</si>
  <si>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</si>
  <si>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</si>
  <si>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</si>
  <si>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</si>
  <si>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</si>
  <si>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</si>
  <si>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</si>
  <si>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</si>
  <si>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</si>
  <si>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</si>
  <si>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</si>
  <si>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</si>
  <si>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</si>
  <si>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</si>
  <si>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</si>
  <si>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</si>
  <si>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</si>
  <si>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</si>
  <si>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</si>
  <si>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</si>
  <si>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</si>
  <si>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</si>
  <si>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</si>
  <si>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</si>
  <si>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</si>
  <si>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</si>
  <si>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</si>
  <si>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</si>
  <si>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</si>
  <si>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</si>
  <si>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</si>
  <si>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</si>
  <si>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</si>
  <si>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</si>
  <si>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</si>
  <si>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</si>
  <si>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</si>
  <si>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</si>
  <si>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</si>
  <si>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</si>
  <si>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</si>
  <si>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</si>
  <si>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</si>
  <si>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</si>
  <si>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</si>
  <si>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</si>
  <si>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</si>
  <si>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</si>
  <si>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</si>
  <si>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</si>
  <si>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</si>
  <si>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</si>
  <si>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</si>
  <si>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</si>
  <si>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</si>
  <si>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</si>
  <si>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</si>
  <si>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</si>
  <si>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</si>
  <si>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</si>
  <si>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</si>
  <si>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</si>
  <si>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</si>
  <si>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</si>
  <si>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</si>
  <si>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</si>
  <si>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</si>
  <si>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</si>
  <si>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</si>
  <si>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</si>
  <si>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</si>
  <si>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</si>
  <si>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</si>
  <si>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</si>
  <si>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</si>
  <si>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</si>
  <si>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</si>
  <si>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</si>
  <si>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</si>
  <si>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</si>
  <si>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</si>
  <si>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</si>
  <si>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</si>
  <si>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</si>
  <si>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</si>
  <si>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</si>
  <si>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</si>
  <si>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</si>
  <si>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</si>
  <si>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</si>
  <si>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</si>
  <si>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</si>
  <si>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</si>
  <si>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</si>
  <si>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</si>
  <si>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</si>
  <si>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</si>
  <si>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</si>
  <si>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</si>
  <si>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</si>
  <si>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</si>
  <si>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</si>
  <si>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</si>
  <si>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</si>
  <si>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</si>
  <si>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</si>
  <si>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</si>
  <si>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</si>
  <si>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</si>
  <si>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</si>
  <si>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</si>
  <si>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</si>
  <si>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</si>
  <si>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</si>
  <si>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</si>
  <si>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</si>
  <si>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</si>
  <si>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</si>
  <si>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</si>
  <si>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</si>
  <si>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</si>
  <si>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</si>
  <si>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</si>
  <si>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</si>
  <si>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</si>
  <si>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</si>
  <si>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</si>
  <si>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</si>
  <si>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</si>
  <si>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</si>
  <si>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</si>
  <si>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</si>
  <si>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</si>
  <si>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</si>
  <si>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</si>
  <si>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</si>
  <si>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</si>
  <si>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</si>
  <si>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</si>
  <si>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</si>
  <si>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</si>
  <si>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</si>
  <si>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</si>
  <si>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</si>
  <si>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</si>
  <si>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</si>
  <si>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</si>
  <si>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</si>
  <si>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</si>
  <si>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</si>
  <si>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</si>
  <si>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</si>
  <si>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</si>
  <si>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</si>
  <si>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</si>
  <si>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</si>
  <si>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</si>
  <si>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</si>
  <si>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</si>
  <si>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</si>
  <si>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</si>
  <si>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</si>
  <si>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</si>
  <si>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</si>
  <si>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</si>
  <si>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</si>
  <si>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</si>
  <si>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</si>
  <si>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</si>
  <si>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</si>
  <si>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</si>
  <si>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</si>
  <si>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</si>
  <si>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</si>
  <si>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</si>
  <si>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</si>
  <si>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</si>
  <si>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</si>
  <si>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</si>
  <si>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</si>
  <si>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</si>
  <si>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</si>
  <si>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</si>
  <si>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</si>
  <si>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</si>
  <si>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</si>
  <si>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</si>
  <si>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</si>
  <si>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</si>
  <si>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</si>
  <si>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</si>
  <si>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</si>
  <si>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</si>
  <si>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</si>
  <si>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</si>
  <si>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</si>
  <si>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</si>
  <si>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</si>
  <si>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</si>
  <si>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</si>
  <si>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</si>
  <si>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</si>
  <si>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</si>
  <si>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</si>
  <si>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</si>
  <si>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</si>
  <si>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</si>
  <si>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</si>
  <si>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</si>
  <si>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</si>
  <si>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</si>
  <si>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</si>
  <si>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</si>
  <si>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</si>
  <si>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</si>
  <si>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</si>
  <si>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</si>
  <si>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</si>
  <si>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</si>
  <si>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</si>
  <si>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</si>
  <si>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</si>
  <si>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</si>
  <si>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</si>
  <si>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</si>
  <si>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</si>
  <si>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</si>
  <si>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</si>
  <si>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</si>
  <si>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</si>
  <si>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</si>
  <si>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</si>
  <si>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</si>
  <si>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</si>
  <si>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</si>
  <si>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</si>
  <si>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</si>
  <si>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</si>
  <si>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</si>
  <si>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</si>
  <si>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</si>
  <si>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</si>
  <si>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</si>
  <si>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</si>
  <si>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</si>
  <si>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</si>
  <si>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</si>
  <si>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</si>
  <si>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</si>
  <si>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</si>
  <si>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</si>
  <si>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</si>
  <si>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</si>
  <si>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</si>
  <si>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</si>
  <si>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</si>
  <si>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</si>
  <si>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</si>
  <si>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</si>
  <si>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</si>
  <si>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</si>
  <si>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</si>
  <si>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</si>
  <si>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</si>
  <si>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</si>
  <si>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</si>
  <si>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</si>
  <si>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</si>
  <si>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</si>
  <si>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</si>
  <si>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</si>
  <si>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</si>
  <si>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</si>
  <si>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</si>
  <si>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</si>
  <si>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</si>
  <si>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</si>
  <si>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</si>
  <si>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</si>
  <si>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</si>
  <si>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</si>
  <si>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</si>
  <si>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</si>
  <si>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</si>
  <si>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</si>
  <si>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</si>
  <si>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</si>
  <si>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</si>
  <si>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</si>
  <si>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</si>
  <si>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</si>
  <si>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</si>
  <si>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</si>
  <si>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</si>
  <si>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</si>
  <si>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</si>
  <si>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</si>
  <si>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</si>
  <si>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</si>
  <si>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</si>
  <si>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</si>
  <si>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</si>
  <si>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</si>
  <si>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</si>
  <si>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</si>
  <si>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</si>
  <si>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</si>
  <si>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</si>
  <si>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</si>
  <si>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</si>
  <si>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</si>
  <si>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</si>
  <si>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</si>
  <si>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</si>
  <si>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</si>
  <si>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</si>
  <si>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</si>
  <si>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</si>
  <si>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</si>
  <si>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</si>
  <si>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</si>
  <si>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</si>
  <si>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</si>
  <si>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</si>
  <si>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</si>
  <si>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</si>
  <si>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</si>
  <si>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</si>
  <si>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</si>
  <si>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</si>
  <si>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</si>
  <si>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</si>
  <si>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</si>
  <si>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</si>
  <si>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</si>
  <si>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</si>
  <si>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</si>
  <si>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</si>
  <si>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</si>
  <si>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</si>
  <si>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</si>
  <si>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</si>
  <si>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</si>
  <si>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</si>
  <si>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</si>
  <si>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</si>
  <si>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</si>
  <si>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</si>
  <si>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</si>
  <si>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</si>
  <si>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</si>
  <si>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</si>
  <si>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</si>
  <si>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</si>
  <si>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</si>
  <si>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</si>
  <si>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</si>
  <si>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</si>
  <si>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</si>
  <si>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</si>
  <si>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</si>
  <si>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</si>
  <si>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</si>
  <si>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</si>
  <si>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</si>
  <si>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</si>
  <si>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</si>
  <si>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</si>
  <si>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</si>
  <si>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</si>
  <si>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</si>
  <si>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</si>
  <si>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</si>
  <si>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</si>
  <si>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</si>
  <si>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</si>
  <si>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</si>
  <si>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</si>
  <si>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</si>
  <si>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</si>
  <si>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</si>
  <si>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</si>
  <si>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</si>
  <si>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</si>
  <si>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</si>
  <si>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</si>
  <si>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</si>
  <si>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</si>
  <si>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</si>
  <si>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</si>
  <si>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</si>
  <si>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</si>
  <si>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</si>
  <si>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</si>
  <si>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</si>
  <si>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</si>
  <si>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</si>
  <si>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</si>
  <si>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</si>
  <si>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</si>
  <si>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</si>
  <si>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</si>
  <si>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</si>
  <si>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</si>
  <si>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</si>
  <si>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</si>
  <si>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</si>
  <si>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</si>
  <si>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</si>
  <si>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</si>
  <si>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</si>
  <si>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</si>
  <si>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</si>
  <si>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</si>
  <si>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</si>
  <si>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</si>
  <si>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</si>
  <si>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</si>
  <si>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</si>
  <si>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</si>
  <si>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</si>
  <si>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</si>
  <si>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</si>
  <si>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</si>
  <si>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</si>
  <si>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</si>
  <si>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</si>
  <si>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</si>
  <si>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</si>
  <si>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</si>
  <si>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</si>
  <si>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</si>
  <si>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</si>
  <si>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</si>
  <si>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</si>
  <si>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</si>
  <si>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</si>
  <si>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</si>
  <si>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</si>
  <si>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</si>
  <si>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</si>
  <si>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</si>
  <si>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</si>
  <si>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</si>
  <si>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</si>
  <si>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</si>
  <si>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</si>
  <si>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</si>
  <si>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</si>
  <si>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</si>
  <si>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</si>
  <si>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</si>
  <si>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</si>
  <si>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</si>
  <si>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</si>
  <si>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</si>
  <si>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</si>
  <si>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</si>
  <si>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</si>
  <si>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</si>
  <si>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</si>
  <si>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</si>
  <si>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</si>
  <si>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</si>
  <si>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</si>
  <si>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</si>
  <si>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</si>
  <si>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</si>
  <si>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</si>
  <si>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</si>
  <si>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</si>
  <si>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</si>
  <si>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</si>
  <si>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</si>
  <si>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</si>
  <si>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</si>
  <si>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</si>
  <si>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</si>
  <si>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</si>
  <si>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</si>
  <si>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</si>
  <si>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</si>
  <si>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</si>
  <si>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</si>
  <si>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</si>
  <si>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</si>
  <si>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</si>
  <si>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</si>
  <si>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</si>
  <si>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</si>
  <si>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</si>
  <si>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</si>
  <si>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</si>
  <si>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</si>
  <si>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</si>
  <si>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</si>
  <si>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</si>
  <si>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</si>
  <si>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</si>
  <si>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</si>
  <si>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</si>
  <si>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</si>
  <si>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</si>
  <si>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</si>
  <si>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</si>
  <si>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</si>
  <si>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</si>
  <si>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</si>
  <si>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</si>
  <si>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</si>
  <si>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</si>
  <si>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</si>
  <si>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</si>
  <si>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</si>
  <si>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</si>
  <si>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</si>
  <si>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</si>
  <si>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</si>
  <si>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</si>
  <si>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</si>
  <si>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</si>
  <si>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</si>
  <si>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</si>
  <si>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</si>
  <si>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</si>
  <si>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</si>
  <si>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</si>
  <si>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</si>
  <si>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</si>
  <si>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</si>
  <si>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</si>
  <si>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</si>
  <si>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</si>
  <si>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</si>
  <si>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</si>
  <si>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</si>
  <si>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</si>
  <si>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</si>
  <si>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</si>
  <si>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</si>
  <si>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</si>
  <si>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</si>
  <si>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</si>
  <si>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</si>
  <si>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</si>
  <si>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</si>
  <si>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</si>
  <si>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</si>
  <si>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</si>
  <si>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</si>
  <si>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</si>
  <si>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</si>
  <si>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</si>
  <si>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</si>
  <si>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</si>
  <si>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</si>
  <si>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</si>
  <si>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</si>
  <si>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</si>
  <si>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</si>
  <si>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</si>
  <si>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</si>
  <si>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</si>
  <si>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</si>
  <si>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</si>
  <si>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</si>
  <si>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</si>
  <si>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</si>
  <si>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</si>
  <si>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</si>
  <si>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</si>
  <si>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</si>
  <si>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</si>
  <si>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</si>
  <si>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</si>
  <si>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</si>
  <si>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</si>
  <si>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</si>
  <si>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</si>
  <si>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</si>
  <si>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</si>
  <si>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</si>
  <si>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</si>
  <si>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</si>
  <si>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</si>
  <si>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</si>
  <si>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</si>
  <si>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</si>
  <si>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</si>
  <si>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</si>
  <si>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</si>
  <si>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</si>
  <si>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</si>
  <si>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</si>
  <si>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</si>
  <si>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</si>
  <si>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</si>
  <si>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</si>
  <si>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</si>
  <si>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</si>
  <si>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</si>
  <si>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</si>
  <si>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</si>
  <si>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</si>
  <si>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</si>
  <si>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</si>
  <si>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</si>
  <si>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</si>
  <si>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</si>
  <si>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</si>
  <si>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</si>
  <si>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</si>
  <si>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</si>
  <si>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</si>
  <si>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</si>
  <si>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</si>
  <si>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</si>
  <si>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</si>
  <si>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</si>
  <si>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</si>
  <si>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</si>
  <si>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</si>
  <si>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</si>
  <si>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</si>
  <si>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</si>
  <si>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</si>
  <si>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</si>
  <si>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</si>
  <si>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</si>
  <si>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</si>
  <si>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</si>
  <si>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</si>
  <si>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</si>
  <si>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</si>
  <si>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</si>
  <si>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</si>
  <si>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</si>
  <si>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</si>
  <si>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</si>
  <si>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</si>
  <si>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</si>
  <si>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</si>
  <si>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</si>
  <si>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</si>
  <si>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</si>
  <si>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</si>
  <si>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</si>
  <si>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</si>
  <si>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</si>
  <si>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</si>
  <si>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</si>
  <si>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</si>
  <si>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</si>
  <si>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</si>
  <si>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</si>
  <si>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</si>
  <si>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</si>
  <si>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</si>
  <si>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</si>
  <si>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</si>
  <si>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</si>
  <si>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</si>
  <si>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</si>
  <si>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</si>
  <si>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</si>
  <si>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</si>
  <si>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</si>
  <si>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</si>
  <si>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</si>
  <si>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</si>
  <si>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</si>
  <si>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</si>
  <si>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</si>
  <si>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</si>
  <si>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</si>
  <si>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</si>
  <si>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</si>
  <si>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</si>
  <si>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</si>
  <si>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</si>
  <si>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</si>
  <si>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</si>
  <si>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</si>
  <si>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</si>
  <si>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</si>
  <si>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</si>
  <si>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</si>
  <si>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</si>
  <si>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</si>
  <si>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</si>
  <si>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</si>
  <si>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</si>
  <si>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</si>
  <si>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</si>
  <si>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</si>
  <si>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</si>
  <si>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</si>
  <si>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</si>
  <si>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</si>
  <si>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</si>
  <si>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</si>
  <si>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</si>
  <si>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</si>
  <si>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</si>
  <si>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</si>
  <si>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</si>
  <si>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</si>
  <si>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</si>
  <si>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</si>
  <si>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</si>
  <si>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</si>
  <si>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</si>
  <si>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</si>
  <si>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</si>
  <si>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</si>
  <si>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</si>
  <si>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</si>
  <si>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</si>
  <si>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</si>
  <si>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</si>
  <si>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</si>
  <si>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</si>
  <si>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</si>
  <si>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</si>
  <si>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</si>
  <si>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</si>
  <si>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</si>
  <si>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</si>
  <si>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</si>
  <si>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</si>
  <si>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</si>
  <si>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</si>
  <si>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</si>
  <si>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</si>
  <si>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</si>
  <si>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</si>
  <si>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</si>
  <si>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</si>
  <si>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</si>
  <si>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</si>
  <si>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</si>
  <si>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</si>
  <si>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</si>
  <si>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</si>
  <si>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</si>
  <si>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</si>
  <si>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</si>
  <si>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</si>
  <si>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</si>
  <si>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</si>
  <si>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</si>
  <si>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</si>
  <si>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</si>
  <si>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</si>
  <si>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</si>
  <si>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</si>
  <si>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</si>
  <si>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</si>
  <si>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</si>
  <si>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</si>
  <si>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</si>
  <si>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</si>
  <si>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</si>
  <si>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</si>
  <si>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</si>
  <si>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</si>
  <si>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</si>
  <si>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</si>
  <si>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</si>
  <si>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</si>
  <si>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</si>
  <si>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</si>
  <si>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</si>
  <si>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</si>
  <si>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</si>
  <si>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</si>
  <si>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</si>
  <si>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</si>
  <si>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</si>
  <si>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</si>
  <si>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</si>
  <si>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</si>
  <si>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</si>
  <si>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</si>
  <si>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</si>
  <si>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</si>
  <si>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</si>
  <si>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</si>
  <si>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</si>
  <si>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</si>
  <si>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</si>
  <si>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</si>
  <si>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</si>
  <si>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</si>
  <si>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</si>
  <si>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</si>
  <si>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</si>
  <si>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</si>
  <si>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</si>
  <si>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</si>
  <si>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</si>
  <si>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</si>
  <si>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</si>
  <si>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</si>
  <si>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</si>
  <si>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</si>
  <si>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</si>
  <si>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</si>
  <si>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</si>
  <si>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</si>
  <si>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</si>
  <si>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</si>
  <si>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</si>
  <si>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</si>
  <si>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</si>
  <si>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</si>
  <si>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</si>
  <si>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</si>
  <si>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</si>
  <si>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</si>
  <si>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</si>
  <si>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</si>
  <si>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</si>
  <si>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</si>
  <si>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</si>
  <si>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</si>
  <si>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</si>
  <si>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</si>
  <si>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</si>
  <si>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</si>
  <si>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</si>
  <si>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</si>
  <si>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</si>
  <si>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</si>
  <si>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</si>
  <si>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</si>
  <si>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</si>
  <si>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</si>
  <si>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</si>
  <si>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</si>
  <si>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</si>
  <si>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</si>
  <si>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</si>
  <si>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</si>
  <si>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</si>
  <si>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</si>
  <si>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</si>
  <si>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</si>
  <si>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</si>
  <si>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</si>
  <si>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</si>
  <si>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</si>
  <si>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</si>
  <si>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</si>
  <si>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</si>
  <si>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</si>
  <si>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</si>
  <si>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</si>
  <si>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</si>
  <si>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</si>
  <si>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</si>
  <si>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</si>
  <si>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</si>
  <si>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</si>
  <si>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</si>
  <si>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</si>
  <si>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</si>
  <si>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</si>
  <si>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</si>
  <si>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</si>
  <si>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</si>
  <si>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</si>
  <si>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</si>
  <si>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</si>
  <si>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</si>
  <si>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</si>
  <si>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</si>
  <si>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</si>
  <si>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</si>
  <si>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</si>
  <si>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</si>
  <si>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</si>
  <si>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</si>
  <si>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</si>
  <si>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</si>
  <si>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</si>
  <si>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</si>
  <si>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</si>
  <si>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</si>
  <si>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</si>
  <si>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</si>
  <si>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</si>
  <si>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</si>
  <si>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</si>
  <si>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</si>
  <si>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</si>
  <si>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</si>
  <si>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</si>
  <si>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</si>
  <si>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</si>
  <si>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</si>
  <si>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</si>
  <si>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</si>
  <si>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</si>
  <si>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</si>
  <si>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</si>
  <si>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</si>
  <si>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</si>
  <si>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</si>
  <si>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</si>
  <si>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</si>
  <si>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</si>
  <si>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</si>
  <si>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</si>
  <si>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</si>
  <si>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</si>
  <si>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</si>
  <si>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</si>
  <si>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</si>
  <si>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</si>
  <si>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</si>
  <si>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</si>
  <si>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</si>
  <si>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</si>
  <si>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</si>
  <si>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</si>
  <si>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</si>
  <si>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</si>
  <si>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</si>
  <si>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</si>
  <si>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</si>
  <si>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</si>
  <si>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</si>
  <si>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</si>
  <si>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</si>
  <si>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</si>
  <si>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</si>
  <si>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</si>
  <si>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</si>
  <si>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</si>
  <si>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</si>
  <si>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</si>
  <si>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</si>
  <si>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</si>
  <si>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</si>
  <si>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</si>
  <si>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</si>
  <si>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</si>
  <si>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</si>
  <si>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</si>
  <si>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</si>
  <si>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</si>
  <si>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</si>
  <si>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</si>
  <si>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</si>
  <si>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</si>
  <si>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</si>
  <si>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</si>
  <si>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</si>
  <si>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</si>
  <si>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</si>
  <si>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</si>
  <si>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</si>
  <si>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</si>
  <si>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</si>
  <si>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</si>
  <si>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</si>
  <si>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</si>
  <si>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</si>
  <si>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</si>
  <si>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</si>
  <si>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</si>
  <si>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</si>
  <si>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</si>
  <si>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</si>
  <si>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</si>
  <si>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</si>
  <si>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</si>
  <si>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</si>
  <si>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</si>
  <si>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</si>
  <si>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</si>
  <si>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</si>
  <si>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</si>
  <si>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</si>
  <si>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</si>
  <si>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</si>
  <si>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</si>
  <si>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</si>
  <si>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</si>
  <si>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</si>
  <si>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</si>
  <si>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</si>
  <si>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</si>
  <si>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</si>
  <si>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</si>
  <si>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</si>
  <si>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</si>
  <si>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</si>
  <si>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</si>
  <si>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</si>
  <si>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</si>
  <si>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</si>
  <si>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</si>
  <si>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</si>
  <si>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</si>
  <si>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</si>
  <si>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</si>
  <si>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</si>
  <si>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</si>
  <si>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</si>
  <si>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</si>
  <si>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</si>
  <si>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</si>
  <si>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</si>
  <si>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</si>
  <si>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</si>
  <si>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</si>
  <si>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</si>
  <si>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</si>
  <si>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</si>
  <si>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</si>
  <si>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</si>
  <si>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</si>
  <si>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</si>
  <si>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</si>
  <si>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</si>
  <si>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</si>
  <si>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</si>
  <si>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</si>
  <si>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</si>
  <si>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</si>
  <si>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</si>
  <si>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</si>
  <si>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</si>
  <si>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</si>
  <si>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</si>
  <si>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</si>
  <si>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</si>
  <si>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</si>
  <si>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</si>
  <si>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</si>
  <si>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</si>
  <si>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</si>
  <si>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</si>
  <si>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</si>
  <si>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</si>
  <si>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</si>
  <si>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</si>
  <si>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</si>
  <si>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</si>
  <si>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</si>
  <si>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</si>
  <si>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</si>
  <si>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</si>
  <si>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</si>
  <si>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</si>
  <si>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</si>
  <si>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</si>
  <si>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</si>
  <si>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</si>
  <si>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</si>
  <si>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</si>
  <si>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</si>
  <si>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</si>
  <si>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</si>
  <si>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</si>
  <si>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</si>
  <si>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</si>
  <si>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</si>
  <si>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</si>
  <si>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</si>
  <si>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</si>
  <si>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</si>
  <si>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</si>
  <si>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</si>
  <si>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</si>
  <si>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</si>
  <si>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</si>
  <si>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</si>
  <si>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</si>
  <si>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</si>
  <si>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</si>
  <si>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</si>
  <si>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</si>
  <si>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</si>
  <si>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</si>
  <si>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</si>
  <si>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</si>
  <si>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</si>
  <si>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</si>
  <si>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</si>
  <si>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</si>
  <si>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</si>
  <si>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</si>
  <si>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</si>
  <si>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</si>
  <si>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</si>
  <si>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</si>
  <si>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</si>
  <si>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</si>
  <si>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</si>
  <si>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</si>
  <si>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</si>
  <si>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</si>
  <si>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</si>
  <si>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</si>
  <si>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</si>
  <si>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</si>
  <si>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</si>
  <si>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</si>
  <si>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</si>
  <si>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</si>
  <si>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</si>
  <si>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</si>
  <si>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</si>
  <si>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</si>
  <si>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</si>
  <si>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</si>
  <si>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</si>
  <si>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</si>
  <si>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</si>
  <si>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</si>
  <si>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</si>
  <si>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</si>
  <si>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</si>
  <si>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</si>
  <si>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</si>
  <si>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</si>
  <si>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</si>
  <si>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</si>
  <si>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</si>
  <si>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</si>
  <si>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</si>
  <si>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</si>
  <si>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</si>
  <si>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</si>
  <si>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</si>
  <si>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</si>
  <si>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</si>
  <si>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</si>
  <si>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</si>
  <si>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</si>
  <si>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</si>
  <si>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</si>
  <si>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</si>
  <si>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</si>
  <si>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</si>
  <si>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</si>
  <si>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</si>
  <si>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</si>
  <si>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</si>
  <si>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</si>
  <si>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</si>
  <si>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</si>
  <si>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</si>
  <si>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</si>
  <si>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</si>
  <si>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</si>
  <si>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</si>
  <si>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</si>
  <si>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</si>
  <si>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</si>
  <si>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</si>
  <si>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</si>
  <si>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</si>
  <si>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</si>
  <si>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</si>
  <si>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</si>
  <si>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</si>
  <si>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</si>
  <si>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</si>
  <si>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</si>
  <si>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</si>
  <si>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</si>
  <si>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</si>
  <si>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</si>
  <si>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</si>
  <si>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</si>
  <si>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</si>
  <si>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</si>
  <si>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</si>
  <si>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</si>
  <si>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</si>
  <si>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</si>
  <si>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</si>
  <si>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</si>
  <si>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</si>
  <si>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</si>
  <si>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</si>
  <si>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</si>
  <si>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</si>
  <si>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</si>
  <si>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</si>
  <si>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</si>
  <si>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</si>
  <si>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</si>
  <si>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</si>
  <si>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</si>
  <si>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</si>
  <si>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</si>
  <si>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</si>
  <si>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</si>
  <si>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</si>
  <si>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</si>
  <si>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</si>
  <si>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</si>
  <si>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</si>
  <si>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</si>
  <si>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</si>
  <si>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</si>
  <si>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</si>
  <si>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</si>
  <si>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</si>
  <si>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</si>
  <si>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</si>
  <si>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</si>
  <si>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</si>
  <si>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</si>
  <si>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</si>
  <si>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</si>
  <si>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</si>
  <si>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</si>
  <si>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</si>
  <si>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</si>
  <si>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</si>
  <si>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</si>
  <si>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</si>
  <si>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</si>
  <si>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</si>
  <si>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</si>
  <si>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</si>
  <si>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</si>
  <si>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</si>
  <si>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</si>
  <si>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</si>
  <si>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</si>
  <si>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</si>
  <si>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</si>
  <si>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</si>
  <si>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</si>
  <si>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</si>
  <si>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</si>
  <si>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</si>
  <si>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</si>
  <si>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</si>
  <si>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</si>
  <si>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</si>
  <si>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</si>
  <si>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</si>
  <si>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</si>
  <si>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</si>
  <si>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</si>
  <si>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</si>
  <si>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</si>
  <si>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</si>
  <si>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</si>
  <si>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</si>
  <si>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</si>
  <si>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</si>
  <si>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</si>
  <si>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</si>
  <si>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</si>
  <si>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</si>
  <si>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</si>
  <si>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</si>
  <si>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</si>
  <si>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</si>
  <si>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</si>
  <si>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</si>
  <si>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</si>
  <si>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</si>
  <si>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</si>
  <si>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</si>
  <si>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</si>
  <si>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</si>
  <si>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</si>
  <si>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</si>
  <si>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</si>
  <si>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</si>
  <si>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</si>
  <si>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</si>
  <si>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</si>
  <si>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</si>
  <si>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</si>
  <si>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</si>
  <si>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</si>
  <si>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</si>
  <si>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</si>
  <si>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</si>
  <si>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</si>
  <si>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</si>
  <si>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</si>
  <si>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</si>
  <si>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</si>
  <si>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</si>
  <si>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</si>
  <si>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</si>
  <si>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</si>
  <si>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</si>
  <si>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</si>
  <si>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</si>
  <si>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</si>
  <si>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</si>
  <si>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</si>
  <si>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</si>
  <si>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</si>
  <si>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</si>
  <si>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</si>
  <si>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</si>
  <si>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</si>
  <si>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</si>
  <si>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</si>
  <si>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</si>
  <si>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</si>
  <si>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</si>
  <si>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</si>
  <si>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</si>
  <si>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</si>
  <si>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</si>
  <si>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</si>
  <si>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</si>
  <si>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</si>
  <si>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</si>
  <si>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</si>
  <si>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</si>
  <si>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</si>
  <si>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</si>
  <si>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</si>
  <si>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</si>
  <si>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</si>
  <si>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</si>
  <si>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</si>
  <si>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</si>
  <si>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</si>
  <si>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</si>
  <si>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</si>
  <si>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</si>
  <si>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</si>
  <si>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</si>
  <si>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</si>
  <si>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</si>
  <si>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</si>
  <si>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</si>
  <si>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</si>
  <si>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</si>
  <si>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</si>
  <si>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</si>
  <si>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</si>
  <si>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</si>
  <si>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</si>
  <si>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</si>
  <si>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</si>
  <si>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</si>
  <si>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</si>
  <si>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</si>
  <si>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</si>
  <si>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</si>
  <si>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</si>
  <si>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</si>
  <si>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</si>
  <si>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</si>
  <si>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</si>
  <si>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</si>
  <si>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</si>
  <si>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</si>
  <si>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</si>
  <si>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</si>
  <si>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</si>
  <si>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</si>
  <si>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</si>
  <si>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</si>
  <si>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</si>
  <si>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</si>
  <si>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</si>
  <si>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</si>
  <si>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</si>
  <si>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</si>
  <si>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</si>
  <si>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</si>
  <si>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</si>
  <si>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</si>
  <si>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</si>
  <si>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</si>
  <si>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</si>
  <si>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</si>
  <si>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</si>
  <si>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</si>
  <si>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</si>
  <si>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</si>
  <si>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</si>
  <si>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</si>
  <si>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</si>
  <si>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</si>
  <si>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</si>
  <si>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</si>
  <si>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</si>
  <si>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</si>
  <si>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</si>
  <si>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</si>
  <si>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</si>
  <si>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</si>
  <si>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</si>
  <si>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</si>
  <si>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</si>
  <si>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</si>
  <si>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</si>
  <si>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</si>
  <si>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</si>
  <si>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</si>
  <si>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</si>
  <si>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</si>
  <si>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</si>
  <si>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</si>
  <si>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</si>
  <si>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</si>
  <si>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</si>
  <si>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</si>
  <si>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</si>
  <si>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</si>
  <si>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</si>
  <si>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</si>
  <si>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</si>
  <si>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</si>
  <si>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</si>
  <si>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</si>
  <si>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</si>
  <si>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</si>
  <si>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</si>
  <si>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</si>
  <si>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</si>
  <si>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</si>
  <si>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</si>
  <si>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</si>
  <si>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</si>
  <si>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</si>
  <si>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</si>
  <si>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</si>
  <si>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</si>
  <si>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</si>
  <si>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</si>
  <si>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</si>
  <si>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</si>
  <si>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</si>
  <si>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</si>
  <si>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</si>
  <si>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</si>
  <si>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</si>
  <si>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</si>
  <si>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</si>
  <si>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</si>
  <si>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</si>
  <si>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</si>
  <si>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</si>
  <si>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</si>
  <si>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</si>
  <si>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</si>
  <si>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</si>
  <si>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</si>
  <si>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</si>
  <si>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</si>
  <si>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</si>
  <si>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</si>
  <si>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</si>
  <si>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</si>
  <si>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</si>
  <si>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</si>
  <si>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</si>
  <si>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</si>
  <si>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</si>
  <si>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</si>
  <si>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</si>
  <si>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</si>
  <si>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</si>
  <si>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</si>
  <si>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</si>
  <si>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</si>
  <si>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</si>
  <si>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</si>
  <si>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</si>
  <si>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</si>
  <si>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</si>
  <si>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</si>
  <si>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</si>
  <si>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</si>
  <si>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</si>
  <si>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</si>
  <si>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</si>
  <si>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</si>
  <si>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</si>
  <si>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</si>
  <si>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</si>
  <si>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</si>
  <si>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</si>
  <si>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</si>
  <si>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</si>
  <si>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</si>
  <si>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</si>
  <si>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</si>
  <si>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</si>
  <si>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</si>
  <si>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</si>
  <si>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</si>
  <si>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</si>
  <si>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</si>
  <si>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</si>
  <si>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</si>
  <si>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</si>
  <si>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</si>
  <si>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</si>
  <si>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</si>
  <si>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</si>
  <si>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</si>
  <si>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</si>
  <si>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</si>
  <si>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</si>
  <si>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</si>
  <si>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</si>
  <si>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</si>
  <si>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</si>
  <si>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</si>
  <si>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</si>
  <si>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</si>
  <si>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</si>
  <si>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</si>
  <si>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</si>
  <si>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</si>
  <si>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</si>
  <si>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</si>
  <si>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</si>
  <si>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</si>
  <si>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</si>
  <si>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</si>
  <si>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</si>
  <si>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</si>
  <si>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</si>
  <si>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</si>
  <si>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</si>
  <si>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</si>
  <si>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</si>
  <si>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</si>
  <si>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</si>
  <si>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</si>
  <si>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</si>
  <si>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</si>
  <si>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</si>
  <si>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</si>
  <si>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</si>
  <si>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</si>
  <si>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</si>
  <si>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</si>
  <si>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</si>
  <si>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</si>
  <si>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</si>
  <si>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</si>
  <si>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</si>
  <si>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</si>
  <si>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</si>
  <si>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</si>
  <si>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</si>
  <si>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</si>
  <si>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</si>
  <si>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</si>
  <si>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</si>
  <si>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</si>
  <si>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</si>
  <si>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</si>
  <si>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</si>
  <si>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</si>
  <si>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</si>
  <si>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</si>
  <si>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</si>
  <si>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</si>
  <si>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</si>
  <si>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</si>
  <si>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</si>
  <si>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</si>
  <si>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</si>
  <si>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</si>
  <si>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</si>
  <si>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</si>
  <si>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</si>
  <si>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</si>
  <si>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</si>
  <si>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</si>
  <si>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</si>
  <si>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</si>
  <si>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</si>
  <si>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</si>
  <si>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</si>
  <si>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</si>
  <si>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</si>
  <si>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</si>
  <si>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</si>
  <si>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</si>
  <si>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</si>
  <si>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</si>
  <si>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</si>
  <si>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</si>
  <si>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</si>
  <si>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</si>
  <si>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</si>
  <si>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</si>
  <si>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</si>
  <si>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</si>
  <si>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</si>
  <si>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</si>
  <si>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</si>
  <si>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</si>
  <si>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</si>
  <si>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</si>
  <si>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</si>
  <si>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</si>
  <si>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</si>
  <si>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</si>
  <si>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</si>
  <si>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</si>
  <si>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</si>
  <si>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</si>
  <si>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</si>
  <si>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</si>
  <si>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</si>
  <si>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</si>
  <si>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</si>
  <si>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</si>
  <si>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</si>
  <si>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</si>
  <si>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</si>
  <si>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</si>
  <si>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</si>
  <si>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</si>
  <si>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</si>
  <si>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</si>
  <si>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</si>
  <si>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</si>
  <si>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</si>
  <si>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</si>
  <si>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</si>
  <si>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</si>
  <si>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</si>
  <si>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</si>
  <si>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</si>
  <si>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</si>
  <si>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</si>
  <si>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</si>
  <si>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</si>
  <si>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</si>
  <si>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</si>
  <si>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</si>
  <si>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</si>
  <si>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</si>
  <si>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</si>
  <si>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</si>
  <si>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</si>
  <si>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</si>
  <si>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</si>
  <si>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</si>
  <si>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</si>
  <si>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</si>
  <si>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</si>
  <si>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</si>
  <si>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</si>
  <si>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</si>
  <si>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</si>
  <si>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</si>
  <si>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</si>
  <si>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</si>
  <si>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</si>
  <si>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</si>
  <si>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</si>
  <si>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</si>
  <si>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</si>
  <si>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</si>
  <si>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</si>
  <si>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</si>
  <si>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</si>
  <si>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</si>
  <si>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</si>
  <si>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</si>
  <si>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</si>
  <si>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</si>
  <si>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</si>
  <si>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</si>
  <si>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</si>
  <si>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</si>
  <si>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</si>
  <si>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</si>
  <si>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</si>
  <si>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</si>
  <si>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</si>
  <si>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</si>
  <si>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</si>
  <si>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</si>
  <si>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</si>
  <si>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</si>
  <si>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</si>
  <si>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</si>
  <si>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</si>
  <si>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</si>
  <si>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</si>
  <si>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</si>
  <si>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</si>
  <si>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</si>
  <si>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</si>
  <si>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</si>
  <si>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</si>
  <si>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</si>
  <si>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</si>
  <si>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</si>
  <si>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</si>
  <si>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</si>
  <si>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</si>
  <si>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</si>
  <si>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</si>
  <si>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</si>
  <si>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</si>
  <si>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</si>
  <si>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</si>
  <si>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</si>
  <si>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</si>
  <si>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</si>
  <si>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</si>
  <si>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</si>
  <si>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</si>
  <si>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</si>
  <si>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</si>
  <si>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</si>
  <si>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</si>
  <si>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</si>
  <si>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</si>
  <si>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</si>
  <si>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</si>
  <si>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</si>
  <si>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</si>
  <si>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</si>
  <si>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</si>
  <si>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</si>
  <si>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</si>
  <si>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</si>
  <si>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</si>
  <si>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</si>
  <si>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</si>
  <si>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</si>
  <si>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</si>
  <si>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</si>
  <si>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</si>
  <si>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</si>
  <si>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</si>
  <si>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</si>
  <si>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</si>
  <si>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</si>
  <si>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</si>
  <si>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</si>
  <si>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</si>
  <si>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</si>
  <si>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</si>
  <si>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</si>
  <si>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</si>
  <si>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</si>
  <si>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</si>
  <si>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</si>
  <si>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</si>
  <si>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</si>
  <si>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</si>
  <si>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</si>
  <si>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</si>
  <si>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</si>
  <si>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</si>
  <si>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</si>
  <si>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</si>
  <si>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</si>
  <si>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</si>
  <si>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</si>
  <si>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</si>
  <si>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</si>
  <si>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</si>
  <si>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</si>
  <si>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</si>
  <si>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</si>
  <si>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</si>
  <si>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</si>
  <si>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</si>
  <si>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</si>
  <si>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</si>
  <si>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</si>
  <si>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Sub-Category 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</si>
  <si>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</si>
  <si>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</si>
  <si>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</si>
  <si>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</si>
  <si>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</si>
  <si>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</si>
  <si>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</si>
  <si>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</si>
  <si>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</si>
  <si>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</si>
  <si>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</si>
  <si>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</si>
  <si>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</si>
  <si>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</si>
  <si>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</si>
  <si>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</si>
  <si>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</si>
  <si>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</si>
  <si>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</si>
  <si>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</si>
  <si>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</si>
  <si>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</si>
  <si>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</si>
  <si>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</si>
  <si>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</si>
  <si>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</si>
  <si>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</si>
  <si>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</si>
  <si>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</si>
  <si>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</si>
  <si>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</si>
  <si>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</si>
  <si>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</si>
  <si>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</si>
  <si>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</si>
  <si>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</si>
  <si>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</si>
  <si>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</si>
  <si>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</si>
  <si>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</si>
  <si>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</si>
  <si>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</si>
  <si>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</si>
  <si>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</si>
  <si>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</si>
  <si>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</si>
  <si>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</si>
  <si>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</si>
  <si>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</si>
  <si>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</si>
  <si>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</si>
  <si>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</si>
  <si>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</si>
  <si>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(All)</t>
  </si>
  <si>
    <t>Column Labels</t>
  </si>
  <si>
    <t>Date Ended Conversion</t>
  </si>
  <si>
    <r>
      <rPr>
        <b/>
        <sz val="11"/>
        <color theme="1"/>
        <rFont val="Calibri"/>
        <family val="2"/>
        <scheme val="minor"/>
      </rPr>
      <t>Date Created Conversion</t>
    </r>
    <r>
      <rPr>
        <sz val="11"/>
        <color theme="1"/>
        <rFont val="Calibri"/>
        <family val="2"/>
        <scheme val="minor"/>
      </rPr>
      <t xml:space="preserve"> </t>
    </r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</si>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</sst>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/>
    <xf numFmtId="9" fontId="0" fillId="0" borderId="1" xfId="0" applyNumberFormat="1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Campaign.xlsx]Pivot Table 1!PivotTable1</c:name>
    <c:fmtId val="4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7-4576-AC0C-7382A724F27E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77-4576-AC0C-7382A724F27E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77-4576-AC0C-7382A724F27E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1'!$E$5:$E$15</c:f>
              <c:numCache>
                <c:formatCode>General</c:formatCode>
                <c:ptCount val="10"/>
                <c:pt idx="0">
                  <c:v>185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77-4576-AC0C-7382A724F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689487"/>
        <c:axId val="712677007"/>
      </c:barChart>
      <c:catAx>
        <c:axId val="71268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77007"/>
        <c:crosses val="autoZero"/>
        <c:auto val="1"/>
        <c:lblAlgn val="ctr"/>
        <c:lblOffset val="100"/>
        <c:noMultiLvlLbl val="0"/>
      </c:catAx>
      <c:valAx>
        <c:axId val="71267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8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Campaign.xlsx]Pivot Table 2!PivotTable2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C-4446-A048-8D3158BCE2A1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C-4446-A048-8D3158BCE2A1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3C-4446-A048-8D3158BCE2A1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5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7">
                  <c:v>20</c:v>
                </c:pt>
                <c:pt idx="4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3C-4446-A048-8D3158BCE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660463"/>
        <c:axId val="508661295"/>
      </c:barChart>
      <c:catAx>
        <c:axId val="5086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61295"/>
        <c:crosses val="autoZero"/>
        <c:auto val="1"/>
        <c:lblAlgn val="ctr"/>
        <c:lblOffset val="100"/>
        <c:noMultiLvlLbl val="0"/>
      </c:catAx>
      <c:valAx>
        <c:axId val="5086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Campaign.xlsx]Pivot Table 3!PivotTable3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E-4060-9AA5-A88968392BE1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E-4060-9AA5-A88968392BE1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3'!$D$6:$D$19</c:f>
              <c:numCache>
                <c:formatCode>General</c:formatCode>
                <c:ptCount val="13"/>
                <c:pt idx="0">
                  <c:v>115</c:v>
                </c:pt>
                <c:pt idx="1">
                  <c:v>175</c:v>
                </c:pt>
                <c:pt idx="2">
                  <c:v>197</c:v>
                </c:pt>
                <c:pt idx="3">
                  <c:v>165</c:v>
                </c:pt>
                <c:pt idx="4">
                  <c:v>182</c:v>
                </c:pt>
                <c:pt idx="5">
                  <c:v>221</c:v>
                </c:pt>
                <c:pt idx="6">
                  <c:v>197</c:v>
                </c:pt>
                <c:pt idx="7">
                  <c:v>182</c:v>
                </c:pt>
                <c:pt idx="8">
                  <c:v>158</c:v>
                </c:pt>
                <c:pt idx="9">
                  <c:v>143</c:v>
                </c:pt>
                <c:pt idx="10">
                  <c:v>173</c:v>
                </c:pt>
                <c:pt idx="11">
                  <c:v>173</c:v>
                </c:pt>
                <c:pt idx="1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E-4060-9AA5-A88968392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348063"/>
        <c:axId val="386348479"/>
      </c:lineChart>
      <c:catAx>
        <c:axId val="38634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48479"/>
        <c:crosses val="autoZero"/>
        <c:auto val="1"/>
        <c:lblAlgn val="ctr"/>
        <c:lblOffset val="100"/>
        <c:noMultiLvlLbl val="0"/>
      </c:catAx>
      <c:valAx>
        <c:axId val="38634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4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0.5</c:v>
                </c:pt>
                <c:pt idx="9">
                  <c:v>0.76</c:v>
                </c:pt>
                <c:pt idx="10">
                  <c:v>0.94444444444444442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2-4013-AB72-6D0FD45C995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0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0.5</c:v>
                </c:pt>
                <c:pt idx="9">
                  <c:v>0.16</c:v>
                </c:pt>
                <c:pt idx="10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2-4013-AB72-6D0FD45C995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0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2-4013-AB72-6D0FD45C9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566703"/>
        <c:axId val="15635716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248</c:v>
                      </c:pt>
                      <c:pt idx="1">
                        <c:v>907</c:v>
                      </c:pt>
                      <c:pt idx="2">
                        <c:v>383</c:v>
                      </c:pt>
                      <c:pt idx="3">
                        <c:v>0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6D2-4013-AB72-6D0FD45C995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1202</c:v>
                      </c:pt>
                      <c:pt idx="1">
                        <c:v>219</c:v>
                      </c:pt>
                      <c:pt idx="2">
                        <c:v>54</c:v>
                      </c:pt>
                      <c:pt idx="3">
                        <c:v>0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25</c:v>
                      </c:pt>
                      <c:pt idx="9">
                        <c:v>4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6D2-4013-AB72-6D0FD45C995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0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6D2-4013-AB72-6D0FD45C995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0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50</c:v>
                      </c:pt>
                      <c:pt idx="9">
                        <c:v>25</c:v>
                      </c:pt>
                      <c:pt idx="10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6D2-4013-AB72-6D0FD45C9957}"/>
                  </c:ext>
                </c:extLst>
              </c15:ser>
            </c15:filteredLineSeries>
          </c:ext>
        </c:extLst>
      </c:lineChart>
      <c:catAx>
        <c:axId val="156356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71695"/>
        <c:crosses val="autoZero"/>
        <c:auto val="1"/>
        <c:lblAlgn val="ctr"/>
        <c:lblOffset val="100"/>
        <c:noMultiLvlLbl val="0"/>
      </c:catAx>
      <c:valAx>
        <c:axId val="156357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4762</xdr:rowOff>
    </xdr:from>
    <xdr:to>
      <xdr:col>14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41381-D1EE-44AD-9276-858265FB0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14287</xdr:rowOff>
    </xdr:from>
    <xdr:to>
      <xdr:col>18</xdr:col>
      <xdr:colOff>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823F7-D79E-4511-80EF-DD344B81D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4761</xdr:rowOff>
    </xdr:from>
    <xdr:to>
      <xdr:col>16</xdr:col>
      <xdr:colOff>19049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5B0BB-1ED6-41E1-98C5-12EB0BD31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176211</xdr:rowOff>
    </xdr:from>
    <xdr:to>
      <xdr:col>5</xdr:col>
      <xdr:colOff>628650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F5FC8-5A30-4443-A41E-342B75450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kdownsavy28 howell" refreshedDate="44182.511861226849" createdVersion="6" refreshedVersion="6" minRefreshableVersion="3" recordCount="4114" xr:uid="{8E544114-F173-4271-AC0A-445AC16605B1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tring="0" containsBlank="1" containsNumber="1" minValue="-22601" maxValue="2"/>
    </cacheField>
    <cacheField name="Average Donation" numFmtId="0">
      <sharedItems containsString="0" containsBlank="1" containsNumber="1" minValue="0" maxValue="1185295.835"/>
    </cacheField>
    <cacheField name="Parent Category" numFmtId="0">
      <sharedItems containsBlank="1" count="10">
        <m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ntainsBlank="1" count="41"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0">
      <sharedItems containsNonDate="0" containsDate="1" containsString="0" containsBlank="1" minDate="2009-05-17T03:55:13" maxDate="2017-03-15T15:30:07" count="4000">
        <m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m/>
    <m/>
    <x v="0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m/>
    <m/>
    <x v="0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m/>
    <m/>
    <x v="0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m/>
    <m/>
    <x v="0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m/>
    <m/>
    <x v="0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m/>
    <m/>
    <x v="0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m/>
    <m/>
    <x v="0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m/>
    <m/>
    <x v="0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m/>
    <m/>
    <x v="0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m/>
    <m/>
    <x v="0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m/>
    <m/>
    <x v="0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m/>
    <m/>
    <x v="0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m/>
    <m/>
    <x v="0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m/>
    <m/>
    <x v="0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m/>
    <m/>
    <x v="0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m/>
    <m/>
    <x v="0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m/>
    <m/>
    <x v="0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m/>
    <m/>
    <x v="0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m/>
    <m/>
    <x v="0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m/>
    <m/>
    <x v="0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m/>
    <m/>
    <x v="0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m/>
    <m/>
    <x v="0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m/>
    <m/>
    <x v="0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m/>
    <m/>
    <x v="0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m/>
    <m/>
    <x v="0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m/>
    <m/>
    <x v="0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m/>
    <m/>
    <x v="0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m/>
    <m/>
    <x v="0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m/>
    <m/>
    <x v="0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m/>
    <m/>
    <x v="0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m/>
    <m/>
    <x v="0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m/>
    <m/>
    <x v="0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m/>
    <m/>
    <x v="0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m/>
    <m/>
    <x v="0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m/>
    <m/>
    <x v="0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m/>
    <m/>
    <x v="0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m/>
    <m/>
    <x v="0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m/>
    <m/>
    <x v="0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m/>
    <m/>
    <x v="0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m/>
    <m/>
    <x v="0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m/>
    <m/>
    <x v="0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m/>
    <m/>
    <x v="0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m/>
    <m/>
    <x v="0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m/>
    <m/>
    <x v="0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m/>
    <m/>
    <x v="0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m/>
    <m/>
    <x v="0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m/>
    <m/>
    <x v="0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m/>
    <m/>
    <x v="0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m/>
    <m/>
    <x v="0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m/>
    <m/>
    <x v="0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m/>
    <m/>
    <x v="0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m/>
    <m/>
    <x v="0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m/>
    <m/>
    <x v="0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m/>
    <m/>
    <x v="0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m/>
    <m/>
    <x v="0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m/>
    <m/>
    <x v="0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m/>
    <m/>
    <x v="0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m/>
    <m/>
    <x v="0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m/>
    <m/>
    <x v="0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m/>
    <m/>
    <x v="0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m/>
    <m/>
    <x v="0"/>
    <x v="0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m/>
    <m/>
    <x v="0"/>
    <x v="0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m/>
    <m/>
    <x v="0"/>
    <x v="0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m/>
    <m/>
    <x v="0"/>
    <x v="0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m/>
    <m/>
    <x v="0"/>
    <x v="0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m/>
    <m/>
    <x v="0"/>
    <x v="0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m/>
    <m/>
    <x v="0"/>
    <x v="0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m/>
    <m/>
    <x v="0"/>
    <x v="0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m/>
    <m/>
    <x v="0"/>
    <x v="0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m/>
    <m/>
    <x v="0"/>
    <x v="0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m/>
    <m/>
    <x v="0"/>
    <x v="0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m/>
    <m/>
    <x v="0"/>
    <x v="0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m/>
    <m/>
    <x v="0"/>
    <x v="0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m/>
    <m/>
    <x v="0"/>
    <x v="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m/>
    <m/>
    <x v="0"/>
    <x v="0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m/>
    <m/>
    <x v="0"/>
    <x v="0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m/>
    <m/>
    <x v="0"/>
    <x v="0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m/>
    <m/>
    <x v="0"/>
    <x v="0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m/>
    <m/>
    <x v="0"/>
    <x v="0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m/>
    <m/>
    <x v="0"/>
    <x v="0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m/>
    <m/>
    <x v="0"/>
    <x v="0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m/>
    <m/>
    <x v="0"/>
    <x v="0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m/>
    <m/>
    <x v="0"/>
    <x v="0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m/>
    <m/>
    <x v="0"/>
    <x v="0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m/>
    <m/>
    <x v="0"/>
    <x v="0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m/>
    <m/>
    <x v="0"/>
    <x v="0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m/>
    <m/>
    <x v="0"/>
    <x v="0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m/>
    <m/>
    <x v="0"/>
    <x v="0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m/>
    <m/>
    <x v="0"/>
    <x v="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m/>
    <m/>
    <x v="0"/>
    <x v="0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m/>
    <m/>
    <x v="0"/>
    <x v="0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m/>
    <m/>
    <x v="0"/>
    <x v="0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m/>
    <m/>
    <x v="0"/>
    <x v="0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m/>
    <m/>
    <x v="0"/>
    <x v="0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m/>
    <m/>
    <x v="0"/>
    <x v="0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m/>
    <m/>
    <x v="0"/>
    <x v="0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m/>
    <m/>
    <x v="0"/>
    <x v="0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m/>
    <m/>
    <x v="0"/>
    <x v="0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m/>
    <m/>
    <x v="0"/>
    <x v="0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m/>
    <m/>
    <x v="0"/>
    <x v="0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m/>
    <m/>
    <x v="0"/>
    <x v="0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m/>
    <m/>
    <x v="0"/>
    <x v="0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m/>
    <m/>
    <x v="0"/>
    <x v="0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m/>
    <m/>
    <x v="0"/>
    <x v="0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m/>
    <m/>
    <x v="0"/>
    <x v="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m/>
    <m/>
    <x v="0"/>
    <x v="0"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m/>
    <m/>
    <x v="0"/>
    <x v="0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m/>
    <m/>
    <x v="0"/>
    <x v="0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m/>
    <m/>
    <x v="0"/>
    <x v="0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m/>
    <m/>
    <x v="0"/>
    <x v="0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m/>
    <m/>
    <x v="0"/>
    <x v="0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m/>
    <m/>
    <x v="0"/>
    <x v="0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m/>
    <m/>
    <x v="0"/>
    <x v="0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m/>
    <m/>
    <x v="0"/>
    <x v="0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m/>
    <m/>
    <x v="0"/>
    <x v="0"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0.59555555555555562"/>
    <n v="327"/>
    <x v="1"/>
    <x v="1"/>
    <x v="1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0.86342857142857143"/>
    <n v="2017.5"/>
    <x v="1"/>
    <x v="1"/>
    <x v="2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0.99506222222222218"/>
    <n v="2274.61"/>
    <x v="1"/>
    <x v="1"/>
    <x v="3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0.86968400000000001"/>
    <n v="2845.29"/>
    <x v="1"/>
    <x v="1"/>
    <x v="4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0.9544307692307693"/>
    <n v="1717.55"/>
    <x v="1"/>
    <x v="1"/>
    <x v="5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999857142857143"/>
    <n v="5.5"/>
    <x v="1"/>
    <x v="2"/>
    <x v="6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1.9996666666666667"/>
    <n v="1"/>
    <x v="1"/>
    <x v="2"/>
    <x v="7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2"/>
    <n v="0"/>
    <x v="1"/>
    <x v="2"/>
    <x v="8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1.9972545454545454"/>
    <n v="78.5"/>
    <x v="1"/>
    <x v="2"/>
    <x v="9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2"/>
    <n v="0"/>
    <x v="1"/>
    <x v="2"/>
    <x v="1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.8599999999999999"/>
    <n v="38"/>
    <x v="1"/>
    <x v="2"/>
    <x v="1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1.94452"/>
    <n v="700"/>
    <x v="1"/>
    <x v="2"/>
    <x v="12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1.9762499999999998"/>
    <n v="97"/>
    <x v="1"/>
    <x v="2"/>
    <x v="13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98133"/>
    <n v="936.5"/>
    <x v="1"/>
    <x v="2"/>
    <x v="14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2"/>
    <n v="0"/>
    <x v="1"/>
    <x v="2"/>
    <x v="1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2"/>
    <n v="0"/>
    <x v="1"/>
    <x v="2"/>
    <x v="16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x v="2"/>
    <n v="2"/>
    <n v="0"/>
    <x v="1"/>
    <x v="2"/>
    <x v="17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1.9043125000000001"/>
    <n v="3868"/>
    <x v="1"/>
    <x v="2"/>
    <x v="18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2"/>
    <n v="0"/>
    <x v="1"/>
    <x v="2"/>
    <x v="1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2"/>
    <n v="0"/>
    <x v="1"/>
    <x v="2"/>
    <x v="2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.8656666666666668"/>
    <n v="204"/>
    <x v="1"/>
    <x v="2"/>
    <x v="21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2"/>
    <n v="0"/>
    <x v="1"/>
    <x v="2"/>
    <x v="22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2"/>
    <n v="0"/>
    <x v="1"/>
    <x v="2"/>
    <x v="2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1.9685866666666667"/>
    <n v="2385"/>
    <x v="1"/>
    <x v="2"/>
    <x v="24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n v="250.5"/>
    <x v="1"/>
    <x v="2"/>
    <x v="25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2"/>
    <n v="0"/>
    <x v="1"/>
    <x v="2"/>
    <x v="26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.89225"/>
    <n v="660.5"/>
    <x v="1"/>
    <x v="2"/>
    <x v="27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1.9966666666666666"/>
    <n v="5.5"/>
    <x v="1"/>
    <x v="2"/>
    <x v="2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2"/>
    <n v="0"/>
    <x v="1"/>
    <x v="2"/>
    <x v="29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1.724"/>
    <n v="1053.5"/>
    <x v="1"/>
    <x v="2"/>
    <x v="3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1.9248888888888889"/>
    <n v="173.5"/>
    <x v="1"/>
    <x v="2"/>
    <x v="31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1.9942500000000001"/>
    <n v="59"/>
    <x v="1"/>
    <x v="2"/>
    <x v="32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2"/>
    <n v="0"/>
    <x v="1"/>
    <x v="2"/>
    <x v="3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1.9992000000000001"/>
    <n v="21"/>
    <x v="1"/>
    <x v="2"/>
    <x v="34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1.9908000000000001"/>
    <n v="49"/>
    <x v="1"/>
    <x v="2"/>
    <x v="35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1.7683692307692307"/>
    <n v="15089.5"/>
    <x v="1"/>
    <x v="2"/>
    <x v="36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1.9994399999999999"/>
    <n v="72.5"/>
    <x v="1"/>
    <x v="2"/>
    <x v="37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1.9999210526315789"/>
    <n v="16"/>
    <x v="1"/>
    <x v="2"/>
    <x v="38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1.99282"/>
    <n v="184.5"/>
    <x v="1"/>
    <x v="2"/>
    <x v="39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1.9733333333333334"/>
    <n v="21.5"/>
    <x v="1"/>
    <x v="2"/>
    <x v="4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1.9999400000000001"/>
    <n v="42.5"/>
    <x v="1"/>
    <x v="2"/>
    <x v="41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1.9489999999999998"/>
    <n v="900"/>
    <x v="1"/>
    <x v="2"/>
    <x v="42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1.9973288814691152"/>
    <n v="5"/>
    <x v="1"/>
    <x v="2"/>
    <x v="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2"/>
    <n v="0"/>
    <x v="1"/>
    <x v="2"/>
    <x v="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1.9999799999999999"/>
    <n v="5.5"/>
    <x v="1"/>
    <x v="2"/>
    <x v="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2"/>
    <n v="0"/>
    <x v="1"/>
    <x v="3"/>
    <x v="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1.9999"/>
    <n v="3"/>
    <x v="1"/>
    <x v="3"/>
    <x v="47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.844642857142857"/>
    <n v="222.5"/>
    <x v="1"/>
    <x v="3"/>
    <x v="48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2"/>
    <n v="0"/>
    <x v="1"/>
    <x v="3"/>
    <x v="49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1.9946666666666668"/>
    <n v="323.5"/>
    <x v="1"/>
    <x v="3"/>
    <x v="50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2"/>
    <n v="0"/>
    <x v="1"/>
    <x v="3"/>
    <x v="51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1.4"/>
    <n v="1500.5"/>
    <x v="1"/>
    <x v="3"/>
    <x v="5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1.9999"/>
    <n v="6.5"/>
    <x v="1"/>
    <x v="3"/>
    <x v="53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1.9593750000000001"/>
    <n v="164"/>
    <x v="1"/>
    <x v="3"/>
    <x v="54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1.776"/>
    <n v="285"/>
    <x v="1"/>
    <x v="3"/>
    <x v="55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1.9675"/>
    <n v="167.5"/>
    <x v="1"/>
    <x v="3"/>
    <x v="56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1.9999799999999999"/>
    <n v="1"/>
    <x v="1"/>
    <x v="3"/>
    <x v="57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2"/>
    <n v="0"/>
    <x v="1"/>
    <x v="3"/>
    <x v="58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2"/>
    <n v="0"/>
    <x v="1"/>
    <x v="3"/>
    <x v="59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2"/>
    <n v="0"/>
    <x v="1"/>
    <x v="3"/>
    <x v="6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1.9351500000000001"/>
    <n v="661.5"/>
    <x v="1"/>
    <x v="3"/>
    <x v="6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2"/>
    <n v="0"/>
    <x v="1"/>
    <x v="3"/>
    <x v="62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1.6"/>
    <n v="93.5"/>
    <x v="1"/>
    <x v="3"/>
    <x v="63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2"/>
    <n v="0"/>
    <x v="1"/>
    <x v="3"/>
    <x v="64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1.8"/>
    <n v="101"/>
    <x v="1"/>
    <x v="3"/>
    <x v="6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1.6658333333333335"/>
    <n v="207"/>
    <x v="1"/>
    <x v="3"/>
    <x v="66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1.7890739117732983"/>
    <n v="363"/>
    <x v="1"/>
    <x v="3"/>
    <x v="67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2"/>
    <n v="0"/>
    <x v="1"/>
    <x v="3"/>
    <x v="68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1.64144"/>
    <n v="2247"/>
    <x v="1"/>
    <x v="3"/>
    <x v="69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1.966"/>
    <n v="26.5"/>
    <x v="1"/>
    <x v="3"/>
    <x v="70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1.9449999999999998"/>
    <n v="1105"/>
    <x v="1"/>
    <x v="3"/>
    <x v="71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2"/>
    <n v="0"/>
    <x v="1"/>
    <x v="3"/>
    <x v="7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.8399999999999999"/>
    <n v="402.5"/>
    <x v="1"/>
    <x v="3"/>
    <x v="73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2"/>
    <n v="0"/>
    <x v="1"/>
    <x v="3"/>
    <x v="7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1.9993099999999999"/>
    <n v="175"/>
    <x v="1"/>
    <x v="3"/>
    <x v="75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1.9958333333333333"/>
    <n v="25.5"/>
    <x v="1"/>
    <x v="3"/>
    <x v="7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1.95"/>
    <n v="126.5"/>
    <x v="1"/>
    <x v="3"/>
    <x v="77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9999829999999998"/>
    <n v="10"/>
    <x v="1"/>
    <x v="3"/>
    <x v="78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2"/>
    <n v="0"/>
    <x v="1"/>
    <x v="3"/>
    <x v="79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1.9988000000000001"/>
    <n v="3"/>
    <x v="1"/>
    <x v="3"/>
    <x v="80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2"/>
    <n v="0"/>
    <x v="1"/>
    <x v="3"/>
    <x v="81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1.5814285714285714"/>
    <n v="742"/>
    <x v="1"/>
    <x v="3"/>
    <x v="82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.8952"/>
    <n v="135"/>
    <x v="1"/>
    <x v="3"/>
    <x v="83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9888400000000002"/>
    <n v="142.5"/>
    <x v="1"/>
    <x v="3"/>
    <x v="84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2"/>
    <n v="0"/>
    <x v="1"/>
    <x v="3"/>
    <x v="85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1.7380749999999998"/>
    <n v="794.77499999999998"/>
    <x v="1"/>
    <x v="3"/>
    <x v="86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1.4153846153846155"/>
    <n v="193.5"/>
    <x v="1"/>
    <x v="3"/>
    <x v="87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2"/>
    <n v="0"/>
    <x v="1"/>
    <x v="3"/>
    <x v="88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1.7016"/>
    <n v="377"/>
    <x v="1"/>
    <x v="3"/>
    <x v="89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1.4927833333333334"/>
    <n v="76729"/>
    <x v="1"/>
    <x v="3"/>
    <x v="90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.8374999999999999"/>
    <n v="658.5"/>
    <x v="1"/>
    <x v="3"/>
    <x v="91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2"/>
    <n v="0"/>
    <x v="1"/>
    <x v="3"/>
    <x v="9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.8478571428571429"/>
    <n v="1071.5"/>
    <x v="1"/>
    <x v="3"/>
    <x v="9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2"/>
    <n v="0"/>
    <x v="1"/>
    <x v="3"/>
    <x v="9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2"/>
    <n v="0"/>
    <x v="1"/>
    <x v="3"/>
    <x v="9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1.7475000000000001"/>
    <n v="1531.5"/>
    <x v="1"/>
    <x v="3"/>
    <x v="96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1.554"/>
    <n v="1121"/>
    <x v="1"/>
    <x v="3"/>
    <x v="9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9998412698412698"/>
    <n v="1"/>
    <x v="1"/>
    <x v="3"/>
    <x v="98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1.9996"/>
    <n v="10.5"/>
    <x v="1"/>
    <x v="3"/>
    <x v="9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1.9999199999999999"/>
    <n v="1"/>
    <x v="1"/>
    <x v="3"/>
    <x v="10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1.9977272727272726"/>
    <n v="5.5"/>
    <x v="1"/>
    <x v="3"/>
    <x v="101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1.4430155999999998"/>
    <n v="13966.61"/>
    <x v="1"/>
    <x v="3"/>
    <x v="102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.8805700000000001"/>
    <n v="5990.5"/>
    <x v="1"/>
    <x v="3"/>
    <x v="10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1.98"/>
    <n v="50.5"/>
    <x v="1"/>
    <x v="3"/>
    <x v="104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.8237000000000001"/>
    <n v="4445.5"/>
    <x v="1"/>
    <x v="3"/>
    <x v="10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1.9927999999999999"/>
    <n v="181.5"/>
    <x v="1"/>
    <x v="3"/>
    <x v="106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2"/>
    <n v="0"/>
    <x v="1"/>
    <x v="3"/>
    <x v="107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.87"/>
    <n v="66"/>
    <x v="1"/>
    <x v="3"/>
    <x v="10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2"/>
    <n v="0"/>
    <x v="1"/>
    <x v="3"/>
    <x v="109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2"/>
    <n v="0"/>
    <x v="1"/>
    <x v="3"/>
    <x v="11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2"/>
    <n v="0"/>
    <x v="1"/>
    <x v="3"/>
    <x v="111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1.9913793103448276"/>
    <n v="126"/>
    <x v="1"/>
    <x v="3"/>
    <x v="112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2"/>
    <n v="0"/>
    <x v="1"/>
    <x v="3"/>
    <x v="113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2"/>
    <n v="0"/>
    <x v="1"/>
    <x v="3"/>
    <x v="11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2"/>
    <n v="0"/>
    <x v="1"/>
    <x v="3"/>
    <x v="115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1.996"/>
    <n v="31"/>
    <x v="1"/>
    <x v="3"/>
    <x v="116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2"/>
    <n v="0"/>
    <x v="1"/>
    <x v="3"/>
    <x v="117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1.9725000000000001"/>
    <n v="58.5"/>
    <x v="1"/>
    <x v="3"/>
    <x v="118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2"/>
    <n v="0"/>
    <x v="1"/>
    <x v="3"/>
    <x v="119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1.599"/>
    <n v="203"/>
    <x v="1"/>
    <x v="3"/>
    <x v="12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2"/>
    <n v="0"/>
    <x v="1"/>
    <x v="3"/>
    <x v="121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2"/>
    <n v="0"/>
    <x v="1"/>
    <x v="3"/>
    <x v="122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1.9966666666666666"/>
    <n v="25.5"/>
    <x v="1"/>
    <x v="3"/>
    <x v="123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2"/>
    <n v="0"/>
    <x v="1"/>
    <x v="3"/>
    <x v="124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1.75"/>
    <n v="127.5"/>
    <x v="1"/>
    <x v="3"/>
    <x v="125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0.92365866666666663"/>
    <n v="8141.06"/>
    <x v="1"/>
    <x v="4"/>
    <x v="126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0.87362637362637363"/>
    <n v="20688"/>
    <x v="1"/>
    <x v="4"/>
    <x v="127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0.86538461538461542"/>
    <n v="7476"/>
    <x v="1"/>
    <x v="4"/>
    <x v="128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0.97408000000000006"/>
    <n v="12988"/>
    <x v="1"/>
    <x v="4"/>
    <x v="129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0.86242857142857143"/>
    <n v="2032.75"/>
    <x v="1"/>
    <x v="4"/>
    <x v="130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0.96279999999999999"/>
    <n v="2641"/>
    <x v="1"/>
    <x v="4"/>
    <x v="131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-1.0546000000000002"/>
    <n v="7748"/>
    <x v="1"/>
    <x v="4"/>
    <x v="132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0.65900000000000003"/>
    <n v="3383.5"/>
    <x v="1"/>
    <x v="4"/>
    <x v="133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0.98667058823529408"/>
    <n v="43139.5"/>
    <x v="1"/>
    <x v="4"/>
    <x v="134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0.87080000000000002"/>
    <n v="5763.5"/>
    <x v="1"/>
    <x v="4"/>
    <x v="135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0.94416666666666671"/>
    <n v="16056"/>
    <x v="1"/>
    <x v="4"/>
    <x v="136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0.74428571428571422"/>
    <n v="2236"/>
    <x v="1"/>
    <x v="4"/>
    <x v="137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0.15439999999999998"/>
    <n v="4668"/>
    <x v="1"/>
    <x v="4"/>
    <x v="13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0.9926666666666667"/>
    <n v="759"/>
    <x v="1"/>
    <x v="4"/>
    <x v="139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0.83052749999999997"/>
    <n v="14190.67"/>
    <x v="1"/>
    <x v="4"/>
    <x v="14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0.93266749999999998"/>
    <n v="4363.33"/>
    <x v="1"/>
    <x v="4"/>
    <x v="141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0.60899999999999999"/>
    <n v="9179"/>
    <x v="1"/>
    <x v="4"/>
    <x v="142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0.93273514285714298"/>
    <n v="18957.134999999998"/>
    <x v="1"/>
    <x v="4"/>
    <x v="143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8.8600000000000012E-2"/>
    <n v="29015"/>
    <x v="1"/>
    <x v="4"/>
    <x v="144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0.68062106666666666"/>
    <n v="49947.71"/>
    <x v="1"/>
    <x v="4"/>
    <x v="145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0.93599999999999994"/>
    <n v="5364"/>
    <x v="1"/>
    <x v="4"/>
    <x v="146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0.92600000000000005"/>
    <n v="10850"/>
    <x v="1"/>
    <x v="4"/>
    <x v="147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-0.39999999999999991"/>
    <n v="3072.5"/>
    <x v="1"/>
    <x v="4"/>
    <x v="14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0.81918919999999995"/>
    <n v="15241.635"/>
    <x v="1"/>
    <x v="4"/>
    <x v="149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0.81800000000000006"/>
    <n v="3000.5"/>
    <x v="1"/>
    <x v="4"/>
    <x v="150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0.88900000000000001"/>
    <n v="2806.5"/>
    <x v="1"/>
    <x v="4"/>
    <x v="151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0.54499999999999993"/>
    <n v="745.5"/>
    <x v="1"/>
    <x v="4"/>
    <x v="152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0.68371167512690345"/>
    <n v="6565.22"/>
    <x v="1"/>
    <x v="4"/>
    <x v="15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0.88600000000000001"/>
    <n v="2840.5"/>
    <x v="1"/>
    <x v="4"/>
    <x v="154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0.52766230000000003"/>
    <n v="74414.884999999995"/>
    <x v="1"/>
    <x v="4"/>
    <x v="155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0.47391304347826091"/>
    <n v="1785.5"/>
    <x v="1"/>
    <x v="4"/>
    <x v="15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0.95320000000000005"/>
    <n v="15845.5"/>
    <x v="1"/>
    <x v="4"/>
    <x v="157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0.22566333333333322"/>
    <n v="2694.0050000000001"/>
    <x v="1"/>
    <x v="4"/>
    <x v="158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0.92224200000000001"/>
    <n v="2753.395"/>
    <x v="1"/>
    <x v="4"/>
    <x v="159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0.43999999999999995"/>
    <n v="3176.5"/>
    <x v="1"/>
    <x v="4"/>
    <x v="160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0.91605000000000003"/>
    <n v="11005.5"/>
    <x v="1"/>
    <x v="4"/>
    <x v="161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0.52400000000000002"/>
    <n v="2983"/>
    <x v="1"/>
    <x v="4"/>
    <x v="16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0.89618461538461536"/>
    <n v="36349.5"/>
    <x v="1"/>
    <x v="4"/>
    <x v="163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0.49651851851851847"/>
    <n v="20504.5"/>
    <x v="1"/>
    <x v="4"/>
    <x v="164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0.42681705882352938"/>
    <n v="13524.555"/>
    <x v="1"/>
    <x v="4"/>
    <x v="165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0.43855999999999995"/>
    <n v="59623.5"/>
    <x v="1"/>
    <x v="4"/>
    <x v="166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0.79412363636363636"/>
    <n v="3355.66"/>
    <x v="1"/>
    <x v="4"/>
    <x v="167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0.98811111111111116"/>
    <n v="22857"/>
    <x v="1"/>
    <x v="4"/>
    <x v="168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0.85727500000000001"/>
    <n v="10385.525"/>
    <x v="1"/>
    <x v="4"/>
    <x v="169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0.95373850000000004"/>
    <n v="21305.23"/>
    <x v="1"/>
    <x v="4"/>
    <x v="17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-0.28825071428571425"/>
    <n v="16299.254999999999"/>
    <x v="1"/>
    <x v="4"/>
    <x v="171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0.90846666666666664"/>
    <n v="8254"/>
    <x v="1"/>
    <x v="4"/>
    <x v="172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0.23699999999999999"/>
    <n v="13367.5"/>
    <x v="1"/>
    <x v="4"/>
    <x v="173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0.96789380000000003"/>
    <n v="26026.154999999999"/>
    <x v="1"/>
    <x v="4"/>
    <x v="174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0.95179999999999998"/>
    <n v="7977.5"/>
    <x v="1"/>
    <x v="4"/>
    <x v="175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0.93315555555555552"/>
    <n v="2484.4"/>
    <x v="1"/>
    <x v="4"/>
    <x v="176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0.79980000000000007"/>
    <n v="3064.5"/>
    <x v="1"/>
    <x v="4"/>
    <x v="177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0.98493066666666673"/>
    <n v="38311.599999999999"/>
    <x v="1"/>
    <x v="4"/>
    <x v="178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0.98615384615384616"/>
    <n v="13245.5"/>
    <x v="1"/>
    <x v="4"/>
    <x v="179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n v="2525"/>
    <x v="1"/>
    <x v="4"/>
    <x v="18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0.66890880000000008"/>
    <n v="33609.78"/>
    <x v="1"/>
    <x v="4"/>
    <x v="181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0.81273799999999996"/>
    <n v="14905.275"/>
    <x v="1"/>
    <x v="4"/>
    <x v="182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0.99360000000000004"/>
    <n v="10135"/>
    <x v="1"/>
    <x v="4"/>
    <x v="183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0.91067587301587305"/>
    <n v="69845.42"/>
    <x v="1"/>
    <x v="4"/>
    <x v="184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0.21047499999999997"/>
    <n v="9069.625"/>
    <x v="1"/>
    <x v="4"/>
    <x v="185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0.98277360000000002"/>
    <n v="12864.33"/>
    <x v="1"/>
    <x v="4"/>
    <x v="18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0.81265000000000009"/>
    <n v="7843.2749999999996"/>
    <x v="1"/>
    <x v="4"/>
    <x v="187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0.99539999999999995"/>
    <n v="5077"/>
    <x v="1"/>
    <x v="4"/>
    <x v="18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0.6253333333333333"/>
    <n v="2103"/>
    <x v="1"/>
    <x v="4"/>
    <x v="189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-0.31647058823529406"/>
    <n v="3975"/>
    <x v="1"/>
    <x v="4"/>
    <x v="190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0.69666666666666666"/>
    <n v="4982"/>
    <x v="1"/>
    <x v="4"/>
    <x v="191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-0.92900000000000005"/>
    <n v="1504.5"/>
    <x v="1"/>
    <x v="4"/>
    <x v="192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0.88681818181818184"/>
    <n v="12533"/>
    <x v="1"/>
    <x v="4"/>
    <x v="193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0.94433333333333336"/>
    <n v="6435"/>
    <x v="1"/>
    <x v="4"/>
    <x v="194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0.81055555555555558"/>
    <n v="10824"/>
    <x v="1"/>
    <x v="4"/>
    <x v="19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0.95871000000000006"/>
    <n v="538.64499999999998"/>
    <x v="1"/>
    <x v="4"/>
    <x v="19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0.95898349999999988"/>
    <n v="10485.165000000001"/>
    <x v="1"/>
    <x v="4"/>
    <x v="197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0.88124999999999998"/>
    <n v="4548"/>
    <x v="1"/>
    <x v="4"/>
    <x v="198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0.9526470588235294"/>
    <n v="9013.5"/>
    <x v="1"/>
    <x v="4"/>
    <x v="199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-1.8515000000000001"/>
    <n v="1985.75"/>
    <x v="1"/>
    <x v="4"/>
    <x v="200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0.98751999999999995"/>
    <n v="12719"/>
    <x v="1"/>
    <x v="4"/>
    <x v="201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0.86226666666666663"/>
    <n v="8612"/>
    <x v="1"/>
    <x v="4"/>
    <x v="202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0.99196666666666666"/>
    <n v="15278.5"/>
    <x v="1"/>
    <x v="4"/>
    <x v="20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-0.83319999999999994"/>
    <n v="7225"/>
    <x v="1"/>
    <x v="4"/>
    <x v="20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0.87319999999999998"/>
    <n v="2842.5"/>
    <x v="1"/>
    <x v="4"/>
    <x v="205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0.93420000000000003"/>
    <n v="10737"/>
    <x v="1"/>
    <x v="4"/>
    <x v="206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0.97337142857142855"/>
    <n v="18134.5"/>
    <x v="1"/>
    <x v="4"/>
    <x v="207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0.92088000000000003"/>
    <n v="13582"/>
    <x v="1"/>
    <x v="4"/>
    <x v="20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0.76925925925925931"/>
    <n v="3352"/>
    <x v="1"/>
    <x v="4"/>
    <x v="209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0.98399999999999999"/>
    <n v="4359"/>
    <x v="1"/>
    <x v="4"/>
    <x v="21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0.95604"/>
    <n v="26467"/>
    <x v="1"/>
    <x v="4"/>
    <x v="211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0.87070266666666662"/>
    <n v="85272.8"/>
    <x v="1"/>
    <x v="4"/>
    <x v="212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0.63600000000000001"/>
    <n v="2745"/>
    <x v="1"/>
    <x v="4"/>
    <x v="213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0.96385599999999994"/>
    <n v="39104.400000000001"/>
    <x v="1"/>
    <x v="4"/>
    <x v="214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0.94499999999999995"/>
    <n v="5358.5"/>
    <x v="1"/>
    <x v="4"/>
    <x v="215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0.98171428571428576"/>
    <n v="17990"/>
    <x v="1"/>
    <x v="4"/>
    <x v="216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0.93395000000000006"/>
    <n v="21540"/>
    <x v="1"/>
    <x v="4"/>
    <x v="217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0.86985000000000001"/>
    <n v="56785"/>
    <x v="1"/>
    <x v="4"/>
    <x v="218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0.74772499999999997"/>
    <n v="25178.5"/>
    <x v="1"/>
    <x v="4"/>
    <x v="219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0.98809999999999998"/>
    <n v="5094"/>
    <x v="1"/>
    <x v="4"/>
    <x v="22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0.97235294117647064"/>
    <n v="4407.5"/>
    <x v="1"/>
    <x v="4"/>
    <x v="221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0.83160880000000004"/>
    <n v="14851.39"/>
    <x v="1"/>
    <x v="4"/>
    <x v="222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0.98831666666666662"/>
    <n v="1533.0250000000001"/>
    <x v="1"/>
    <x v="4"/>
    <x v="223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0.89866399999999991"/>
    <n v="8378.02"/>
    <x v="1"/>
    <x v="4"/>
    <x v="224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0.91916666666666669"/>
    <n v="3287"/>
    <x v="1"/>
    <x v="4"/>
    <x v="225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0.74977142857142853"/>
    <n v="22028.5"/>
    <x v="1"/>
    <x v="4"/>
    <x v="226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0.93285714285714283"/>
    <n v="1895"/>
    <x v="1"/>
    <x v="4"/>
    <x v="227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0.99633600000000011"/>
    <n v="27763.26"/>
    <x v="1"/>
    <x v="4"/>
    <x v="228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0.9797136666666667"/>
    <n v="15566.295"/>
    <x v="1"/>
    <x v="4"/>
    <x v="229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0.97916417910447762"/>
    <n v="17241.5"/>
    <x v="1"/>
    <x v="4"/>
    <x v="23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0.76724137931034486"/>
    <n v="9027"/>
    <x v="1"/>
    <x v="4"/>
    <x v="231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0.29711199999999993"/>
    <n v="8608.44"/>
    <x v="1"/>
    <x v="4"/>
    <x v="232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0.88409500000000008"/>
    <n v="22507.599999999999"/>
    <x v="1"/>
    <x v="4"/>
    <x v="233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0.97"/>
    <n v="5209.5"/>
    <x v="1"/>
    <x v="4"/>
    <x v="234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0.93364298401420953"/>
    <n v="6087.09"/>
    <x v="1"/>
    <x v="4"/>
    <x v="235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0.85240000000000005"/>
    <n v="14455.5"/>
    <x v="1"/>
    <x v="4"/>
    <x v="236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0.72658823529411765"/>
    <n v="22130"/>
    <x v="1"/>
    <x v="4"/>
    <x v="237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0.83440000000000003"/>
    <n v="5971"/>
    <x v="1"/>
    <x v="4"/>
    <x v="23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0.9138180573384681"/>
    <n v="32036.59"/>
    <x v="1"/>
    <x v="4"/>
    <x v="23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0.96057142857142852"/>
    <n v="1833.5"/>
    <x v="1"/>
    <x v="4"/>
    <x v="240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0.83742857142857141"/>
    <n v="20427.5"/>
    <x v="1"/>
    <x v="4"/>
    <x v="241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0.97307599999999994"/>
    <n v="3899.4650000000001"/>
    <x v="1"/>
    <x v="4"/>
    <x v="24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0.26"/>
    <n v="13201.5"/>
    <x v="1"/>
    <x v="4"/>
    <x v="243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0.96911999999999998"/>
    <n v="25905.5"/>
    <x v="1"/>
    <x v="4"/>
    <x v="244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0.95144628099173556"/>
    <n v="12838.5"/>
    <x v="1"/>
    <x v="4"/>
    <x v="245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0.98624999999999996"/>
    <n v="6126"/>
    <x v="1"/>
    <x v="4"/>
    <x v="246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0.88923000000000008"/>
    <n v="19615.474999999999"/>
    <x v="1"/>
    <x v="4"/>
    <x v="247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0.75840662183135021"/>
    <n v="6043"/>
    <x v="1"/>
    <x v="4"/>
    <x v="248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0.98666666666666669"/>
    <n v="4535"/>
    <x v="1"/>
    <x v="4"/>
    <x v="249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0.89838571428571423"/>
    <n v="3912.15"/>
    <x v="1"/>
    <x v="4"/>
    <x v="250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0.96026666666666671"/>
    <n v="7830.5"/>
    <x v="1"/>
    <x v="4"/>
    <x v="251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0.98684210526315785"/>
    <n v="19317"/>
    <x v="1"/>
    <x v="4"/>
    <x v="252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0.966499"/>
    <n v="5227.0050000000001"/>
    <x v="1"/>
    <x v="4"/>
    <x v="253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0.95887999999999995"/>
    <n v="6586.5"/>
    <x v="1"/>
    <x v="4"/>
    <x v="254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0.8984430769230769"/>
    <n v="3663.56"/>
    <x v="1"/>
    <x v="4"/>
    <x v="255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0.77980000000000005"/>
    <n v="15274"/>
    <x v="1"/>
    <x v="4"/>
    <x v="256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0.85831333333333337"/>
    <n v="86157.5"/>
    <x v="1"/>
    <x v="4"/>
    <x v="257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0.74666666666666659"/>
    <n v="192.5"/>
    <x v="1"/>
    <x v="4"/>
    <x v="258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0.93333333333333335"/>
    <n v="4044.5"/>
    <x v="1"/>
    <x v="4"/>
    <x v="259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0.69350000000000001"/>
    <n v="4006.5"/>
    <x v="1"/>
    <x v="4"/>
    <x v="260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0.8"/>
    <n v="307"/>
    <x v="1"/>
    <x v="4"/>
    <x v="26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0.94040816326530607"/>
    <n v="1322"/>
    <x v="1"/>
    <x v="4"/>
    <x v="26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0.85599999999999998"/>
    <n v="6930.5"/>
    <x v="1"/>
    <x v="4"/>
    <x v="263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0.8823333333333333"/>
    <n v="1718"/>
    <x v="1"/>
    <x v="4"/>
    <x v="264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0.83919999999999995"/>
    <n v="8780.5"/>
    <x v="1"/>
    <x v="4"/>
    <x v="26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0.58499999999999996"/>
    <n v="2854.5"/>
    <x v="1"/>
    <x v="4"/>
    <x v="266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0.95269999999999999"/>
    <n v="13216.75"/>
    <x v="1"/>
    <x v="4"/>
    <x v="26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-0.55833333333333335"/>
    <n v="778.5"/>
    <x v="1"/>
    <x v="4"/>
    <x v="268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-6.7067067067066999E-2"/>
    <n v="1056.5"/>
    <x v="1"/>
    <x v="4"/>
    <x v="26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0.87895000000000001"/>
    <n v="11402"/>
    <x v="1"/>
    <x v="4"/>
    <x v="270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0.94018000000000002"/>
    <n v="13366.25"/>
    <x v="1"/>
    <x v="4"/>
    <x v="27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0.99833333333333329"/>
    <n v="307"/>
    <x v="1"/>
    <x v="4"/>
    <x v="272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-0.13989473684210529"/>
    <n v="40939"/>
    <x v="1"/>
    <x v="4"/>
    <x v="273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0.73839999999999995"/>
    <n v="3189.5"/>
    <x v="1"/>
    <x v="4"/>
    <x v="274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0.18464529411764707"/>
    <n v="62477.06"/>
    <x v="1"/>
    <x v="4"/>
    <x v="275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n v="507"/>
    <x v="1"/>
    <x v="4"/>
    <x v="276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0.99390000000000001"/>
    <n v="10157.5"/>
    <x v="1"/>
    <x v="4"/>
    <x v="277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0.99097297297297293"/>
    <n v="9436.5"/>
    <x v="1"/>
    <x v="4"/>
    <x v="278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0.89554"/>
    <n v="27787"/>
    <x v="1"/>
    <x v="4"/>
    <x v="279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0.88106382978723408"/>
    <n v="2654.5"/>
    <x v="1"/>
    <x v="4"/>
    <x v="280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0.9195549999999999"/>
    <n v="5494.2250000000004"/>
    <x v="1"/>
    <x v="4"/>
    <x v="281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0.93333333333333335"/>
    <n v="8098"/>
    <x v="1"/>
    <x v="4"/>
    <x v="282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0.96099726775956285"/>
    <n v="6579.1750000000002"/>
    <x v="1"/>
    <x v="4"/>
    <x v="283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0.74839999999999995"/>
    <n v="4727"/>
    <x v="1"/>
    <x v="4"/>
    <x v="284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0.93195000000000006"/>
    <n v="10728"/>
    <x v="1"/>
    <x v="4"/>
    <x v="285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0.87697500000000006"/>
    <n v="5646.125"/>
    <x v="1"/>
    <x v="4"/>
    <x v="28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0.96187999999999996"/>
    <n v="25989.5"/>
    <x v="1"/>
    <x v="4"/>
    <x v="287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0.58350000000000002"/>
    <n v="1438"/>
    <x v="1"/>
    <x v="4"/>
    <x v="288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0.94740000000000002"/>
    <n v="2666.5"/>
    <x v="1"/>
    <x v="4"/>
    <x v="289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0.96908571428571433"/>
    <n v="18176.5"/>
    <x v="1"/>
    <x v="4"/>
    <x v="290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0.92340425531914894"/>
    <n v="1545.5"/>
    <x v="1"/>
    <x v="4"/>
    <x v="291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0.92295357142857148"/>
    <n v="1525.365"/>
    <x v="1"/>
    <x v="4"/>
    <x v="292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0.98450000000000004"/>
    <n v="1026.5"/>
    <x v="1"/>
    <x v="4"/>
    <x v="293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0.9856233333333333"/>
    <n v="3062.13"/>
    <x v="1"/>
    <x v="4"/>
    <x v="29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0.63200000000000001"/>
    <n v="349.5"/>
    <x v="1"/>
    <x v="4"/>
    <x v="295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0.71700000000000008"/>
    <n v="645"/>
    <x v="1"/>
    <x v="4"/>
    <x v="296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0.98950000000000005"/>
    <n v="15278"/>
    <x v="1"/>
    <x v="4"/>
    <x v="297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0.73160000000000003"/>
    <n v="1613"/>
    <x v="1"/>
    <x v="4"/>
    <x v="29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0.94914062499999996"/>
    <n v="6811"/>
    <x v="1"/>
    <x v="4"/>
    <x v="299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0.97145945945945944"/>
    <n v="9618"/>
    <x v="1"/>
    <x v="4"/>
    <x v="300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0.97852857142857141"/>
    <n v="725.53"/>
    <x v="1"/>
    <x v="4"/>
    <x v="301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0.79782999999999993"/>
    <n v="613.58500000000004"/>
    <x v="1"/>
    <x v="4"/>
    <x v="302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0.99752380952380948"/>
    <n v="5289"/>
    <x v="1"/>
    <x v="4"/>
    <x v="303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0.99366071428571434"/>
    <n v="11323"/>
    <x v="1"/>
    <x v="4"/>
    <x v="304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0.99562499999999998"/>
    <n v="4054"/>
    <x v="1"/>
    <x v="4"/>
    <x v="305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1.9956060606060606"/>
    <n v="8.75"/>
    <x v="1"/>
    <x v="5"/>
    <x v="306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1.9799333333333333"/>
    <n v="153.5"/>
    <x v="1"/>
    <x v="5"/>
    <x v="307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98925"/>
    <n v="221"/>
    <x v="1"/>
    <x v="5"/>
    <x v="30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1.9923500000000001"/>
    <n v="83"/>
    <x v="1"/>
    <x v="5"/>
    <x v="309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1.9320333333333333"/>
    <n v="104.45"/>
    <x v="1"/>
    <x v="5"/>
    <x v="310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9998800000000001"/>
    <n v="4"/>
    <x v="1"/>
    <x v="5"/>
    <x v="311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9866999999999999"/>
    <n v="70.5"/>
    <x v="1"/>
    <x v="5"/>
    <x v="31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2"/>
    <n v="0"/>
    <x v="1"/>
    <x v="5"/>
    <x v="313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1.9436666666666667"/>
    <n v="344.5"/>
    <x v="1"/>
    <x v="5"/>
    <x v="314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2"/>
    <n v="0"/>
    <x v="1"/>
    <x v="5"/>
    <x v="315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1.976"/>
    <n v="14.5"/>
    <x v="1"/>
    <x v="5"/>
    <x v="316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.8616666666666668"/>
    <n v="211.5"/>
    <x v="1"/>
    <x v="5"/>
    <x v="317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1.905"/>
    <n v="289"/>
    <x v="1"/>
    <x v="5"/>
    <x v="318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2"/>
    <n v="0"/>
    <x v="1"/>
    <x v="5"/>
    <x v="319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1.95"/>
    <n v="63.5"/>
    <x v="1"/>
    <x v="5"/>
    <x v="320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1.9999727272727272"/>
    <n v="3"/>
    <x v="1"/>
    <x v="5"/>
    <x v="321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2"/>
    <n v="0"/>
    <x v="1"/>
    <x v="5"/>
    <x v="32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2"/>
    <n v="0"/>
    <x v="1"/>
    <x v="5"/>
    <x v="323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1.9062000000000001"/>
    <n v="943.5"/>
    <x v="1"/>
    <x v="5"/>
    <x v="324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2"/>
    <n v="0"/>
    <x v="1"/>
    <x v="5"/>
    <x v="325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1.9990000000000001"/>
    <n v="3"/>
    <x v="1"/>
    <x v="5"/>
    <x v="326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2"/>
    <n v="0"/>
    <x v="1"/>
    <x v="5"/>
    <x v="327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1.6064117647058822"/>
    <n v="3354"/>
    <x v="1"/>
    <x v="5"/>
    <x v="328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1.9990000000000001"/>
    <n v="6"/>
    <x v="1"/>
    <x v="5"/>
    <x v="329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1.95"/>
    <n v="25.5"/>
    <x v="1"/>
    <x v="5"/>
    <x v="330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1.9999666666666667"/>
    <n v="2"/>
    <x v="1"/>
    <x v="5"/>
    <x v="331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1.9270476190476189"/>
    <n v="391"/>
    <x v="1"/>
    <x v="5"/>
    <x v="33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9998333333333334"/>
    <n v="3"/>
    <x v="1"/>
    <x v="5"/>
    <x v="33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1.9671959999999999"/>
    <n v="43.005000000000003"/>
    <x v="1"/>
    <x v="5"/>
    <x v="334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1.9775"/>
    <n v="25"/>
    <x v="1"/>
    <x v="5"/>
    <x v="33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1.9920800000000001"/>
    <n v="201.5"/>
    <x v="1"/>
    <x v="5"/>
    <x v="336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2"/>
    <n v="0"/>
    <x v="1"/>
    <x v="5"/>
    <x v="337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1.3599999999999999"/>
    <n v="246"/>
    <x v="1"/>
    <x v="5"/>
    <x v="338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1.9997259552042159"/>
    <n v="14"/>
    <x v="1"/>
    <x v="5"/>
    <x v="33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1.9918"/>
    <n v="43.5"/>
    <x v="1"/>
    <x v="5"/>
    <x v="340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1.9993076923076925"/>
    <n v="23.5"/>
    <x v="1"/>
    <x v="5"/>
    <x v="341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1.9931368136813683"/>
    <n v="32"/>
    <x v="1"/>
    <x v="5"/>
    <x v="342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2"/>
    <n v="0"/>
    <x v="1"/>
    <x v="5"/>
    <x v="34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1.9178999999999999"/>
    <n v="435"/>
    <x v="1"/>
    <x v="5"/>
    <x v="34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1.9993589743589744"/>
    <n v="13"/>
    <x v="1"/>
    <x v="5"/>
    <x v="345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1.9970588235294118"/>
    <n v="13.5"/>
    <x v="1"/>
    <x v="5"/>
    <x v="34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2"/>
    <n v="0"/>
    <x v="1"/>
    <x v="5"/>
    <x v="34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2"/>
    <n v="0"/>
    <x v="1"/>
    <x v="5"/>
    <x v="348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1.9772727272727273"/>
    <n v="630.5"/>
    <x v="1"/>
    <x v="5"/>
    <x v="349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1.999009900990099"/>
    <n v="1"/>
    <x v="1"/>
    <x v="5"/>
    <x v="350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1.73046875"/>
    <n v="73"/>
    <x v="1"/>
    <x v="5"/>
    <x v="351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1.9923999999999999"/>
    <n v="40.5"/>
    <x v="1"/>
    <x v="5"/>
    <x v="352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1.7842500000000001"/>
    <n v="2177"/>
    <x v="1"/>
    <x v="5"/>
    <x v="353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2"/>
    <n v="0"/>
    <x v="1"/>
    <x v="5"/>
    <x v="354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2"/>
    <n v="0"/>
    <x v="1"/>
    <x v="5"/>
    <x v="355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9898"/>
    <n v="26.5"/>
    <x v="1"/>
    <x v="5"/>
    <x v="356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.8810727272727272"/>
    <n v="3355.5"/>
    <x v="1"/>
    <x v="5"/>
    <x v="357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.82375"/>
    <n v="73"/>
    <x v="1"/>
    <x v="5"/>
    <x v="35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1.9713000000000001"/>
    <n v="437.5"/>
    <x v="1"/>
    <x v="5"/>
    <x v="35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1.9996969696969698"/>
    <n v="1"/>
    <x v="1"/>
    <x v="5"/>
    <x v="360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2"/>
    <n v="0"/>
    <x v="1"/>
    <x v="5"/>
    <x v="361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1.9776973181818183"/>
    <n v="2515.2950000000001"/>
    <x v="1"/>
    <x v="5"/>
    <x v="362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2"/>
    <n v="0"/>
    <x v="1"/>
    <x v="5"/>
    <x v="36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2"/>
    <n v="0"/>
    <x v="1"/>
    <x v="5"/>
    <x v="364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1.6743999999999999"/>
    <n v="2469.5"/>
    <x v="1"/>
    <x v="5"/>
    <x v="36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.8058999999999998"/>
    <n v="3952"/>
    <x v="1"/>
    <x v="5"/>
    <x v="366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1.9390000000000001"/>
    <n v="925.5"/>
    <x v="1"/>
    <x v="5"/>
    <x v="367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1.9990000000000001"/>
    <n v="5.5"/>
    <x v="1"/>
    <x v="5"/>
    <x v="368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1.498"/>
    <n v="3838.5"/>
    <x v="1"/>
    <x v="5"/>
    <x v="369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1.9981374999999999"/>
    <n v="80"/>
    <x v="1"/>
    <x v="5"/>
    <x v="37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1.7809302877015492"/>
    <n v="4220.0050000000001"/>
    <x v="1"/>
    <x v="5"/>
    <x v="371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1.9999090909090909"/>
    <n v="25.5"/>
    <x v="1"/>
    <x v="5"/>
    <x v="372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2"/>
    <n v="0"/>
    <x v="1"/>
    <x v="5"/>
    <x v="37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2"/>
    <n v="0"/>
    <x v="1"/>
    <x v="5"/>
    <x v="374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1.9971332186620798"/>
    <n v="109"/>
    <x v="1"/>
    <x v="5"/>
    <x v="375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2"/>
    <n v="0"/>
    <x v="1"/>
    <x v="5"/>
    <x v="376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2"/>
    <n v="0"/>
    <x v="1"/>
    <x v="5"/>
    <x v="377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2"/>
    <n v="0"/>
    <x v="1"/>
    <x v="5"/>
    <x v="378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2"/>
    <n v="0"/>
    <x v="1"/>
    <x v="5"/>
    <x v="379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1.9984500000000001"/>
    <n v="17"/>
    <x v="1"/>
    <x v="5"/>
    <x v="38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2"/>
    <n v="0"/>
    <x v="1"/>
    <x v="5"/>
    <x v="381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9999833333333332"/>
    <n v="1"/>
    <x v="1"/>
    <x v="5"/>
    <x v="382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1.9933035714285714"/>
    <n v="16.5"/>
    <x v="1"/>
    <x v="5"/>
    <x v="38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1.9540148676045954"/>
    <n v="1508"/>
    <x v="1"/>
    <x v="5"/>
    <x v="384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1.9045000000000001"/>
    <n v="968"/>
    <x v="1"/>
    <x v="5"/>
    <x v="385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1.9669230769230768"/>
    <n v="109.5"/>
    <x v="1"/>
    <x v="5"/>
    <x v="386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2"/>
    <n v="0"/>
    <x v="1"/>
    <x v="5"/>
    <x v="387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9885000000000002"/>
    <n v="117"/>
    <x v="1"/>
    <x v="5"/>
    <x v="388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9824615384615385"/>
    <n v="61.5"/>
    <x v="1"/>
    <x v="5"/>
    <x v="389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9863265306122448"/>
    <n v="170"/>
    <x v="1"/>
    <x v="5"/>
    <x v="390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1.9956666666666667"/>
    <n v="33"/>
    <x v="1"/>
    <x v="5"/>
    <x v="391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1.99875"/>
    <n v="125.5"/>
    <x v="1"/>
    <x v="5"/>
    <x v="392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1.968"/>
    <n v="325"/>
    <x v="1"/>
    <x v="5"/>
    <x v="393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1.992"/>
    <n v="201.5"/>
    <x v="1"/>
    <x v="5"/>
    <x v="394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1.998"/>
    <n v="5.5"/>
    <x v="1"/>
    <x v="5"/>
    <x v="39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2"/>
    <n v="0"/>
    <x v="1"/>
    <x v="5"/>
    <x v="396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1.97"/>
    <n v="77.5"/>
    <x v="1"/>
    <x v="5"/>
    <x v="397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1.9986250000000001"/>
    <n v="6.5"/>
    <x v="1"/>
    <x v="5"/>
    <x v="398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.86076"/>
    <n v="3515"/>
    <x v="1"/>
    <x v="5"/>
    <x v="399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1.9666666666666668"/>
    <n v="26.5"/>
    <x v="1"/>
    <x v="5"/>
    <x v="400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1.7458659793814433"/>
    <n v="12342.5"/>
    <x v="1"/>
    <x v="5"/>
    <x v="40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2"/>
    <n v="0"/>
    <x v="1"/>
    <x v="5"/>
    <x v="402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9863333333333333"/>
    <n v="104"/>
    <x v="1"/>
    <x v="5"/>
    <x v="403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2"/>
    <n v="0"/>
    <x v="1"/>
    <x v="5"/>
    <x v="4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1.7711857345221231"/>
    <n v="1408"/>
    <x v="1"/>
    <x v="5"/>
    <x v="40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0.97899999999999998"/>
    <n v="2569.5"/>
    <x v="2"/>
    <x v="6"/>
    <x v="40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0.9536"/>
    <n v="2644"/>
    <x v="2"/>
    <x v="6"/>
    <x v="407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0.85333333333333328"/>
    <n v="1735.5"/>
    <x v="2"/>
    <x v="6"/>
    <x v="408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0.79400000000000004"/>
    <n v="3057"/>
    <x v="2"/>
    <x v="6"/>
    <x v="409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0.91327142857142851"/>
    <n v="1966.7750000000001"/>
    <x v="2"/>
    <x v="6"/>
    <x v="410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n v="6006"/>
    <x v="2"/>
    <x v="6"/>
    <x v="41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0.86"/>
    <n v="866.5"/>
    <x v="2"/>
    <x v="6"/>
    <x v="412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0.99150000000000005"/>
    <n v="5121.5"/>
    <x v="2"/>
    <x v="6"/>
    <x v="413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0.84347826086956523"/>
    <n v="680"/>
    <x v="2"/>
    <x v="6"/>
    <x v="414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0.6958333333333333"/>
    <n v="791.5"/>
    <x v="2"/>
    <x v="6"/>
    <x v="415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0.92217327459618215"/>
    <n v="1849.5"/>
    <x v="2"/>
    <x v="6"/>
    <x v="416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n v="2015.5"/>
    <x v="2"/>
    <x v="6"/>
    <x v="417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0.76749999999999996"/>
    <n v="6249"/>
    <x v="2"/>
    <x v="6"/>
    <x v="41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0.998"/>
    <n v="1010.5"/>
    <x v="2"/>
    <x v="6"/>
    <x v="419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0.95333333333333337"/>
    <n v="7874"/>
    <x v="2"/>
    <x v="6"/>
    <x v="42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0.97499999999999998"/>
    <n v="1054.5"/>
    <x v="2"/>
    <x v="6"/>
    <x v="42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0.81742424242424239"/>
    <n v="1970.75"/>
    <x v="2"/>
    <x v="6"/>
    <x v="422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0.79500000000000004"/>
    <n v="1234.5"/>
    <x v="2"/>
    <x v="6"/>
    <x v="423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-1.0242"/>
    <n v="7590.5"/>
    <x v="2"/>
    <x v="6"/>
    <x v="424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0.99356"/>
    <n v="261.61"/>
    <x v="2"/>
    <x v="6"/>
    <x v="425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1.9999333333333333"/>
    <n v="1"/>
    <x v="3"/>
    <x v="7"/>
    <x v="42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1.9944444444444445"/>
    <n v="13"/>
    <x v="3"/>
    <x v="7"/>
    <x v="427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1.9999959999999999"/>
    <n v="1"/>
    <x v="3"/>
    <x v="7"/>
    <x v="428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1.9968181818181818"/>
    <n v="36"/>
    <x v="3"/>
    <x v="7"/>
    <x v="42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988"/>
    <n v="4"/>
    <x v="3"/>
    <x v="7"/>
    <x v="43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1.7261600000000001"/>
    <n v="6863"/>
    <x v="3"/>
    <x v="7"/>
    <x v="431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1.9991333333333334"/>
    <n v="27"/>
    <x v="3"/>
    <x v="7"/>
    <x v="43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2"/>
    <n v="0"/>
    <x v="3"/>
    <x v="7"/>
    <x v="43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1.9990999999999999"/>
    <n v="5"/>
    <x v="3"/>
    <x v="7"/>
    <x v="434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1.9727999999999999"/>
    <n v="38"/>
    <x v="3"/>
    <x v="7"/>
    <x v="435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1.9929999999999999"/>
    <n v="19.5"/>
    <x v="3"/>
    <x v="7"/>
    <x v="436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1.9495866666666668"/>
    <n v="1904.5"/>
    <x v="3"/>
    <x v="7"/>
    <x v="437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2"/>
    <n v="0"/>
    <x v="3"/>
    <x v="7"/>
    <x v="438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1.99508"/>
    <n v="64.5"/>
    <x v="3"/>
    <x v="7"/>
    <x v="43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1.634108527131783"/>
    <n v="719"/>
    <x v="3"/>
    <x v="7"/>
    <x v="440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2"/>
    <n v="0"/>
    <x v="3"/>
    <x v="7"/>
    <x v="441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1.9750000000000001"/>
    <n v="100.5"/>
    <x v="3"/>
    <x v="7"/>
    <x v="442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1.9908933333333332"/>
    <n v="693"/>
    <x v="3"/>
    <x v="7"/>
    <x v="4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2"/>
    <n v="0"/>
    <x v="3"/>
    <x v="7"/>
    <x v="444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1.9997916666666666"/>
    <n v="25.5"/>
    <x v="3"/>
    <x v="7"/>
    <x v="445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9998800000000001"/>
    <n v="7.5"/>
    <x v="3"/>
    <x v="7"/>
    <x v="446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1.9963333333333333"/>
    <n v="28.5"/>
    <x v="3"/>
    <x v="7"/>
    <x v="447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2"/>
    <n v="0"/>
    <x v="3"/>
    <x v="7"/>
    <x v="448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1.9990933333333334"/>
    <n v="35"/>
    <x v="3"/>
    <x v="7"/>
    <x v="449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1.9999444444444445"/>
    <n v="1"/>
    <x v="3"/>
    <x v="7"/>
    <x v="450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2"/>
    <n v="0"/>
    <x v="3"/>
    <x v="7"/>
    <x v="451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1.9998"/>
    <n v="1"/>
    <x v="3"/>
    <x v="7"/>
    <x v="45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2"/>
    <n v="0"/>
    <x v="3"/>
    <x v="7"/>
    <x v="45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.99"/>
    <n v="125"/>
    <x v="3"/>
    <x v="7"/>
    <x v="454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1.992"/>
    <n v="10.5"/>
    <x v="3"/>
    <x v="7"/>
    <x v="455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1.9983294117647059"/>
    <n v="71.5"/>
    <x v="3"/>
    <x v="7"/>
    <x v="456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1.99576"/>
    <n v="54"/>
    <x v="3"/>
    <x v="7"/>
    <x v="457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2"/>
    <n v="0"/>
    <x v="3"/>
    <x v="7"/>
    <x v="45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1.9961074610746108"/>
    <n v="177.5"/>
    <x v="3"/>
    <x v="7"/>
    <x v="459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1.9928443649373881"/>
    <n v="42"/>
    <x v="3"/>
    <x v="7"/>
    <x v="460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1.9956833333333335"/>
    <n v="131.5"/>
    <x v="3"/>
    <x v="7"/>
    <x v="461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9999875"/>
    <n v="1"/>
    <x v="3"/>
    <x v="7"/>
    <x v="46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1.998"/>
    <n v="5.5"/>
    <x v="3"/>
    <x v="7"/>
    <x v="463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1.9998879999999999"/>
    <n v="10.5"/>
    <x v="3"/>
    <x v="7"/>
    <x v="464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9854166666666666"/>
    <n v="90"/>
    <x v="3"/>
    <x v="7"/>
    <x v="465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1.9996666666666667"/>
    <n v="1"/>
    <x v="3"/>
    <x v="7"/>
    <x v="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2"/>
    <n v="0"/>
    <x v="3"/>
    <x v="7"/>
    <x v="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2"/>
    <n v="0"/>
    <x v="3"/>
    <x v="7"/>
    <x v="468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999888888888889"/>
    <n v="1"/>
    <x v="3"/>
    <x v="7"/>
    <x v="469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.99"/>
    <n v="6"/>
    <x v="3"/>
    <x v="7"/>
    <x v="470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2"/>
    <n v="0"/>
    <x v="3"/>
    <x v="7"/>
    <x v="471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1.9944"/>
    <n v="30"/>
    <x v="3"/>
    <x v="7"/>
    <x v="472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1.9091666666666667"/>
    <n v="1366"/>
    <x v="3"/>
    <x v="7"/>
    <x v="47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1.9665555555555554"/>
    <n v="151.5"/>
    <x v="3"/>
    <x v="7"/>
    <x v="474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1.9998666666666667"/>
    <n v="1"/>
    <x v="3"/>
    <x v="7"/>
    <x v="475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1.9554"/>
    <n v="116"/>
    <x v="3"/>
    <x v="7"/>
    <x v="476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1.99939"/>
    <n v="31.5"/>
    <x v="3"/>
    <x v="7"/>
    <x v="477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1.9666666666666668"/>
    <n v="125.5"/>
    <x v="3"/>
    <x v="7"/>
    <x v="478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1.77"/>
    <n v="61"/>
    <x v="3"/>
    <x v="7"/>
    <x v="479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1.9989599999999998"/>
    <n v="14"/>
    <x v="3"/>
    <x v="7"/>
    <x v="48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1.9957400000000001"/>
    <n v="217"/>
    <x v="3"/>
    <x v="7"/>
    <x v="481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1.9997"/>
    <n v="4"/>
    <x v="3"/>
    <x v="7"/>
    <x v="48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1.9973333333333332"/>
    <n v="11"/>
    <x v="3"/>
    <x v="7"/>
    <x v="483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1.6600000000000001"/>
    <n v="428.5"/>
    <x v="3"/>
    <x v="7"/>
    <x v="48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1.9993799999999999"/>
    <n v="16.5"/>
    <x v="3"/>
    <x v="7"/>
    <x v="485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1.98"/>
    <n v="50.5"/>
    <x v="3"/>
    <x v="7"/>
    <x v="486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986"/>
    <n v="73"/>
    <x v="3"/>
    <x v="7"/>
    <x v="487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2"/>
    <n v="0"/>
    <x v="3"/>
    <x v="7"/>
    <x v="488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1.9606653333333333"/>
    <n v="301.51"/>
    <x v="3"/>
    <x v="7"/>
    <x v="489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2"/>
    <n v="0"/>
    <x v="3"/>
    <x v="7"/>
    <x v="490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1.9738"/>
    <n v="69.5"/>
    <x v="3"/>
    <x v="7"/>
    <x v="491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1.998"/>
    <n v="5.5"/>
    <x v="3"/>
    <x v="7"/>
    <x v="492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2"/>
    <n v="0"/>
    <x v="3"/>
    <x v="7"/>
    <x v="493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1.9902600000000001"/>
    <n v="733"/>
    <x v="3"/>
    <x v="7"/>
    <x v="494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1.9935897435897436"/>
    <n v="3"/>
    <x v="3"/>
    <x v="7"/>
    <x v="495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2"/>
    <n v="0"/>
    <x v="3"/>
    <x v="7"/>
    <x v="49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2"/>
    <n v="0"/>
    <x v="3"/>
    <x v="7"/>
    <x v="49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2"/>
    <n v="0"/>
    <x v="3"/>
    <x v="7"/>
    <x v="498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1.7863666666666667"/>
    <n v="6469.5"/>
    <x v="3"/>
    <x v="7"/>
    <x v="499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2"/>
    <n v="0"/>
    <x v="3"/>
    <x v="7"/>
    <x v="5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2"/>
    <n v="0"/>
    <x v="3"/>
    <x v="7"/>
    <x v="501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2"/>
    <n v="0"/>
    <x v="3"/>
    <x v="7"/>
    <x v="502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1.97"/>
    <n v="31.5"/>
    <x v="3"/>
    <x v="7"/>
    <x v="5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2"/>
    <n v="0"/>
    <x v="3"/>
    <x v="7"/>
    <x v="504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1.9999996"/>
    <n v="1"/>
    <x v="3"/>
    <x v="7"/>
    <x v="505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.99"/>
    <n v="150.5"/>
    <x v="3"/>
    <x v="7"/>
    <x v="506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98956"/>
    <n v="132"/>
    <x v="3"/>
    <x v="7"/>
    <x v="50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1.9431666666666667"/>
    <n v="175"/>
    <x v="3"/>
    <x v="7"/>
    <x v="50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2"/>
    <n v="0"/>
    <x v="3"/>
    <x v="7"/>
    <x v="50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2"/>
    <n v="0"/>
    <x v="3"/>
    <x v="7"/>
    <x v="51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2"/>
    <n v="0"/>
    <x v="3"/>
    <x v="7"/>
    <x v="51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.8262"/>
    <n v="2192"/>
    <x v="3"/>
    <x v="7"/>
    <x v="512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1.9998"/>
    <n v="45.5"/>
    <x v="3"/>
    <x v="7"/>
    <x v="51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2"/>
    <n v="0"/>
    <x v="3"/>
    <x v="7"/>
    <x v="51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1.9982500000000001"/>
    <n v="176.5"/>
    <x v="3"/>
    <x v="7"/>
    <x v="51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1.9991665972164347"/>
    <n v="5.5"/>
    <x v="3"/>
    <x v="7"/>
    <x v="516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9862"/>
    <n v="349.5"/>
    <x v="3"/>
    <x v="7"/>
    <x v="517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2"/>
    <n v="0"/>
    <x v="3"/>
    <x v="7"/>
    <x v="518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.8754999999999999"/>
    <n v="635"/>
    <x v="3"/>
    <x v="7"/>
    <x v="519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1.9998"/>
    <n v="1"/>
    <x v="3"/>
    <x v="7"/>
    <x v="520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1.9999199999999999"/>
    <n v="1.5"/>
    <x v="3"/>
    <x v="7"/>
    <x v="521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1.998"/>
    <n v="2.5"/>
    <x v="3"/>
    <x v="7"/>
    <x v="522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2"/>
    <n v="0"/>
    <x v="3"/>
    <x v="7"/>
    <x v="523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x v="7"/>
    <n v="1.9999099999999999"/>
    <n v="12"/>
    <x v="3"/>
    <x v="7"/>
    <x v="524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1.9999989999999999"/>
    <n v="1"/>
    <x v="3"/>
    <x v="7"/>
    <x v="52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0.55714285714285716"/>
    <n v="51.5"/>
    <x v="3"/>
    <x v="8"/>
    <x v="526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0.80837500000000007"/>
    <n v="23990"/>
    <x v="3"/>
    <x v="8"/>
    <x v="527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-12.604850000000001"/>
    <n v="147135.5"/>
    <x v="3"/>
    <x v="8"/>
    <x v="528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0.94191999999999998"/>
    <n v="13302"/>
    <x v="3"/>
    <x v="8"/>
    <x v="529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-1.0011791999999997"/>
    <n v="38025.24"/>
    <x v="3"/>
    <x v="8"/>
    <x v="530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-0.78699999999999992"/>
    <n v="2905.5"/>
    <x v="3"/>
    <x v="8"/>
    <x v="531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0.68123749999999994"/>
    <n v="541.005"/>
    <x v="3"/>
    <x v="8"/>
    <x v="532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0.92949999999999999"/>
    <n v="1079"/>
    <x v="3"/>
    <x v="8"/>
    <x v="533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0.73177142857142852"/>
    <n v="22207.5"/>
    <x v="3"/>
    <x v="8"/>
    <x v="534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0.60040000000000004"/>
    <n v="1790.5"/>
    <x v="3"/>
    <x v="8"/>
    <x v="535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0.876"/>
    <n v="867"/>
    <x v="3"/>
    <x v="8"/>
    <x v="536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0.99472000000000005"/>
    <n v="12618.5"/>
    <x v="3"/>
    <x v="8"/>
    <x v="537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0.99533333333333329"/>
    <n v="1521"/>
    <x v="3"/>
    <x v="8"/>
    <x v="538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0.58553999999999995"/>
    <n v="53595.75"/>
    <x v="3"/>
    <x v="8"/>
    <x v="539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-0.67291666666666661"/>
    <n v="16544"/>
    <x v="3"/>
    <x v="8"/>
    <x v="54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0.53112500000000007"/>
    <n v="6012.5"/>
    <x v="3"/>
    <x v="8"/>
    <x v="541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-0.13559999999999994"/>
    <n v="5382.5"/>
    <x v="3"/>
    <x v="8"/>
    <x v="54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0.74299999999999999"/>
    <n v="9477"/>
    <x v="3"/>
    <x v="8"/>
    <x v="543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0.95537939628911661"/>
    <n v="15226.5"/>
    <x v="3"/>
    <x v="8"/>
    <x v="544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0.99433333333333329"/>
    <n v="1519"/>
    <x v="3"/>
    <x v="8"/>
    <x v="54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1.9694199999999999"/>
    <n v="773.5"/>
    <x v="3"/>
    <x v="8"/>
    <x v="546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1.9904999999999999"/>
    <n v="52"/>
    <x v="3"/>
    <x v="8"/>
    <x v="547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1.996"/>
    <n v="80"/>
    <x v="3"/>
    <x v="8"/>
    <x v="548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1.9965000000000002"/>
    <n v="353.5"/>
    <x v="3"/>
    <x v="8"/>
    <x v="549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1.9246666666666665"/>
    <n v="466.5"/>
    <x v="3"/>
    <x v="8"/>
    <x v="55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.8136000000000001"/>
    <n v="938"/>
    <x v="3"/>
    <x v="8"/>
    <x v="55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1.99996"/>
    <n v="6"/>
    <x v="3"/>
    <x v="8"/>
    <x v="552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.8997999999999999"/>
    <n v="2519"/>
    <x v="3"/>
    <x v="8"/>
    <x v="55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1.9544000000000001"/>
    <n v="354.5"/>
    <x v="3"/>
    <x v="8"/>
    <x v="554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1.7849249999999999"/>
    <n v="21521.5"/>
    <x v="3"/>
    <x v="8"/>
    <x v="555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1.7072333333333334"/>
    <n v="13329.5"/>
    <x v="3"/>
    <x v="8"/>
    <x v="556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1.6057333333333332"/>
    <n v="5921.5"/>
    <x v="3"/>
    <x v="8"/>
    <x v="557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1.78372"/>
    <n v="5514.5"/>
    <x v="3"/>
    <x v="8"/>
    <x v="558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1.9979499999999999"/>
    <n v="104"/>
    <x v="3"/>
    <x v="8"/>
    <x v="559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1.9997"/>
    <n v="8.5"/>
    <x v="3"/>
    <x v="8"/>
    <x v="560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.8515000000000001"/>
    <n v="458.5"/>
    <x v="3"/>
    <x v="8"/>
    <x v="561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98529"/>
    <n v="747.5"/>
    <x v="3"/>
    <x v="8"/>
    <x v="562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1.7441599999999999"/>
    <n v="6444"/>
    <x v="3"/>
    <x v="8"/>
    <x v="563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1.9617931034482758"/>
    <n v="562.5"/>
    <x v="3"/>
    <x v="8"/>
    <x v="564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.8451403508771929"/>
    <n v="4460.5"/>
    <x v="3"/>
    <x v="8"/>
    <x v="565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1.74088"/>
    <n v="9781.5"/>
    <x v="3"/>
    <x v="8"/>
    <x v="566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1.9996"/>
    <n v="1"/>
    <x v="3"/>
    <x v="8"/>
    <x v="567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1.9989400000000002"/>
    <n v="28.5"/>
    <x v="3"/>
    <x v="8"/>
    <x v="568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1.9914857142857143"/>
    <n v="150.5"/>
    <x v="3"/>
    <x v="8"/>
    <x v="569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1.9251624999999999"/>
    <n v="12041.5"/>
    <x v="3"/>
    <x v="8"/>
    <x v="57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1.7235"/>
    <n v="281.5"/>
    <x v="3"/>
    <x v="8"/>
    <x v="571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2"/>
    <n v="0"/>
    <x v="3"/>
    <x v="8"/>
    <x v="572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1.9645000000000001"/>
    <n v="1778"/>
    <x v="3"/>
    <x v="8"/>
    <x v="57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1.2701"/>
    <n v="7317"/>
    <x v="3"/>
    <x v="8"/>
    <x v="574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1.4235125"/>
    <n v="57816.75"/>
    <x v="3"/>
    <x v="8"/>
    <x v="575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.8766"/>
    <n v="1251"/>
    <x v="3"/>
    <x v="8"/>
    <x v="576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1.9948000000000001"/>
    <n v="135"/>
    <x v="3"/>
    <x v="8"/>
    <x v="577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1.9346999999999999"/>
    <n v="753.5"/>
    <x v="3"/>
    <x v="8"/>
    <x v="578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1.64662"/>
    <n v="17817"/>
    <x v="3"/>
    <x v="8"/>
    <x v="579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1.9960666666666667"/>
    <n v="298.5"/>
    <x v="3"/>
    <x v="8"/>
    <x v="580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9893999999999998"/>
    <n v="321.5"/>
    <x v="3"/>
    <x v="8"/>
    <x v="581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1.9999942857142856"/>
    <n v="1"/>
    <x v="3"/>
    <x v="8"/>
    <x v="58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1.5362"/>
    <n v="1216.5"/>
    <x v="3"/>
    <x v="8"/>
    <x v="583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.8460999999999999"/>
    <n v="7709.5"/>
    <x v="3"/>
    <x v="8"/>
    <x v="584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1.1757789230769231"/>
    <n v="54019.37"/>
    <x v="3"/>
    <x v="8"/>
    <x v="585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1.9731333333333332"/>
    <n v="217"/>
    <x v="3"/>
    <x v="8"/>
    <x v="586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1.734"/>
    <n v="3069.5"/>
    <x v="3"/>
    <x v="8"/>
    <x v="587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1.6918660000000001"/>
    <n v="2329.5050000000001"/>
    <x v="3"/>
    <x v="8"/>
    <x v="588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1.9441999999999999"/>
    <n v="422"/>
    <x v="3"/>
    <x v="8"/>
    <x v="58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1.9912545454545456"/>
    <n v="242.5"/>
    <x v="3"/>
    <x v="8"/>
    <x v="590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1.9902299999999999"/>
    <n v="491"/>
    <x v="3"/>
    <x v="8"/>
    <x v="59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2"/>
    <n v="0"/>
    <x v="3"/>
    <x v="8"/>
    <x v="59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1.2107264705882352"/>
    <n v="27063.3"/>
    <x v="3"/>
    <x v="8"/>
    <x v="593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1.779075"/>
    <n v="4603"/>
    <x v="3"/>
    <x v="8"/>
    <x v="594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1.9959333333333333"/>
    <n v="31.5"/>
    <x v="3"/>
    <x v="8"/>
    <x v="595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2"/>
    <n v="0"/>
    <x v="3"/>
    <x v="8"/>
    <x v="596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1.6620900000000001"/>
    <n v="17064.5"/>
    <x v="3"/>
    <x v="8"/>
    <x v="597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1.9978350515463918"/>
    <n v="54.5"/>
    <x v="3"/>
    <x v="8"/>
    <x v="598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1.99204"/>
    <n v="100"/>
    <x v="3"/>
    <x v="8"/>
    <x v="599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.8500666666666667"/>
    <n v="1138.5"/>
    <x v="3"/>
    <x v="8"/>
    <x v="600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1.9494909090909092"/>
    <n v="700.5"/>
    <x v="3"/>
    <x v="8"/>
    <x v="601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.8978571428571429"/>
    <n v="365.5"/>
    <x v="3"/>
    <x v="8"/>
    <x v="602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1.99695"/>
    <n v="154.5"/>
    <x v="3"/>
    <x v="8"/>
    <x v="60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1.9925000000000002"/>
    <n v="47"/>
    <x v="3"/>
    <x v="8"/>
    <x v="604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9870666666666668"/>
    <n v="102"/>
    <x v="3"/>
    <x v="8"/>
    <x v="605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0.56052631578947376"/>
    <n v="1388"/>
    <x v="4"/>
    <x v="9"/>
    <x v="606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0.77890243902439027"/>
    <n v="5066"/>
    <x v="4"/>
    <x v="9"/>
    <x v="60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0.67975999999999992"/>
    <n v="16579.5"/>
    <x v="4"/>
    <x v="9"/>
    <x v="60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0.90620000000000001"/>
    <n v="2784.5"/>
    <x v="4"/>
    <x v="9"/>
    <x v="60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0.94528428571428569"/>
    <n v="3763.0050000000001"/>
    <x v="4"/>
    <x v="9"/>
    <x v="610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0.99650000000000005"/>
    <n v="10105"/>
    <x v="4"/>
    <x v="9"/>
    <x v="611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0.98599999999999999"/>
    <n v="1285"/>
    <x v="4"/>
    <x v="9"/>
    <x v="612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0.44485714285714284"/>
    <n v="2796"/>
    <x v="4"/>
    <x v="9"/>
    <x v="613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0.94434000000000007"/>
    <n v="4023.7249999999999"/>
    <x v="4"/>
    <x v="9"/>
    <x v="614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0.69350000000000001"/>
    <n v="2673"/>
    <x v="4"/>
    <x v="9"/>
    <x v="615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0.67809999999999993"/>
    <n v="13351.5"/>
    <x v="4"/>
    <x v="9"/>
    <x v="61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0.74"/>
    <n v="3185.5"/>
    <x v="4"/>
    <x v="9"/>
    <x v="61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0.4"/>
    <n v="38.5"/>
    <x v="4"/>
    <x v="9"/>
    <x v="618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0.79520000000000002"/>
    <n v="1590.5"/>
    <x v="4"/>
    <x v="9"/>
    <x v="619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0.74470588235294111"/>
    <n v="5363.5"/>
    <x v="4"/>
    <x v="9"/>
    <x v="62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0.85593617021276591"/>
    <n v="27000"/>
    <x v="4"/>
    <x v="9"/>
    <x v="621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-1.151388888888889"/>
    <n v="5726.5"/>
    <x v="4"/>
    <x v="9"/>
    <x v="622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0.77600000000000002"/>
    <n v="3114"/>
    <x v="4"/>
    <x v="9"/>
    <x v="62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0.93266666666666664"/>
    <n v="821"/>
    <x v="4"/>
    <x v="9"/>
    <x v="62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0.41666666666666663"/>
    <n v="4819.5"/>
    <x v="4"/>
    <x v="9"/>
    <x v="625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0.92600000000000005"/>
    <n v="1620.5"/>
    <x v="4"/>
    <x v="9"/>
    <x v="626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0.97740000000000005"/>
    <n v="6693.9"/>
    <x v="4"/>
    <x v="9"/>
    <x v="627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0.8928571428571429"/>
    <n v="786.5"/>
    <x v="4"/>
    <x v="9"/>
    <x v="628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0.52"/>
    <n v="414.5"/>
    <x v="4"/>
    <x v="9"/>
    <x v="629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0.9768"/>
    <n v="2589"/>
    <x v="4"/>
    <x v="9"/>
    <x v="630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0.20900900900900898"/>
    <n v="2025"/>
    <x v="4"/>
    <x v="9"/>
    <x v="631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0.88918647472380319"/>
    <n v="1707.5"/>
    <x v="4"/>
    <x v="9"/>
    <x v="632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0.99957142857142856"/>
    <n v="3529"/>
    <x v="4"/>
    <x v="9"/>
    <x v="6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0.99750000000000005"/>
    <n v="1024.5"/>
    <x v="4"/>
    <x v="9"/>
    <x v="634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0.94440000000000002"/>
    <n v="5333"/>
    <x v="4"/>
    <x v="9"/>
    <x v="635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0.97412241224122409"/>
    <n v="2309"/>
    <x v="4"/>
    <x v="9"/>
    <x v="636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0.81499999999999995"/>
    <n v="1808.5"/>
    <x v="4"/>
    <x v="9"/>
    <x v="637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0.88300000000000001"/>
    <n v="2845"/>
    <x v="4"/>
    <x v="9"/>
    <x v="63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0.72"/>
    <n v="6413"/>
    <x v="4"/>
    <x v="9"/>
    <x v="639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0.96250000000000002"/>
    <n v="1062"/>
    <x v="4"/>
    <x v="9"/>
    <x v="640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0.98092400000000002"/>
    <n v="1307.845"/>
    <x v="4"/>
    <x v="9"/>
    <x v="641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0.82285714285714284"/>
    <n v="423"/>
    <x v="4"/>
    <x v="9"/>
    <x v="64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-0.37999999999999989"/>
    <n v="306.5"/>
    <x v="4"/>
    <x v="9"/>
    <x v="643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0.98"/>
    <n v="1284.5"/>
    <x v="4"/>
    <x v="9"/>
    <x v="6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0.98080000000000001"/>
    <n v="2597.5"/>
    <x v="4"/>
    <x v="9"/>
    <x v="645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2"/>
    <n v="0"/>
    <x v="4"/>
    <x v="10"/>
    <x v="646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1.9529999999999998"/>
    <n v="120.5"/>
    <x v="4"/>
    <x v="10"/>
    <x v="647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2"/>
    <n v="0"/>
    <x v="4"/>
    <x v="10"/>
    <x v="648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1.9988344988344988"/>
    <n v="3"/>
    <x v="4"/>
    <x v="10"/>
    <x v="649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2"/>
    <n v="0"/>
    <x v="4"/>
    <x v="10"/>
    <x v="65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1.6398571428571429"/>
    <n v="1282.5"/>
    <x v="4"/>
    <x v="10"/>
    <x v="651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2"/>
    <n v="0"/>
    <x v="4"/>
    <x v="10"/>
    <x v="652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1.9645999999999999"/>
    <n v="90"/>
    <x v="4"/>
    <x v="10"/>
    <x v="653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2"/>
    <n v="0"/>
    <x v="4"/>
    <x v="10"/>
    <x v="65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1.5859999999999999"/>
    <n v="854"/>
    <x v="4"/>
    <x v="10"/>
    <x v="655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2"/>
    <n v="0"/>
    <x v="4"/>
    <x v="10"/>
    <x v="656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1.9997368421052633"/>
    <n v="5.5"/>
    <x v="4"/>
    <x v="10"/>
    <x v="657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1.9666666666666668"/>
    <n v="25.5"/>
    <x v="4"/>
    <x v="10"/>
    <x v="65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1.9914870976323491"/>
    <n v="17"/>
    <x v="4"/>
    <x v="10"/>
    <x v="659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1.298"/>
    <n v="180"/>
    <x v="4"/>
    <x v="10"/>
    <x v="660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9830000000000001"/>
    <n v="87.5"/>
    <x v="4"/>
    <x v="10"/>
    <x v="661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1.486"/>
    <n v="1827.5"/>
    <x v="4"/>
    <x v="10"/>
    <x v="662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1.9929999999999999"/>
    <n v="12"/>
    <x v="4"/>
    <x v="10"/>
    <x v="66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1.996"/>
    <n v="1.5"/>
    <x v="4"/>
    <x v="10"/>
    <x v="664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1.9733333333333334"/>
    <n v="203"/>
    <x v="4"/>
    <x v="10"/>
    <x v="66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0.96"/>
    <n v="533.5"/>
    <x v="5"/>
    <x v="11"/>
    <x v="66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0.66846249999999996"/>
    <n v="545.11500000000001"/>
    <x v="5"/>
    <x v="11"/>
    <x v="667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n v="357"/>
    <x v="5"/>
    <x v="11"/>
    <x v="668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0.51866666666666661"/>
    <n v="1128.5"/>
    <x v="5"/>
    <x v="11"/>
    <x v="66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0.97499999999999998"/>
    <n v="517.5"/>
    <x v="5"/>
    <x v="11"/>
    <x v="670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0.19372"/>
    <n v="466.07"/>
    <x v="5"/>
    <x v="11"/>
    <x v="671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0.57200000000000006"/>
    <n v="3592"/>
    <x v="5"/>
    <x v="11"/>
    <x v="672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0.85833333333333339"/>
    <n v="693.5"/>
    <x v="5"/>
    <x v="11"/>
    <x v="673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-3.5050000000000026E-2"/>
    <n v="1034.5250000000001"/>
    <x v="5"/>
    <x v="11"/>
    <x v="674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0.90588235294117647"/>
    <n v="937"/>
    <x v="5"/>
    <x v="11"/>
    <x v="675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0.55625400000000003"/>
    <n v="7296.73"/>
    <x v="5"/>
    <x v="11"/>
    <x v="676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0.96133333333333337"/>
    <n v="3959"/>
    <x v="5"/>
    <x v="11"/>
    <x v="677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0.995556"/>
    <n v="1285.5550000000001"/>
    <x v="5"/>
    <x v="11"/>
    <x v="678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0.97220727272727281"/>
    <n v="1429.2149999999999"/>
    <x v="5"/>
    <x v="11"/>
    <x v="679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0.94687500000000002"/>
    <n v="4239"/>
    <x v="5"/>
    <x v="11"/>
    <x v="680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0.88214285714285712"/>
    <n v="7917"/>
    <x v="5"/>
    <x v="11"/>
    <x v="681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0.98650000000000004"/>
    <n v="5112.5"/>
    <x v="5"/>
    <x v="11"/>
    <x v="682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0.92466666666666664"/>
    <n v="1648.5"/>
    <x v="5"/>
    <x v="11"/>
    <x v="683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0.8511428571428572"/>
    <n v="2054"/>
    <x v="5"/>
    <x v="11"/>
    <x v="684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0.99980000000000002"/>
    <n v="2514.5"/>
    <x v="5"/>
    <x v="11"/>
    <x v="685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0.47866666666666668"/>
    <n v="1169"/>
    <x v="5"/>
    <x v="11"/>
    <x v="686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0.88478500000000004"/>
    <n v="1140.7149999999999"/>
    <x v="5"/>
    <x v="11"/>
    <x v="687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0.98666666666666669"/>
    <n v="3077.5"/>
    <x v="5"/>
    <x v="11"/>
    <x v="688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0.7673913043478261"/>
    <n v="1436.5"/>
    <x v="5"/>
    <x v="11"/>
    <x v="689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n v="2759"/>
    <x v="5"/>
    <x v="11"/>
    <x v="690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0.95"/>
    <n v="1602"/>
    <x v="5"/>
    <x v="11"/>
    <x v="691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0.95562499999999995"/>
    <n v="4213"/>
    <x v="5"/>
    <x v="11"/>
    <x v="692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0.94874999999999998"/>
    <n v="2131"/>
    <x v="5"/>
    <x v="11"/>
    <x v="693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n v="2271.5"/>
    <x v="5"/>
    <x v="11"/>
    <x v="694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0.96225000000000005"/>
    <n v="2101.5"/>
    <x v="5"/>
    <x v="11"/>
    <x v="695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0.95"/>
    <n v="801"/>
    <x v="5"/>
    <x v="11"/>
    <x v="696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0.96"/>
    <n v="526"/>
    <x v="5"/>
    <x v="11"/>
    <x v="697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0.48166666666666669"/>
    <n v="472"/>
    <x v="5"/>
    <x v="11"/>
    <x v="698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0.40003999999999995"/>
    <n v="1247.97"/>
    <x v="5"/>
    <x v="11"/>
    <x v="699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0.72699999999999998"/>
    <n v="650.5"/>
    <x v="5"/>
    <x v="11"/>
    <x v="700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0.92999999999999994"/>
    <n v="2161.5"/>
    <x v="5"/>
    <x v="11"/>
    <x v="701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0.84877857142857138"/>
    <n v="4131.7749999999996"/>
    <x v="5"/>
    <x v="11"/>
    <x v="702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0.62889333333333342"/>
    <n v="1039.83"/>
    <x v="5"/>
    <x v="11"/>
    <x v="703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0.44285714285714284"/>
    <n v="282"/>
    <x v="5"/>
    <x v="11"/>
    <x v="704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0.91249999999999998"/>
    <n v="224.5"/>
    <x v="5"/>
    <x v="11"/>
    <x v="705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0.65949999999999998"/>
    <n v="1359.5"/>
    <x v="5"/>
    <x v="11"/>
    <x v="706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n v="8780"/>
    <x v="5"/>
    <x v="11"/>
    <x v="707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0.80833333333333335"/>
    <n v="1822"/>
    <x v="5"/>
    <x v="11"/>
    <x v="708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0.20499999999999996"/>
    <n v="734.5"/>
    <x v="5"/>
    <x v="11"/>
    <x v="709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0.65618750000000003"/>
    <n v="1102.05"/>
    <x v="5"/>
    <x v="11"/>
    <x v="710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0.99568000000000001"/>
    <n v="6326.5"/>
    <x v="5"/>
    <x v="11"/>
    <x v="711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0.98545454545454547"/>
    <n v="2814.5"/>
    <x v="5"/>
    <x v="11"/>
    <x v="712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0.96666666666666667"/>
    <n v="160.5"/>
    <x v="5"/>
    <x v="11"/>
    <x v="713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0.92999999999999994"/>
    <n v="714.5"/>
    <x v="5"/>
    <x v="11"/>
    <x v="714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0.96"/>
    <n v="268"/>
    <x v="5"/>
    <x v="11"/>
    <x v="715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0.92166666666666663"/>
    <n v="986.5"/>
    <x v="5"/>
    <x v="11"/>
    <x v="716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-0.33333333333333326"/>
    <n v="1760"/>
    <x v="5"/>
    <x v="11"/>
    <x v="717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0.99392933333333333"/>
    <n v="7622.53"/>
    <x v="5"/>
    <x v="11"/>
    <x v="718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0.98333333333333328"/>
    <n v="3070.5"/>
    <x v="5"/>
    <x v="11"/>
    <x v="719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0.68981818181818189"/>
    <n v="3640.5"/>
    <x v="5"/>
    <x v="11"/>
    <x v="720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0.82750000000000001"/>
    <n v="1192.5"/>
    <x v="5"/>
    <x v="11"/>
    <x v="721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0.99069599999999991"/>
    <n v="2546.2600000000002"/>
    <x v="5"/>
    <x v="11"/>
    <x v="722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0.78200000000000003"/>
    <n v="1553.5"/>
    <x v="5"/>
    <x v="11"/>
    <x v="72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0.54600000000000004"/>
    <n v="1484.5"/>
    <x v="5"/>
    <x v="11"/>
    <x v="724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0.83383399999999996"/>
    <n v="2963.415"/>
    <x v="5"/>
    <x v="11"/>
    <x v="72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0.79583400000000004"/>
    <n v="6115.83"/>
    <x v="5"/>
    <x v="12"/>
    <x v="726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0.98680000000000001"/>
    <n v="2580"/>
    <x v="5"/>
    <x v="12"/>
    <x v="727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0.95679999999999998"/>
    <n v="1323.5"/>
    <x v="5"/>
    <x v="12"/>
    <x v="728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-0.67133333333333334"/>
    <n v="4070.5"/>
    <x v="5"/>
    <x v="12"/>
    <x v="729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5.8666666666666645E-2"/>
    <n v="2991.5"/>
    <x v="5"/>
    <x v="12"/>
    <x v="730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0.79619799999999996"/>
    <n v="3098.0050000000001"/>
    <x v="5"/>
    <x v="12"/>
    <x v="731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0.77999090909090907"/>
    <n v="694.505"/>
    <x v="5"/>
    <x v="12"/>
    <x v="732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"/>
    <n v="5.5"/>
    <x v="5"/>
    <x v="12"/>
    <x v="733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n v="158"/>
    <x v="5"/>
    <x v="12"/>
    <x v="734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0.80099999999999993"/>
    <n v="2455.5"/>
    <x v="5"/>
    <x v="12"/>
    <x v="73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0.44825000000000004"/>
    <n v="3170"/>
    <x v="5"/>
    <x v="12"/>
    <x v="736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0.69550000000000001"/>
    <n v="1339.5"/>
    <x v="5"/>
    <x v="12"/>
    <x v="737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0.95028571428571429"/>
    <n v="1868"/>
    <x v="5"/>
    <x v="12"/>
    <x v="738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n v="155"/>
    <x v="5"/>
    <x v="12"/>
    <x v="73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0.81779496402877694"/>
    <n v="16682.150000000001"/>
    <x v="5"/>
    <x v="12"/>
    <x v="740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0.96551724137931039"/>
    <n v="773.5"/>
    <x v="5"/>
    <x v="12"/>
    <x v="741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-0.17999999999999994"/>
    <n v="286.5"/>
    <x v="5"/>
    <x v="12"/>
    <x v="742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n v="612"/>
    <x v="5"/>
    <x v="12"/>
    <x v="743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0.55994166666666678"/>
    <n v="902.03499999999997"/>
    <x v="5"/>
    <x v="12"/>
    <x v="744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0.95325000000000004"/>
    <n v="2142.5"/>
    <x v="5"/>
    <x v="12"/>
    <x v="74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.8185714285714285"/>
    <n v="1294"/>
    <x v="5"/>
    <x v="13"/>
    <x v="746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1.9775555555555555"/>
    <n v="51.5"/>
    <x v="5"/>
    <x v="13"/>
    <x v="747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1.9965999999999999"/>
    <n v="87"/>
    <x v="5"/>
    <x v="13"/>
    <x v="74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1.9550000000000001"/>
    <n v="47.5"/>
    <x v="5"/>
    <x v="13"/>
    <x v="749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1.5846153846153848"/>
    <n v="1389.5"/>
    <x v="5"/>
    <x v="13"/>
    <x v="750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1.9795454545454545"/>
    <n v="23.5"/>
    <x v="5"/>
    <x v="13"/>
    <x v="751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.8171428571428572"/>
    <n v="325.5"/>
    <x v="5"/>
    <x v="13"/>
    <x v="752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1.7598"/>
    <n v="606"/>
    <x v="5"/>
    <x v="13"/>
    <x v="753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1.9988888888888889"/>
    <n v="25.5"/>
    <x v="5"/>
    <x v="13"/>
    <x v="75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.8818181818181818"/>
    <n v="521.5"/>
    <x v="5"/>
    <x v="13"/>
    <x v="755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1.9969000000000001"/>
    <n v="33.5"/>
    <x v="5"/>
    <x v="13"/>
    <x v="756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1.9458333333333333"/>
    <n v="168.5"/>
    <x v="5"/>
    <x v="13"/>
    <x v="757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1.9918749999999998"/>
    <n v="33.5"/>
    <x v="5"/>
    <x v="13"/>
    <x v="758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9871428571428571"/>
    <n v="25"/>
    <x v="5"/>
    <x v="13"/>
    <x v="75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1.7566666666666668"/>
    <n v="375.5"/>
    <x v="5"/>
    <x v="13"/>
    <x v="760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2"/>
    <n v="0"/>
    <x v="5"/>
    <x v="13"/>
    <x v="76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1.592005076142132"/>
    <n v="665.5"/>
    <x v="5"/>
    <x v="13"/>
    <x v="762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1.3245"/>
    <n v="690"/>
    <x v="5"/>
    <x v="13"/>
    <x v="763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9870000000000001"/>
    <n v="33.5"/>
    <x v="5"/>
    <x v="13"/>
    <x v="76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1.6933333333333334"/>
    <n v="337"/>
    <x v="5"/>
    <x v="13"/>
    <x v="76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1.9701058201058201"/>
    <n v="60.5"/>
    <x v="5"/>
    <x v="14"/>
    <x v="766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1.992"/>
    <n v="15.5"/>
    <x v="5"/>
    <x v="14"/>
    <x v="767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1.7986666666666666"/>
    <n v="158"/>
    <x v="5"/>
    <x v="14"/>
    <x v="768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1.5998000000000001"/>
    <n v="1012.5"/>
    <x v="5"/>
    <x v="14"/>
    <x v="769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.99"/>
    <n v="11"/>
    <x v="5"/>
    <x v="14"/>
    <x v="770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1.25"/>
    <n v="385.5"/>
    <x v="5"/>
    <x v="14"/>
    <x v="77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1.5899999999999999"/>
    <n v="106"/>
    <x v="5"/>
    <x v="14"/>
    <x v="77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2"/>
    <n v="0"/>
    <x v="5"/>
    <x v="14"/>
    <x v="773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1.9279999999999999"/>
    <n v="38"/>
    <x v="5"/>
    <x v="14"/>
    <x v="774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1.9055872"/>
    <n v="1196.1600000000001"/>
    <x v="5"/>
    <x v="14"/>
    <x v="775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1.9583333333333335"/>
    <n v="64.5"/>
    <x v="5"/>
    <x v="14"/>
    <x v="776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1.9675"/>
    <n v="134.5"/>
    <x v="5"/>
    <x v="14"/>
    <x v="777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1.5925"/>
    <n v="1231"/>
    <x v="5"/>
    <x v="14"/>
    <x v="778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.9"/>
    <n v="102.5"/>
    <x v="5"/>
    <x v="14"/>
    <x v="779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1.6082999999999998"/>
    <n v="3943.5"/>
    <x v="5"/>
    <x v="14"/>
    <x v="78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1.975625"/>
    <n v="101"/>
    <x v="5"/>
    <x v="14"/>
    <x v="781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1.6"/>
    <n v="1636"/>
    <x v="5"/>
    <x v="14"/>
    <x v="782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2"/>
    <n v="0"/>
    <x v="5"/>
    <x v="14"/>
    <x v="783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1.972"/>
    <n v="36"/>
    <x v="5"/>
    <x v="14"/>
    <x v="784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1.6266666666666667"/>
    <n v="144"/>
    <x v="5"/>
    <x v="14"/>
    <x v="785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1.9958"/>
    <n v="11.5"/>
    <x v="5"/>
    <x v="13"/>
    <x v="786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2"/>
    <n v="0"/>
    <x v="5"/>
    <x v="13"/>
    <x v="78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1.9969999999999999"/>
    <n v="46.5"/>
    <x v="5"/>
    <x v="13"/>
    <x v="788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1.968"/>
    <n v="82"/>
    <x v="5"/>
    <x v="13"/>
    <x v="789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1.99698"/>
    <n v="77"/>
    <x v="5"/>
    <x v="13"/>
    <x v="790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1.9698461538461538"/>
    <n v="101"/>
    <x v="5"/>
    <x v="13"/>
    <x v="791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2"/>
    <n v="0"/>
    <x v="5"/>
    <x v="13"/>
    <x v="792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2"/>
    <n v="0"/>
    <x v="5"/>
    <x v="13"/>
    <x v="79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2"/>
    <n v="0"/>
    <x v="5"/>
    <x v="13"/>
    <x v="794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1.9675"/>
    <n v="264"/>
    <x v="5"/>
    <x v="13"/>
    <x v="79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1.7763636363636364"/>
    <n v="64"/>
    <x v="5"/>
    <x v="13"/>
    <x v="796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2"/>
    <n v="0"/>
    <x v="5"/>
    <x v="13"/>
    <x v="797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1.9914285714285715"/>
    <n v="16"/>
    <x v="5"/>
    <x v="13"/>
    <x v="798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1.9339333333333333"/>
    <n v="1003"/>
    <x v="5"/>
    <x v="13"/>
    <x v="79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2"/>
    <n v="0"/>
    <x v="5"/>
    <x v="13"/>
    <x v="800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1.9423076923076923"/>
    <n v="192"/>
    <x v="5"/>
    <x v="13"/>
    <x v="80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2"/>
    <n v="0"/>
    <x v="5"/>
    <x v="13"/>
    <x v="802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1.994"/>
    <n v="15.5"/>
    <x v="5"/>
    <x v="13"/>
    <x v="80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1.9497435897435897"/>
    <n v="103"/>
    <x v="5"/>
    <x v="13"/>
    <x v="804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1.9950000000000001"/>
    <n v="50.5"/>
    <x v="5"/>
    <x v="13"/>
    <x v="8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2"/>
    <n v="0"/>
    <x v="5"/>
    <x v="13"/>
    <x v="806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1.6909999999999998"/>
    <n v="2327.5"/>
    <x v="5"/>
    <x v="13"/>
    <x v="807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1.7896296296296297"/>
    <n v="2855"/>
    <x v="5"/>
    <x v="13"/>
    <x v="808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1.978"/>
    <n v="168"/>
    <x v="5"/>
    <x v="13"/>
    <x v="809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.891"/>
    <n v="171"/>
    <x v="5"/>
    <x v="13"/>
    <x v="810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1.9733333333333334"/>
    <n v="82.5"/>
    <x v="5"/>
    <x v="13"/>
    <x v="81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2"/>
    <n v="0"/>
    <x v="5"/>
    <x v="13"/>
    <x v="812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2"/>
    <n v="0"/>
    <x v="5"/>
    <x v="13"/>
    <x v="813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.8913793103448275"/>
    <n v="801.5"/>
    <x v="5"/>
    <x v="13"/>
    <x v="814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2"/>
    <n v="0"/>
    <x v="5"/>
    <x v="13"/>
    <x v="81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1.6166666666666667"/>
    <n v="175"/>
    <x v="5"/>
    <x v="13"/>
    <x v="81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1.9344999999999999"/>
    <n v="69"/>
    <x v="5"/>
    <x v="13"/>
    <x v="817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.8546315789473684"/>
    <n v="705.5"/>
    <x v="5"/>
    <x v="13"/>
    <x v="818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1.94"/>
    <n v="61"/>
    <x v="5"/>
    <x v="13"/>
    <x v="81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1.696"/>
    <n v="775"/>
    <x v="5"/>
    <x v="13"/>
    <x v="820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9857142857142858"/>
    <n v="26"/>
    <x v="5"/>
    <x v="13"/>
    <x v="82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2"/>
    <n v="0"/>
    <x v="5"/>
    <x v="13"/>
    <x v="82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9885714285714284"/>
    <n v="21"/>
    <x v="5"/>
    <x v="13"/>
    <x v="823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1.9964285714285714"/>
    <n v="13"/>
    <x v="5"/>
    <x v="13"/>
    <x v="824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9854545454545454"/>
    <n v="21"/>
    <x v="5"/>
    <x v="13"/>
    <x v="82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.8284444444444445"/>
    <n v="779"/>
    <x v="3"/>
    <x v="8"/>
    <x v="82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1.97678"/>
    <n v="596"/>
    <x v="3"/>
    <x v="8"/>
    <x v="827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1.9109333333333334"/>
    <n v="342"/>
    <x v="3"/>
    <x v="8"/>
    <x v="828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1.9036666666666666"/>
    <n v="150.5"/>
    <x v="3"/>
    <x v="8"/>
    <x v="829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.8667400000000001"/>
    <n v="3379.5"/>
    <x v="3"/>
    <x v="8"/>
    <x v="83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1.97516"/>
    <n v="1250"/>
    <x v="3"/>
    <x v="8"/>
    <x v="831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809333333333332"/>
    <n v="145.5"/>
    <x v="3"/>
    <x v="8"/>
    <x v="83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2"/>
    <n v="0"/>
    <x v="3"/>
    <x v="8"/>
    <x v="833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.88"/>
    <n v="244"/>
    <x v="3"/>
    <x v="8"/>
    <x v="83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9863499999999998"/>
    <n v="140"/>
    <x v="3"/>
    <x v="8"/>
    <x v="835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1.7196"/>
    <n v="713"/>
    <x v="3"/>
    <x v="8"/>
    <x v="836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1.6160999999999999"/>
    <n v="9658"/>
    <x v="3"/>
    <x v="8"/>
    <x v="837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1.6005714285714285"/>
    <n v="9884"/>
    <x v="3"/>
    <x v="8"/>
    <x v="838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1.9916"/>
    <n v="65.5"/>
    <x v="3"/>
    <x v="8"/>
    <x v="8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1.5659333333333332"/>
    <n v="3292"/>
    <x v="3"/>
    <x v="8"/>
    <x v="84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1.9433866666666666"/>
    <n v="8538.5"/>
    <x v="3"/>
    <x v="8"/>
    <x v="841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98278"/>
    <n v="439"/>
    <x v="3"/>
    <x v="8"/>
    <x v="842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805833333333334"/>
    <n v="120"/>
    <x v="3"/>
    <x v="8"/>
    <x v="84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.8867172431528867"/>
    <n v="449"/>
    <x v="3"/>
    <x v="8"/>
    <x v="844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1.6114000000000002"/>
    <n v="9800.5"/>
    <x v="3"/>
    <x v="8"/>
    <x v="84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1.5389937106918239"/>
    <n v="12921.5"/>
    <x v="3"/>
    <x v="8"/>
    <x v="846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1.5781157894736841"/>
    <n v="20094.5"/>
    <x v="3"/>
    <x v="8"/>
    <x v="847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1.7151999999999998"/>
    <n v="374.5"/>
    <x v="3"/>
    <x v="8"/>
    <x v="848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9892285714285713"/>
    <n v="193"/>
    <x v="3"/>
    <x v="8"/>
    <x v="84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1.9920090909090908"/>
    <n v="454"/>
    <x v="3"/>
    <x v="8"/>
    <x v="85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9880800000000001"/>
    <n v="152"/>
    <x v="3"/>
    <x v="8"/>
    <x v="851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.8519999999999999"/>
    <n v="903"/>
    <x v="3"/>
    <x v="8"/>
    <x v="85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.8218999999999999"/>
    <n v="1821.5"/>
    <x v="3"/>
    <x v="8"/>
    <x v="853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98675"/>
    <n v="55"/>
    <x v="3"/>
    <x v="8"/>
    <x v="85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1.5333333333333332"/>
    <n v="7005.5"/>
    <x v="3"/>
    <x v="8"/>
    <x v="855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1.5407999999999999"/>
    <n v="1155"/>
    <x v="3"/>
    <x v="8"/>
    <x v="856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1.9977399999999998"/>
    <n v="115.5"/>
    <x v="3"/>
    <x v="8"/>
    <x v="857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1.6537500000000001"/>
    <n v="3485"/>
    <x v="3"/>
    <x v="8"/>
    <x v="85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1.9794499999999999"/>
    <n v="209.5"/>
    <x v="3"/>
    <x v="8"/>
    <x v="859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1.9944"/>
    <n v="141.5"/>
    <x v="3"/>
    <x v="8"/>
    <x v="860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1.97393"/>
    <n v="1315.5"/>
    <x v="3"/>
    <x v="8"/>
    <x v="861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807399999999999"/>
    <n v="1453.5"/>
    <x v="3"/>
    <x v="8"/>
    <x v="862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1.6633333333333333"/>
    <n v="460.5"/>
    <x v="3"/>
    <x v="8"/>
    <x v="863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1.4373673281700976"/>
    <n v="48698"/>
    <x v="3"/>
    <x v="8"/>
    <x v="864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1.171824"/>
    <n v="14541.08"/>
    <x v="3"/>
    <x v="8"/>
    <x v="86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.8513999999999999"/>
    <n v="758.5"/>
    <x v="3"/>
    <x v="8"/>
    <x v="866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9998762487624875"/>
    <n v="7.5"/>
    <x v="3"/>
    <x v="8"/>
    <x v="867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9998285714285715"/>
    <n v="3"/>
    <x v="3"/>
    <x v="8"/>
    <x v="86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1.7049386388278529"/>
    <n v="15465"/>
    <x v="3"/>
    <x v="8"/>
    <x v="869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9893999999999998"/>
    <n v="54.5"/>
    <x v="3"/>
    <x v="8"/>
    <x v="87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1.9370666666666667"/>
    <n v="955.5"/>
    <x v="3"/>
    <x v="8"/>
    <x v="871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.8725000000000001"/>
    <n v="1286.5"/>
    <x v="3"/>
    <x v="8"/>
    <x v="872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.8677999999999999"/>
    <n v="3325.5"/>
    <x v="3"/>
    <x v="8"/>
    <x v="87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2"/>
    <n v="0"/>
    <x v="3"/>
    <x v="8"/>
    <x v="874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.8323"/>
    <n v="854.5"/>
    <x v="3"/>
    <x v="8"/>
    <x v="87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1.9989599999999998"/>
    <n v="14"/>
    <x v="3"/>
    <x v="8"/>
    <x v="876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1.9576"/>
    <n v="109.5"/>
    <x v="3"/>
    <x v="8"/>
    <x v="877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1.99533"/>
    <n v="235.5"/>
    <x v="3"/>
    <x v="8"/>
    <x v="878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1.7491285714285714"/>
    <n v="8878.5"/>
    <x v="3"/>
    <x v="8"/>
    <x v="87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1.9766550000000001"/>
    <n v="2340"/>
    <x v="3"/>
    <x v="8"/>
    <x v="88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1.9274"/>
    <n v="367.5"/>
    <x v="3"/>
    <x v="8"/>
    <x v="881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9837500000000001"/>
    <n v="35"/>
    <x v="3"/>
    <x v="8"/>
    <x v="882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9870000000000001"/>
    <n v="36.5"/>
    <x v="3"/>
    <x v="8"/>
    <x v="88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1.4144166666666667"/>
    <n v="17682"/>
    <x v="3"/>
    <x v="8"/>
    <x v="884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1.9221133333333333"/>
    <n v="5861.5"/>
    <x v="3"/>
    <x v="8"/>
    <x v="885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1.9778428523527438"/>
    <n v="9915"/>
    <x v="3"/>
    <x v="8"/>
    <x v="886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0.96"/>
    <n v="2602"/>
    <x v="3"/>
    <x v="8"/>
    <x v="887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1.703970397039704"/>
    <n v="1491"/>
    <x v="3"/>
    <x v="8"/>
    <x v="888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.83945"/>
    <n v="1613"/>
    <x v="3"/>
    <x v="8"/>
    <x v="889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1.1779200000000001"/>
    <n v="10323.5"/>
    <x v="3"/>
    <x v="8"/>
    <x v="890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1.24949"/>
    <n v="75131.5"/>
    <x v="3"/>
    <x v="8"/>
    <x v="891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1.9415"/>
    <n v="121"/>
    <x v="3"/>
    <x v="8"/>
    <x v="89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1.5568"/>
    <n v="6686"/>
    <x v="3"/>
    <x v="8"/>
    <x v="89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1.9973262032085561"/>
    <n v="125.5"/>
    <x v="3"/>
    <x v="8"/>
    <x v="89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.8687"/>
    <n v="3333"/>
    <x v="3"/>
    <x v="8"/>
    <x v="895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1.9980911062906723"/>
    <n v="112"/>
    <x v="3"/>
    <x v="8"/>
    <x v="896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1.9962499999999999"/>
    <n v="38"/>
    <x v="3"/>
    <x v="8"/>
    <x v="897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-213.35021"/>
    <n v="538763.02500000002"/>
    <x v="3"/>
    <x v="8"/>
    <x v="898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1.65472"/>
    <n v="4361"/>
    <x v="3"/>
    <x v="8"/>
    <x v="899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1.694"/>
    <n v="1538"/>
    <x v="3"/>
    <x v="8"/>
    <x v="900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1.9733333333333334"/>
    <n v="123"/>
    <x v="3"/>
    <x v="8"/>
    <x v="901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1.9715799999999999"/>
    <n v="1440"/>
    <x v="3"/>
    <x v="8"/>
    <x v="90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1.771212"/>
    <n v="28776"/>
    <x v="3"/>
    <x v="8"/>
    <x v="903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1.96895"/>
    <n v="314"/>
    <x v="3"/>
    <x v="8"/>
    <x v="904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1.5266666666666666"/>
    <n v="10850"/>
    <x v="3"/>
    <x v="8"/>
    <x v="905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-5.5483870967741877E-2"/>
    <n v="1608"/>
    <x v="5"/>
    <x v="15"/>
    <x v="906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-1.5180366666666667"/>
    <n v="5516.0550000000003"/>
    <x v="5"/>
    <x v="15"/>
    <x v="907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0.85099999999999998"/>
    <n v="1186"/>
    <x v="5"/>
    <x v="15"/>
    <x v="908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-0.37149999999999994"/>
    <n v="2437"/>
    <x v="5"/>
    <x v="15"/>
    <x v="909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0.81362250000000003"/>
    <n v="11894.275"/>
    <x v="5"/>
    <x v="15"/>
    <x v="910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0.90071685714285699"/>
    <n v="39010.410000000003"/>
    <x v="5"/>
    <x v="15"/>
    <x v="911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0.99991714285714284"/>
    <n v="3561.29"/>
    <x v="5"/>
    <x v="15"/>
    <x v="91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0.96907079056125855"/>
    <n v="3922"/>
    <x v="5"/>
    <x v="15"/>
    <x v="91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0.82730000000000004"/>
    <n v="5991"/>
    <x v="5"/>
    <x v="15"/>
    <x v="914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0.88239999999999996"/>
    <n v="5658.5"/>
    <x v="5"/>
    <x v="15"/>
    <x v="915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-1.4209999999999998"/>
    <n v="3500.5"/>
    <x v="5"/>
    <x v="15"/>
    <x v="916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0.92600000000000005"/>
    <n v="5419.5"/>
    <x v="5"/>
    <x v="15"/>
    <x v="917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0.91502962962962964"/>
    <n v="2977.42"/>
    <x v="5"/>
    <x v="15"/>
    <x v="918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0.97138554216867468"/>
    <n v="696.5"/>
    <x v="5"/>
    <x v="15"/>
    <x v="919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0.69998199999999999"/>
    <n v="3333.0450000000001"/>
    <x v="5"/>
    <x v="15"/>
    <x v="920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0.92347826086956519"/>
    <n v="2514"/>
    <x v="5"/>
    <x v="15"/>
    <x v="921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0.87639555555555548"/>
    <n v="2633.61"/>
    <x v="5"/>
    <x v="15"/>
    <x v="922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0.97899999999999998"/>
    <n v="521"/>
    <x v="5"/>
    <x v="15"/>
    <x v="923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0.54666666666666663"/>
    <n v="1120.5"/>
    <x v="5"/>
    <x v="15"/>
    <x v="924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0.71799999999999997"/>
    <n v="335.5"/>
    <x v="5"/>
    <x v="15"/>
    <x v="925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1.9970588235294118"/>
    <n v="125.5"/>
    <x v="6"/>
    <x v="16"/>
    <x v="926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2"/>
    <n v="0"/>
    <x v="6"/>
    <x v="16"/>
    <x v="927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9846153846153847"/>
    <n v="5.5"/>
    <x v="6"/>
    <x v="16"/>
    <x v="9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1.9146300000000001"/>
    <n v="4414.5"/>
    <x v="6"/>
    <x v="16"/>
    <x v="929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1.9991428571428571"/>
    <n v="4"/>
    <x v="6"/>
    <x v="16"/>
    <x v="93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1.9734"/>
    <n v="137"/>
    <x v="6"/>
    <x v="16"/>
    <x v="931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2"/>
    <n v="0"/>
    <x v="6"/>
    <x v="16"/>
    <x v="932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1.9995000000000001"/>
    <n v="1"/>
    <x v="6"/>
    <x v="16"/>
    <x v="93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9858666666666667"/>
    <n v="108"/>
    <x v="6"/>
    <x v="16"/>
    <x v="934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2"/>
    <n v="0"/>
    <x v="6"/>
    <x v="16"/>
    <x v="93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2"/>
    <n v="0"/>
    <x v="6"/>
    <x v="16"/>
    <x v="93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2"/>
    <n v="0"/>
    <x v="6"/>
    <x v="16"/>
    <x v="93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2"/>
    <n v="0"/>
    <x v="6"/>
    <x v="16"/>
    <x v="938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.99"/>
    <n v="8"/>
    <x v="6"/>
    <x v="16"/>
    <x v="939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2"/>
    <n v="0"/>
    <x v="6"/>
    <x v="16"/>
    <x v="94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2"/>
    <n v="0"/>
    <x v="6"/>
    <x v="16"/>
    <x v="941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2"/>
    <n v="0"/>
    <x v="6"/>
    <x v="16"/>
    <x v="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2"/>
    <n v="0"/>
    <x v="6"/>
    <x v="16"/>
    <x v="9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2"/>
    <n v="0"/>
    <x v="6"/>
    <x v="16"/>
    <x v="944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2"/>
    <n v="0"/>
    <x v="6"/>
    <x v="16"/>
    <x v="945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.99"/>
    <n v="25.5"/>
    <x v="6"/>
    <x v="16"/>
    <x v="946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2"/>
    <n v="0"/>
    <x v="6"/>
    <x v="16"/>
    <x v="947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1.0452261306532664"/>
    <n v="97"/>
    <x v="6"/>
    <x v="16"/>
    <x v="948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2"/>
    <n v="0"/>
    <x v="6"/>
    <x v="16"/>
    <x v="949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1.9102555555555556"/>
    <n v="4100"/>
    <x v="7"/>
    <x v="17"/>
    <x v="95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1.9729999999999999"/>
    <n v="43"/>
    <x v="7"/>
    <x v="17"/>
    <x v="95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1.9663266666666668"/>
    <n v="2599.5"/>
    <x v="7"/>
    <x v="17"/>
    <x v="95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1.74"/>
    <n v="70"/>
    <x v="7"/>
    <x v="17"/>
    <x v="95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1.9984999999999999"/>
    <n v="24.5"/>
    <x v="7"/>
    <x v="17"/>
    <x v="95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1.6136363636363638"/>
    <n v="435.5"/>
    <x v="7"/>
    <x v="17"/>
    <x v="95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1.9929999999999999"/>
    <n v="36"/>
    <x v="7"/>
    <x v="17"/>
    <x v="956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2"/>
    <n v="0"/>
    <x v="7"/>
    <x v="17"/>
    <x v="95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1.99932"/>
    <n v="27.5"/>
    <x v="7"/>
    <x v="17"/>
    <x v="958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9866666666666668"/>
    <n v="5.5"/>
    <x v="7"/>
    <x v="17"/>
    <x v="95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1.9369074074074075"/>
    <n v="1718.5"/>
    <x v="7"/>
    <x v="17"/>
    <x v="960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1.9550000000000001"/>
    <n v="24"/>
    <x v="7"/>
    <x v="17"/>
    <x v="96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1.3723466666666666"/>
    <n v="24024.5"/>
    <x v="7"/>
    <x v="17"/>
    <x v="96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1.70624"/>
    <n v="3755.5"/>
    <x v="7"/>
    <x v="17"/>
    <x v="96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1.925"/>
    <n v="25"/>
    <x v="7"/>
    <x v="17"/>
    <x v="96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1.9739230769230769"/>
    <n v="348"/>
    <x v="7"/>
    <x v="17"/>
    <x v="965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1.9089499999999999"/>
    <n v="959.5"/>
    <x v="7"/>
    <x v="17"/>
    <x v="966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9998235294117648"/>
    <n v="8"/>
    <x v="7"/>
    <x v="17"/>
    <x v="967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1.9944"/>
    <n v="29.5"/>
    <x v="7"/>
    <x v="17"/>
    <x v="96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1.9918"/>
    <n v="205.5"/>
    <x v="7"/>
    <x v="17"/>
    <x v="969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2"/>
    <n v="0"/>
    <x v="7"/>
    <x v="17"/>
    <x v="970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1.9658"/>
    <n v="517.5"/>
    <x v="7"/>
    <x v="17"/>
    <x v="971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1.9991666666666665"/>
    <n v="8.5"/>
    <x v="7"/>
    <x v="17"/>
    <x v="97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2"/>
    <n v="0"/>
    <x v="7"/>
    <x v="17"/>
    <x v="973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.8581702222222223"/>
    <n v="3264.67"/>
    <x v="7"/>
    <x v="17"/>
    <x v="974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1.9217333333333333"/>
    <n v="611.5"/>
    <x v="7"/>
    <x v="17"/>
    <x v="97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1.9996153550273097"/>
    <n v="3"/>
    <x v="7"/>
    <x v="17"/>
    <x v="97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.875"/>
    <n v="13.5"/>
    <x v="7"/>
    <x v="17"/>
    <x v="97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9895"/>
    <n v="14"/>
    <x v="7"/>
    <x v="17"/>
    <x v="97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.8591666666666666"/>
    <n v="23.125"/>
    <x v="7"/>
    <x v="17"/>
    <x v="97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.8169994444444444"/>
    <n v="1660.5050000000001"/>
    <x v="7"/>
    <x v="17"/>
    <x v="98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1.9496519999999999"/>
    <n v="12634"/>
    <x v="7"/>
    <x v="17"/>
    <x v="98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.8206666666666667"/>
    <n v="1090.5"/>
    <x v="7"/>
    <x v="17"/>
    <x v="982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1.99953"/>
    <n v="27"/>
    <x v="7"/>
    <x v="17"/>
    <x v="983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1.92788"/>
    <n v="912.5"/>
    <x v="7"/>
    <x v="17"/>
    <x v="98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1.9950000000000001"/>
    <n v="13"/>
    <x v="7"/>
    <x v="17"/>
    <x v="98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1.9750000000000001"/>
    <n v="55"/>
    <x v="7"/>
    <x v="17"/>
    <x v="986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1.99959"/>
    <n v="23.5"/>
    <x v="7"/>
    <x v="17"/>
    <x v="987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1.9468749999999999"/>
    <n v="224.5"/>
    <x v="7"/>
    <x v="17"/>
    <x v="988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9838"/>
    <n v="129"/>
    <x v="7"/>
    <x v="17"/>
    <x v="98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1.9504833333333333"/>
    <n v="1504"/>
    <x v="7"/>
    <x v="17"/>
    <x v="99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1.99841"/>
    <n v="725.5"/>
    <x v="7"/>
    <x v="17"/>
    <x v="991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1.5874999999999999"/>
    <n v="86"/>
    <x v="7"/>
    <x v="17"/>
    <x v="99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2"/>
    <n v="0"/>
    <x v="7"/>
    <x v="17"/>
    <x v="99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1.9706999999999999"/>
    <n v="376.75"/>
    <x v="7"/>
    <x v="17"/>
    <x v="99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1.9955000000000001"/>
    <n v="24"/>
    <x v="7"/>
    <x v="17"/>
    <x v="99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1.9948999999999999"/>
    <n v="133"/>
    <x v="7"/>
    <x v="17"/>
    <x v="99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1.9996"/>
    <n v="1"/>
    <x v="7"/>
    <x v="17"/>
    <x v="99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1.6446259090909092"/>
    <n v="15792.46"/>
    <x v="7"/>
    <x v="17"/>
    <x v="99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1.9950000000000001"/>
    <n v="3"/>
    <x v="7"/>
    <x v="17"/>
    <x v="99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1.9983333333333333"/>
    <n v="6.5"/>
    <x v="7"/>
    <x v="17"/>
    <x v="100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1.998675"/>
    <n v="28.5"/>
    <x v="7"/>
    <x v="17"/>
    <x v="1001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1.9996429600000001"/>
    <n v="94.26"/>
    <x v="7"/>
    <x v="17"/>
    <x v="1002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1.917"/>
    <n v="45.5"/>
    <x v="7"/>
    <x v="17"/>
    <x v="100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1.9757777777777776"/>
    <n v="56"/>
    <x v="7"/>
    <x v="17"/>
    <x v="100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1.9976190476190476"/>
    <n v="3"/>
    <x v="7"/>
    <x v="17"/>
    <x v="1005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2"/>
    <n v="0"/>
    <x v="7"/>
    <x v="17"/>
    <x v="1006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999884"/>
    <n v="17"/>
    <x v="7"/>
    <x v="17"/>
    <x v="100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2"/>
    <n v="0"/>
    <x v="7"/>
    <x v="17"/>
    <x v="100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1.9978"/>
    <n v="7"/>
    <x v="7"/>
    <x v="17"/>
    <x v="1009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1.9952777777777779"/>
    <n v="216"/>
    <x v="7"/>
    <x v="18"/>
    <x v="101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2"/>
    <n v="0"/>
    <x v="7"/>
    <x v="18"/>
    <x v="1011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1.9950000000000001"/>
    <n v="6"/>
    <x v="7"/>
    <x v="18"/>
    <x v="101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9832857142857143"/>
    <n v="304"/>
    <x v="7"/>
    <x v="18"/>
    <x v="1013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1.9990000000000001"/>
    <n v="1"/>
    <x v="7"/>
    <x v="18"/>
    <x v="101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1.99895"/>
    <n v="11.5"/>
    <x v="7"/>
    <x v="18"/>
    <x v="101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1.9978"/>
    <n v="7"/>
    <x v="7"/>
    <x v="18"/>
    <x v="101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2"/>
    <n v="0"/>
    <x v="7"/>
    <x v="18"/>
    <x v="1017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.8561999999999999"/>
    <n v="725.5"/>
    <x v="7"/>
    <x v="18"/>
    <x v="1018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1.9933333333333332"/>
    <n v="10.5"/>
    <x v="7"/>
    <x v="18"/>
    <x v="1019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1.99996"/>
    <n v="1"/>
    <x v="7"/>
    <x v="18"/>
    <x v="102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1.95"/>
    <n v="25.5"/>
    <x v="7"/>
    <x v="18"/>
    <x v="102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1.935560859188544"/>
    <n v="138"/>
    <x v="7"/>
    <x v="18"/>
    <x v="102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1.605"/>
    <n v="4957"/>
    <x v="7"/>
    <x v="18"/>
    <x v="102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1.9964285714285714"/>
    <n v="64.5"/>
    <x v="7"/>
    <x v="18"/>
    <x v="102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1.9993750000000001"/>
    <n v="3"/>
    <x v="7"/>
    <x v="18"/>
    <x v="102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2"/>
    <n v="0"/>
    <x v="7"/>
    <x v="18"/>
    <x v="1026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2"/>
    <n v="0"/>
    <x v="7"/>
    <x v="18"/>
    <x v="102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2"/>
    <n v="0"/>
    <x v="7"/>
    <x v="18"/>
    <x v="102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1.9958666666666667"/>
    <n v="97"/>
    <x v="7"/>
    <x v="18"/>
    <x v="1029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2"/>
    <n v="0"/>
    <x v="8"/>
    <x v="19"/>
    <x v="103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1.99875"/>
    <n v="50.5"/>
    <x v="8"/>
    <x v="19"/>
    <x v="103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1.9116666666666666"/>
    <n v="271"/>
    <x v="8"/>
    <x v="19"/>
    <x v="103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2"/>
    <n v="0"/>
    <x v="8"/>
    <x v="19"/>
    <x v="103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1.9951333333333334"/>
    <n v="38"/>
    <x v="8"/>
    <x v="19"/>
    <x v="1034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1.9984999999999999"/>
    <n v="38.5"/>
    <x v="8"/>
    <x v="19"/>
    <x v="1035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.8992"/>
    <n v="129"/>
    <x v="8"/>
    <x v="19"/>
    <x v="103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2"/>
    <n v="0"/>
    <x v="8"/>
    <x v="19"/>
    <x v="1037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1.9430624999999999"/>
    <n v="463"/>
    <x v="8"/>
    <x v="19"/>
    <x v="1038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1.9937499999999999"/>
    <n v="25.5"/>
    <x v="8"/>
    <x v="19"/>
    <x v="103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1.9350000000000001"/>
    <n v="164"/>
    <x v="8"/>
    <x v="19"/>
    <x v="104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1.99248"/>
    <n v="98"/>
    <x v="8"/>
    <x v="19"/>
    <x v="104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2"/>
    <n v="0"/>
    <x v="8"/>
    <x v="19"/>
    <x v="10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9849000000000001"/>
    <n v="77"/>
    <x v="8"/>
    <x v="19"/>
    <x v="104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1.9953333333333334"/>
    <n v="19"/>
    <x v="8"/>
    <x v="19"/>
    <x v="104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2"/>
    <n v="0"/>
    <x v="8"/>
    <x v="19"/>
    <x v="104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1.9615"/>
    <n v="587"/>
    <x v="8"/>
    <x v="19"/>
    <x v="104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2"/>
    <n v="0"/>
    <x v="8"/>
    <x v="19"/>
    <x v="104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1.9994166666666666"/>
    <n v="18.5"/>
    <x v="8"/>
    <x v="19"/>
    <x v="104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2"/>
    <n v="0"/>
    <x v="8"/>
    <x v="19"/>
    <x v="104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2"/>
    <n v="0"/>
    <x v="8"/>
    <x v="19"/>
    <x v="105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1.79295"/>
    <n v="1047.75"/>
    <x v="8"/>
    <x v="19"/>
    <x v="105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.8086"/>
    <n v="1439.5"/>
    <x v="8"/>
    <x v="19"/>
    <x v="105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9836833333333335"/>
    <n v="497.5"/>
    <x v="8"/>
    <x v="19"/>
    <x v="105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1.9433333333333334"/>
    <n v="511.5"/>
    <x v="8"/>
    <x v="19"/>
    <x v="105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1.9983"/>
    <n v="10"/>
    <x v="8"/>
    <x v="19"/>
    <x v="105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1.996"/>
    <n v="51"/>
    <x v="8"/>
    <x v="19"/>
    <x v="1056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1.9990000000000001"/>
    <n v="13"/>
    <x v="8"/>
    <x v="19"/>
    <x v="105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2"/>
    <n v="0"/>
    <x v="8"/>
    <x v="19"/>
    <x v="105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1.99976"/>
    <n v="15.5"/>
    <x v="8"/>
    <x v="19"/>
    <x v="105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1.9409333333333332"/>
    <n v="452.5"/>
    <x v="8"/>
    <x v="19"/>
    <x v="106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1.97075"/>
    <n v="297"/>
    <x v="8"/>
    <x v="19"/>
    <x v="106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1.999942857142857"/>
    <n v="5.5"/>
    <x v="8"/>
    <x v="19"/>
    <x v="106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2"/>
    <n v="0"/>
    <x v="8"/>
    <x v="19"/>
    <x v="106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1.9999333333333333"/>
    <n v="3"/>
    <x v="8"/>
    <x v="19"/>
    <x v="1064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1.9466666666666668"/>
    <n v="1602.5"/>
    <x v="8"/>
    <x v="19"/>
    <x v="106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.8824999999999998"/>
    <n v="2980"/>
    <x v="8"/>
    <x v="19"/>
    <x v="1066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1.9999199999999999"/>
    <n v="3.5"/>
    <x v="8"/>
    <x v="19"/>
    <x v="106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1.958"/>
    <n v="23"/>
    <x v="8"/>
    <x v="19"/>
    <x v="106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1.96"/>
    <n v="51.5"/>
    <x v="8"/>
    <x v="19"/>
    <x v="1069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0.95063636363636361"/>
    <n v="11730.5"/>
    <x v="9"/>
    <x v="20"/>
    <x v="107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0.9456"/>
    <n v="6645.5"/>
    <x v="9"/>
    <x v="20"/>
    <x v="107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0.93266666666666664"/>
    <n v="4064"/>
    <x v="9"/>
    <x v="20"/>
    <x v="107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0.95874285714285712"/>
    <n v="4590.5"/>
    <x v="9"/>
    <x v="20"/>
    <x v="107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0.39449999999999996"/>
    <n v="1648"/>
    <x v="9"/>
    <x v="20"/>
    <x v="107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0.92222222222222228"/>
    <n v="4893"/>
    <x v="9"/>
    <x v="20"/>
    <x v="107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0.65"/>
    <n v="344"/>
    <x v="9"/>
    <x v="20"/>
    <x v="107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0.90925925925925921"/>
    <n v="1489"/>
    <x v="9"/>
    <x v="20"/>
    <x v="1077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-0.89999999999999991"/>
    <n v="152.5"/>
    <x v="9"/>
    <x v="20"/>
    <x v="107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0.96042857142857141"/>
    <n v="11052"/>
    <x v="9"/>
    <x v="20"/>
    <x v="107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-1.2223999999999999"/>
    <n v="20497"/>
    <x v="9"/>
    <x v="20"/>
    <x v="108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0.65"/>
    <n v="6835"/>
    <x v="9"/>
    <x v="20"/>
    <x v="108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-0.69910344827586202"/>
    <n v="19824.5"/>
    <x v="9"/>
    <x v="20"/>
    <x v="108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-0.53293333333333326"/>
    <n v="19154"/>
    <x v="9"/>
    <x v="20"/>
    <x v="108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-0.60600000000000009"/>
    <n v="4644"/>
    <x v="9"/>
    <x v="20"/>
    <x v="108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0.98683220466516175"/>
    <n v="1351"/>
    <x v="9"/>
    <x v="20"/>
    <x v="108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0.74395833333333328"/>
    <n v="3066"/>
    <x v="9"/>
    <x v="20"/>
    <x v="108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0.97562166666666661"/>
    <n v="3128.6350000000002"/>
    <x v="9"/>
    <x v="20"/>
    <x v="108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7.5600000000000112E-3"/>
    <n v="25041"/>
    <x v="9"/>
    <x v="20"/>
    <x v="108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0.97546012269938653"/>
    <n v="8400.5"/>
    <x v="9"/>
    <x v="20"/>
    <x v="108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0.97053846153846157"/>
    <n v="6720"/>
    <x v="9"/>
    <x v="20"/>
    <x v="109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0.99138461538461542"/>
    <n v="6587"/>
    <x v="9"/>
    <x v="20"/>
    <x v="109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0.85"/>
    <n v="533.5"/>
    <x v="9"/>
    <x v="20"/>
    <x v="1092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0.95832335329341323"/>
    <n v="8768.5"/>
    <x v="9"/>
    <x v="20"/>
    <x v="109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0.44699999999999995"/>
    <n v="7802.5"/>
    <x v="9"/>
    <x v="20"/>
    <x v="109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0.94"/>
    <n v="3203"/>
    <x v="9"/>
    <x v="20"/>
    <x v="109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-0.54315000000000002"/>
    <n v="25483"/>
    <x v="9"/>
    <x v="20"/>
    <x v="109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0.98899999999999999"/>
    <n v="508.5"/>
    <x v="9"/>
    <x v="20"/>
    <x v="109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0.70960000000000001"/>
    <n v="1654.5"/>
    <x v="9"/>
    <x v="20"/>
    <x v="109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0.97769230769230764"/>
    <n v="3376.5"/>
    <x v="9"/>
    <x v="20"/>
    <x v="109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0.68199999999999994"/>
    <n v="1330.5"/>
    <x v="9"/>
    <x v="20"/>
    <x v="110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-5.8608020000000005"/>
    <n v="19926.505000000001"/>
    <x v="9"/>
    <x v="20"/>
    <x v="1101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0.54299999999999993"/>
    <n v="10310"/>
    <x v="9"/>
    <x v="20"/>
    <x v="110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0.97399999999999998"/>
    <n v="13686"/>
    <x v="9"/>
    <x v="20"/>
    <x v="110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0.27722222222222226"/>
    <n v="7797"/>
    <x v="9"/>
    <x v="20"/>
    <x v="1104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0.40831804281345563"/>
    <n v="13138.5"/>
    <x v="9"/>
    <x v="20"/>
    <x v="1105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0.96233333333333337"/>
    <n v="7852.5"/>
    <x v="9"/>
    <x v="20"/>
    <x v="110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0.88590454545454533"/>
    <n v="1277.0050000000001"/>
    <x v="9"/>
    <x v="20"/>
    <x v="1107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-0.80374999999999996"/>
    <n v="5676.5"/>
    <x v="9"/>
    <x v="20"/>
    <x v="1108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0.87893939393939391"/>
    <n v="11194"/>
    <x v="9"/>
    <x v="20"/>
    <x v="11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1.9293333333333333"/>
    <n v="539"/>
    <x v="5"/>
    <x v="21"/>
    <x v="111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1.956"/>
    <n v="67.5"/>
    <x v="5"/>
    <x v="21"/>
    <x v="111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1.96126"/>
    <n v="988.5"/>
    <x v="5"/>
    <x v="21"/>
    <x v="111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2"/>
    <n v="0"/>
    <x v="5"/>
    <x v="21"/>
    <x v="111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1.7069999999999999"/>
    <n v="744.5"/>
    <x v="5"/>
    <x v="21"/>
    <x v="111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1.990909090909091"/>
    <n v="13"/>
    <x v="5"/>
    <x v="21"/>
    <x v="111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2"/>
    <n v="0"/>
    <x v="5"/>
    <x v="21"/>
    <x v="111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2"/>
    <n v="0"/>
    <x v="5"/>
    <x v="21"/>
    <x v="111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1.992"/>
    <n v="20.5"/>
    <x v="5"/>
    <x v="21"/>
    <x v="111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.8839999999999999"/>
    <n v="61"/>
    <x v="5"/>
    <x v="21"/>
    <x v="111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2"/>
    <n v="0"/>
    <x v="5"/>
    <x v="21"/>
    <x v="112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1.9721263604990709"/>
    <n v="108"/>
    <x v="5"/>
    <x v="21"/>
    <x v="1121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2"/>
    <n v="0"/>
    <x v="5"/>
    <x v="21"/>
    <x v="112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2"/>
    <n v="0"/>
    <x v="5"/>
    <x v="21"/>
    <x v="112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.8220000000000001"/>
    <n v="90.5"/>
    <x v="5"/>
    <x v="21"/>
    <x v="1124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2"/>
    <n v="0"/>
    <x v="5"/>
    <x v="21"/>
    <x v="112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1.969875"/>
    <n v="124.5"/>
    <x v="5"/>
    <x v="21"/>
    <x v="112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1.4925999999999999"/>
    <n v="1285.5"/>
    <x v="5"/>
    <x v="21"/>
    <x v="112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1.9945115257958288"/>
    <n v="3"/>
    <x v="5"/>
    <x v="21"/>
    <x v="112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.8590833333333334"/>
    <n v="864.5"/>
    <x v="5"/>
    <x v="21"/>
    <x v="1129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0.96199999999999997"/>
    <n v="1060.5"/>
    <x v="5"/>
    <x v="11"/>
    <x v="11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0.79749999999999999"/>
    <n v="1211"/>
    <x v="5"/>
    <x v="11"/>
    <x v="11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0.83"/>
    <n v="1185.5"/>
    <x v="5"/>
    <x v="11"/>
    <x v="113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0.77857142857142858"/>
    <n v="2162.5"/>
    <x v="5"/>
    <x v="11"/>
    <x v="113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0.48360000000000003"/>
    <n v="1925"/>
    <x v="5"/>
    <x v="11"/>
    <x v="11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0.9556"/>
    <n v="2651.5"/>
    <x v="5"/>
    <x v="11"/>
    <x v="11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-1.5333333333333865E-3"/>
    <n v="30277"/>
    <x v="5"/>
    <x v="11"/>
    <x v="113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0.98199999999999998"/>
    <n v="3091"/>
    <x v="5"/>
    <x v="11"/>
    <x v="11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0.62342857142857144"/>
    <n v="2479.5"/>
    <x v="5"/>
    <x v="11"/>
    <x v="11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-3036.3319999999999"/>
    <n v="15547.16"/>
    <x v="5"/>
    <x v="11"/>
    <x v="11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.1492537313432805E-2"/>
    <n v="6732"/>
    <x v="5"/>
    <x v="11"/>
    <x v="11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-2.3666666666666725E-2"/>
    <n v="3090"/>
    <x v="5"/>
    <x v="11"/>
    <x v="11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0.82036233333333342"/>
    <n v="17875.064999999999"/>
    <x v="5"/>
    <x v="11"/>
    <x v="11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-0.94727272727272727"/>
    <n v="8193"/>
    <x v="5"/>
    <x v="11"/>
    <x v="11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-0.13146333333333349"/>
    <n v="13123.78"/>
    <x v="5"/>
    <x v="11"/>
    <x v="114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0.95760000000000001"/>
    <n v="1351"/>
    <x v="5"/>
    <x v="11"/>
    <x v="11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0.86333333333333329"/>
    <n v="1912.5"/>
    <x v="5"/>
    <x v="11"/>
    <x v="114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0.98750000000000004"/>
    <n v="1038.5"/>
    <x v="5"/>
    <x v="11"/>
    <x v="11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0.74584615384615383"/>
    <n v="4128.5"/>
    <x v="5"/>
    <x v="11"/>
    <x v="1148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0.81"/>
    <n v="913"/>
    <x v="5"/>
    <x v="11"/>
    <x v="11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0.33538461538461539"/>
    <n v="558"/>
    <x v="5"/>
    <x v="11"/>
    <x v="11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0.8085228571428571"/>
    <n v="2118.085"/>
    <x v="5"/>
    <x v="11"/>
    <x v="1151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0.99526315789473685"/>
    <n v="4797.5"/>
    <x v="5"/>
    <x v="11"/>
    <x v="11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0.98199999999999998"/>
    <n v="11277.5"/>
    <x v="5"/>
    <x v="11"/>
    <x v="11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0.83333333333333337"/>
    <n v="7091"/>
    <x v="5"/>
    <x v="11"/>
    <x v="11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0.91351063829787238"/>
    <n v="10316"/>
    <x v="5"/>
    <x v="11"/>
    <x v="11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0.8528"/>
    <n v="5820.5"/>
    <x v="5"/>
    <x v="11"/>
    <x v="11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0.98199999999999998"/>
    <n v="3833"/>
    <x v="5"/>
    <x v="11"/>
    <x v="11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0.94"/>
    <n v="2664"/>
    <x v="5"/>
    <x v="11"/>
    <x v="11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0.96499999999999997"/>
    <n v="2097"/>
    <x v="5"/>
    <x v="11"/>
    <x v="11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0.45024640000000016"/>
    <n v="19605.419999999998"/>
    <x v="5"/>
    <x v="11"/>
    <x v="11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0.37859333333333345"/>
    <n v="12355.05"/>
    <x v="5"/>
    <x v="11"/>
    <x v="1161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0.95578999999999992"/>
    <n v="1600.3150000000001"/>
    <x v="5"/>
    <x v="11"/>
    <x v="11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0.93875666666666668"/>
    <n v="8165.8249999999998"/>
    <x v="5"/>
    <x v="11"/>
    <x v="11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0.45061538461538464"/>
    <n v="5130.5"/>
    <x v="5"/>
    <x v="11"/>
    <x v="11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0.89228427612655803"/>
    <n v="7026.585"/>
    <x v="5"/>
    <x v="11"/>
    <x v="11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0.89088133333333341"/>
    <n v="8383.39"/>
    <x v="5"/>
    <x v="11"/>
    <x v="11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0.8928571428571429"/>
    <n v="3912"/>
    <x v="5"/>
    <x v="11"/>
    <x v="11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0.76386666666666669"/>
    <n v="9408"/>
    <x v="5"/>
    <x v="11"/>
    <x v="116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-0.11050000000000004"/>
    <n v="1066.25"/>
    <x v="5"/>
    <x v="11"/>
    <x v="116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0.99"/>
    <n v="1025.5"/>
    <x v="2"/>
    <x v="6"/>
    <x v="117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0.98350000000000004"/>
    <n v="1048"/>
    <x v="2"/>
    <x v="6"/>
    <x v="117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0.91666666666666663"/>
    <n v="822.5"/>
    <x v="2"/>
    <x v="6"/>
    <x v="117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-0.41999999999999993"/>
    <n v="315"/>
    <x v="2"/>
    <x v="6"/>
    <x v="117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0.99550000000000005"/>
    <n v="2039.5"/>
    <x v="2"/>
    <x v="6"/>
    <x v="1174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0.74933333333333341"/>
    <n v="964"/>
    <x v="2"/>
    <x v="6"/>
    <x v="117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0.91428571428571426"/>
    <n v="1943"/>
    <x v="2"/>
    <x v="6"/>
    <x v="117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0.54299999999999993"/>
    <n v="2206.5"/>
    <x v="2"/>
    <x v="6"/>
    <x v="117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0.9"/>
    <n v="961"/>
    <x v="2"/>
    <x v="6"/>
    <x v="117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0.97766666666666668"/>
    <n v="7727.5"/>
    <x v="2"/>
    <x v="6"/>
    <x v="117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0.78"/>
    <n v="316"/>
    <x v="2"/>
    <x v="6"/>
    <x v="118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0.98040000000000005"/>
    <n v="1306.5"/>
    <x v="2"/>
    <x v="6"/>
    <x v="118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0.58823529411764708"/>
    <n v="611.5"/>
    <x v="2"/>
    <x v="6"/>
    <x v="118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0.90474999999999994"/>
    <n v="11071.5"/>
    <x v="2"/>
    <x v="6"/>
    <x v="118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0.95350000000000001"/>
    <n v="1063"/>
    <x v="2"/>
    <x v="6"/>
    <x v="118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0.76"/>
    <n v="2186"/>
    <x v="2"/>
    <x v="6"/>
    <x v="118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0.65"/>
    <n v="2037"/>
    <x v="2"/>
    <x v="6"/>
    <x v="118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0.97250000000000003"/>
    <n v="1042"/>
    <x v="2"/>
    <x v="6"/>
    <x v="118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n v="1275"/>
    <x v="2"/>
    <x v="6"/>
    <x v="1188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0.69739142857142855"/>
    <n v="2333.5650000000001"/>
    <x v="2"/>
    <x v="6"/>
    <x v="1189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1.6037249999999998"/>
    <n v="7977.5"/>
    <x v="3"/>
    <x v="8"/>
    <x v="1190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1.7402333333333333"/>
    <n v="3939.5"/>
    <x v="3"/>
    <x v="8"/>
    <x v="1191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1.3475363636363635"/>
    <n v="36063.5"/>
    <x v="3"/>
    <x v="8"/>
    <x v="1192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.88486"/>
    <n v="2901"/>
    <x v="3"/>
    <x v="8"/>
    <x v="1193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.8864000000000001"/>
    <n v="587"/>
    <x v="3"/>
    <x v="8"/>
    <x v="1194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0.88008695652173907"/>
    <n v="6457"/>
    <x v="3"/>
    <x v="8"/>
    <x v="1195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.845"/>
    <n v="1562"/>
    <x v="3"/>
    <x v="8"/>
    <x v="1196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1.6797200000000001"/>
    <n v="40085"/>
    <x v="3"/>
    <x v="8"/>
    <x v="1197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1.9939130434782608"/>
    <n v="14.5"/>
    <x v="3"/>
    <x v="8"/>
    <x v="1198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1.68885"/>
    <n v="6284"/>
    <x v="3"/>
    <x v="8"/>
    <x v="1199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9887333333333332"/>
    <n v="1019.5"/>
    <x v="3"/>
    <x v="8"/>
    <x v="120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1.59596"/>
    <n v="20326"/>
    <x v="3"/>
    <x v="8"/>
    <x v="1201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9999866666666666"/>
    <n v="1"/>
    <x v="3"/>
    <x v="8"/>
    <x v="120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1.9426649999999999"/>
    <n v="5743"/>
    <x v="3"/>
    <x v="8"/>
    <x v="1203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.8467500000000001"/>
    <n v="3132.5"/>
    <x v="3"/>
    <x v="8"/>
    <x v="120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.8489655172413793"/>
    <n v="442.5"/>
    <x v="3"/>
    <x v="8"/>
    <x v="120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1.9949699999999999"/>
    <n v="253"/>
    <x v="3"/>
    <x v="8"/>
    <x v="12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9869718614718614"/>
    <n v="3013"/>
    <x v="3"/>
    <x v="8"/>
    <x v="120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1.9969714285714286"/>
    <n v="55"/>
    <x v="3"/>
    <x v="8"/>
    <x v="1208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1.9112"/>
    <n v="688"/>
    <x v="3"/>
    <x v="8"/>
    <x v="1209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1.9016"/>
    <n v="2505"/>
    <x v="3"/>
    <x v="8"/>
    <x v="1210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1.9757"/>
    <n v="247"/>
    <x v="3"/>
    <x v="8"/>
    <x v="1211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9887000000000001"/>
    <n v="570.5"/>
    <x v="3"/>
    <x v="8"/>
    <x v="1212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1.9644791666666666"/>
    <n v="873"/>
    <x v="3"/>
    <x v="8"/>
    <x v="1213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1.9766933333333334"/>
    <n v="881.5"/>
    <x v="3"/>
    <x v="8"/>
    <x v="121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1.9918400000000001"/>
    <n v="208.5"/>
    <x v="3"/>
    <x v="8"/>
    <x v="121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1.7750571428571429"/>
    <n v="3961.5"/>
    <x v="3"/>
    <x v="8"/>
    <x v="1216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986332"/>
    <n v="1725.5"/>
    <x v="3"/>
    <x v="8"/>
    <x v="1217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2"/>
    <n v="0"/>
    <x v="3"/>
    <x v="8"/>
    <x v="121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2"/>
    <n v="0"/>
    <x v="3"/>
    <x v="8"/>
    <x v="1219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.8924586466165414"/>
    <n v="7289.5"/>
    <x v="3"/>
    <x v="8"/>
    <x v="1220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1.8024"/>
    <n v="2478"/>
    <x v="3"/>
    <x v="8"/>
    <x v="1221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1.1505300000000001"/>
    <n v="42585.5"/>
    <x v="3"/>
    <x v="8"/>
    <x v="1222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1.5061800000000001"/>
    <n v="12415.5"/>
    <x v="3"/>
    <x v="8"/>
    <x v="1223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1.9669666666666665"/>
    <n v="503"/>
    <x v="3"/>
    <x v="8"/>
    <x v="1224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1.9336600000000002"/>
    <n v="1677"/>
    <x v="3"/>
    <x v="8"/>
    <x v="122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2"/>
    <n v="0"/>
    <x v="3"/>
    <x v="8"/>
    <x v="1226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1.2964"/>
    <n v="8818"/>
    <x v="3"/>
    <x v="8"/>
    <x v="122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1.998"/>
    <n v="50.5"/>
    <x v="3"/>
    <x v="8"/>
    <x v="1228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0.97702"/>
    <n v="25736"/>
    <x v="3"/>
    <x v="8"/>
    <x v="1229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-1.7773333333333334"/>
    <n v="2902.5"/>
    <x v="4"/>
    <x v="9"/>
    <x v="123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0.75"/>
    <n v="191"/>
    <x v="4"/>
    <x v="9"/>
    <x v="123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0.52673469387755101"/>
    <n v="3684"/>
    <x v="4"/>
    <x v="9"/>
    <x v="123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0.97799999999999998"/>
    <n v="1293"/>
    <x v="4"/>
    <x v="9"/>
    <x v="123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0.98127659574468085"/>
    <n v="3005.5"/>
    <x v="4"/>
    <x v="9"/>
    <x v="123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-4.2000000000000037E-2"/>
    <n v="5191"/>
    <x v="4"/>
    <x v="9"/>
    <x v="123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0.95950000000000002"/>
    <n v="2640.25"/>
    <x v="4"/>
    <x v="9"/>
    <x v="123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0.98734999999999995"/>
    <n v="10186.5"/>
    <x v="4"/>
    <x v="9"/>
    <x v="123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0.63860000000000006"/>
    <n v="6920.5"/>
    <x v="4"/>
    <x v="9"/>
    <x v="123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0.66399999999999992"/>
    <n v="689"/>
    <x v="4"/>
    <x v="9"/>
    <x v="123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0.69750000000000001"/>
    <n v="813.5"/>
    <x v="4"/>
    <x v="9"/>
    <x v="124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0.7732"/>
    <n v="1594"/>
    <x v="4"/>
    <x v="9"/>
    <x v="124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0.17189411764705875"/>
    <n v="3151.28"/>
    <x v="4"/>
    <x v="9"/>
    <x v="124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0.747"/>
    <n v="1285.5"/>
    <x v="4"/>
    <x v="9"/>
    <x v="124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0.8833333333333333"/>
    <n v="1699.5"/>
    <x v="4"/>
    <x v="9"/>
    <x v="124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0.84242424242424241"/>
    <n v="391.5"/>
    <x v="4"/>
    <x v="9"/>
    <x v="1245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0.26800000000000002"/>
    <n v="1339.5"/>
    <x v="4"/>
    <x v="9"/>
    <x v="124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0.74016666666666664"/>
    <n v="3911.5"/>
    <x v="4"/>
    <x v="9"/>
    <x v="124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0.90900000000000003"/>
    <n v="558"/>
    <x v="4"/>
    <x v="9"/>
    <x v="124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n v="102.5"/>
    <x v="4"/>
    <x v="9"/>
    <x v="124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0.81357142857142861"/>
    <n v="24987"/>
    <x v="5"/>
    <x v="11"/>
    <x v="125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0.99733333333333329"/>
    <n v="3806"/>
    <x v="5"/>
    <x v="11"/>
    <x v="1251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0.73510799999999987"/>
    <n v="4816.8450000000003"/>
    <x v="5"/>
    <x v="11"/>
    <x v="125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0.85739999999999994"/>
    <n v="2901.5"/>
    <x v="5"/>
    <x v="11"/>
    <x v="125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0.89300000000000002"/>
    <n v="2811"/>
    <x v="5"/>
    <x v="11"/>
    <x v="12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0.94651946847960455"/>
    <n v="17248.314999999999"/>
    <x v="5"/>
    <x v="11"/>
    <x v="1255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0.96333333333333337"/>
    <n v="787.5"/>
    <x v="5"/>
    <x v="11"/>
    <x v="125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0.92913273324760681"/>
    <n v="3782.5"/>
    <x v="5"/>
    <x v="11"/>
    <x v="1257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0.76"/>
    <n v="318"/>
    <x v="5"/>
    <x v="11"/>
    <x v="1258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0.94989999999999997"/>
    <n v="5276.5"/>
    <x v="5"/>
    <x v="11"/>
    <x v="125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0.10533333333333328"/>
    <n v="1454"/>
    <x v="5"/>
    <x v="11"/>
    <x v="126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0.28674999999999995"/>
    <n v="3481"/>
    <x v="5"/>
    <x v="11"/>
    <x v="1261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-0.52486486486486483"/>
    <n v="4755"/>
    <x v="5"/>
    <x v="11"/>
    <x v="126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0.83846153846153848"/>
    <n v="770.5"/>
    <x v="5"/>
    <x v="11"/>
    <x v="1263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-3.3500000000000085E-2"/>
    <n v="2100"/>
    <x v="5"/>
    <x v="11"/>
    <x v="1264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0.88400000000000001"/>
    <n v="5655.5"/>
    <x v="5"/>
    <x v="11"/>
    <x v="1265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-2.2400000000000002"/>
    <n v="55.5"/>
    <x v="5"/>
    <x v="11"/>
    <x v="126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0.92900000000000005"/>
    <n v="2714"/>
    <x v="5"/>
    <x v="11"/>
    <x v="126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0.95637499999999998"/>
    <n v="4248.5"/>
    <x v="5"/>
    <x v="11"/>
    <x v="126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-0.12409090909090903"/>
    <n v="2383"/>
    <x v="5"/>
    <x v="11"/>
    <x v="126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0.75914285714285712"/>
    <n v="2203"/>
    <x v="5"/>
    <x v="11"/>
    <x v="127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0.89593875000000001"/>
    <n v="4483.2449999999999"/>
    <x v="5"/>
    <x v="11"/>
    <x v="127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-0.1875"/>
    <n v="444.5"/>
    <x v="5"/>
    <x v="11"/>
    <x v="127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0.63375000000000004"/>
    <n v="2771.5"/>
    <x v="5"/>
    <x v="11"/>
    <x v="127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0.65192600000000001"/>
    <n v="3426.1849999999999"/>
    <x v="5"/>
    <x v="11"/>
    <x v="1274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0.54600000000000004"/>
    <n v="380.5"/>
    <x v="5"/>
    <x v="11"/>
    <x v="127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0.90892857142857142"/>
    <n v="1537"/>
    <x v="5"/>
    <x v="11"/>
    <x v="127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0.89800000000000002"/>
    <n v="282"/>
    <x v="5"/>
    <x v="11"/>
    <x v="1277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0.86360000000000003"/>
    <n v="1472.5"/>
    <x v="5"/>
    <x v="11"/>
    <x v="1278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0.97650000000000003"/>
    <n v="5143.5"/>
    <x v="5"/>
    <x v="11"/>
    <x v="127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0.77866666666666662"/>
    <n v="466.5"/>
    <x v="5"/>
    <x v="11"/>
    <x v="1280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0.88114285714285712"/>
    <n v="1999"/>
    <x v="5"/>
    <x v="11"/>
    <x v="128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0.92700000000000005"/>
    <n v="3255.5"/>
    <x v="5"/>
    <x v="11"/>
    <x v="128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0.86149999999999993"/>
    <n v="5771.5"/>
    <x v="5"/>
    <x v="11"/>
    <x v="128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0.9031818181818182"/>
    <n v="2445.5"/>
    <x v="5"/>
    <x v="11"/>
    <x v="128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0.73855555555555563"/>
    <n v="5768.5"/>
    <x v="5"/>
    <x v="11"/>
    <x v="128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0.32571428571428573"/>
    <n v="310"/>
    <x v="5"/>
    <x v="11"/>
    <x v="128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-2.9651999999999998"/>
    <n v="6326.5"/>
    <x v="5"/>
    <x v="11"/>
    <x v="128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0.90839999999999999"/>
    <n v="1421"/>
    <x v="5"/>
    <x v="11"/>
    <x v="128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0.97424999999999995"/>
    <n v="2084.5"/>
    <x v="5"/>
    <x v="11"/>
    <x v="1289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9833793103448276"/>
    <n v="123"/>
    <x v="4"/>
    <x v="22"/>
    <x v="1290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1.9958"/>
    <n v="61"/>
    <x v="4"/>
    <x v="22"/>
    <x v="129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1.99875"/>
    <n v="9"/>
    <x v="4"/>
    <x v="22"/>
    <x v="129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1.9950000000000001"/>
    <n v="8.5"/>
    <x v="4"/>
    <x v="22"/>
    <x v="129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1.9279999999999999"/>
    <n v="39"/>
    <x v="4"/>
    <x v="22"/>
    <x v="1294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2"/>
    <n v="0"/>
    <x v="4"/>
    <x v="22"/>
    <x v="129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9998333333333334"/>
    <n v="1"/>
    <x v="4"/>
    <x v="22"/>
    <x v="129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1.9976666666666667"/>
    <n v="5"/>
    <x v="4"/>
    <x v="22"/>
    <x v="1297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1.9542857142857142"/>
    <n v="166.5"/>
    <x v="4"/>
    <x v="22"/>
    <x v="1298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1.95"/>
    <n v="50.5"/>
    <x v="4"/>
    <x v="22"/>
    <x v="1299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1.998"/>
    <n v="1"/>
    <x v="4"/>
    <x v="22"/>
    <x v="1300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.8181818181818183"/>
    <n v="404.5"/>
    <x v="4"/>
    <x v="22"/>
    <x v="130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2"/>
    <n v="0"/>
    <x v="4"/>
    <x v="22"/>
    <x v="1302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9877777777777776"/>
    <n v="28.5"/>
    <x v="4"/>
    <x v="22"/>
    <x v="1303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1.998"/>
    <n v="3.5"/>
    <x v="4"/>
    <x v="22"/>
    <x v="130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1.9293650793650794"/>
    <n v="227.5"/>
    <x v="4"/>
    <x v="22"/>
    <x v="1305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1.9727272727272727"/>
    <n v="3"/>
    <x v="4"/>
    <x v="22"/>
    <x v="130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1.9990000000000001"/>
    <n v="101"/>
    <x v="4"/>
    <x v="22"/>
    <x v="1307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1.9989599999999998"/>
    <n v="14"/>
    <x v="4"/>
    <x v="22"/>
    <x v="1308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1.9966666666666666"/>
    <n v="50.5"/>
    <x v="4"/>
    <x v="22"/>
    <x v="1309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1.7964"/>
    <n v="770.5"/>
    <x v="4"/>
    <x v="22"/>
    <x v="1310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2"/>
    <n v="0"/>
    <x v="4"/>
    <x v="22"/>
    <x v="131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2"/>
    <n v="0"/>
    <x v="4"/>
    <x v="22"/>
    <x v="1312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1.9161999999999999"/>
    <n v="211.5"/>
    <x v="4"/>
    <x v="22"/>
    <x v="1313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1.9550000000000001"/>
    <n v="24"/>
    <x v="4"/>
    <x v="22"/>
    <x v="1314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2"/>
    <n v="0"/>
    <x v="4"/>
    <x v="22"/>
    <x v="1315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1.9194"/>
    <n v="204"/>
    <x v="4"/>
    <x v="22"/>
    <x v="1316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1.6805294117647058"/>
    <n v="2739"/>
    <x v="4"/>
    <x v="22"/>
    <x v="1317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2"/>
    <n v="0"/>
    <x v="4"/>
    <x v="22"/>
    <x v="131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1.9329166666666666"/>
    <n v="407.5"/>
    <x v="4"/>
    <x v="22"/>
    <x v="131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1.9001219512195122"/>
    <n v="4100.5"/>
    <x v="4"/>
    <x v="22"/>
    <x v="132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1.9990000000000001"/>
    <n v="8.5"/>
    <x v="4"/>
    <x v="22"/>
    <x v="1321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1.9923"/>
    <n v="39.5"/>
    <x v="4"/>
    <x v="22"/>
    <x v="132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1.7309999999999999"/>
    <n v="414.5"/>
    <x v="4"/>
    <x v="22"/>
    <x v="132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1.97"/>
    <n v="304"/>
    <x v="4"/>
    <x v="22"/>
    <x v="1324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1.9339449541284404"/>
    <n v="93"/>
    <x v="4"/>
    <x v="22"/>
    <x v="1325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1.9999230769230769"/>
    <n v="1"/>
    <x v="4"/>
    <x v="22"/>
    <x v="132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9887777777777778"/>
    <n v="1011.5"/>
    <x v="4"/>
    <x v="22"/>
    <x v="1327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2"/>
    <n v="0"/>
    <x v="4"/>
    <x v="22"/>
    <x v="132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2"/>
    <n v="0"/>
    <x v="4"/>
    <x v="22"/>
    <x v="13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2"/>
    <n v="0"/>
    <x v="4"/>
    <x v="22"/>
    <x v="133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2"/>
    <n v="0"/>
    <x v="4"/>
    <x v="22"/>
    <x v="133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2"/>
    <n v="0"/>
    <x v="4"/>
    <x v="22"/>
    <x v="1332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1.9998499999999999"/>
    <n v="39"/>
    <x v="4"/>
    <x v="22"/>
    <x v="1333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2"/>
    <n v="0"/>
    <x v="4"/>
    <x v="22"/>
    <x v="1334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2"/>
    <n v="0"/>
    <x v="4"/>
    <x v="22"/>
    <x v="133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.9999899999999999"/>
    <n v="1"/>
    <x v="4"/>
    <x v="22"/>
    <x v="133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9998944591029024"/>
    <n v="2"/>
    <x v="4"/>
    <x v="22"/>
    <x v="1337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2"/>
    <n v="0"/>
    <x v="4"/>
    <x v="22"/>
    <x v="1338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2"/>
    <n v="0"/>
    <x v="4"/>
    <x v="22"/>
    <x v="1339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1.9914285714285715"/>
    <n v="8"/>
    <x v="4"/>
    <x v="22"/>
    <x v="134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.895"/>
    <n v="791"/>
    <x v="4"/>
    <x v="22"/>
    <x v="1341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1.9710000000000001"/>
    <n v="74"/>
    <x v="4"/>
    <x v="22"/>
    <x v="1342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2"/>
    <n v="0"/>
    <x v="4"/>
    <x v="22"/>
    <x v="134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2"/>
    <n v="0"/>
    <x v="4"/>
    <x v="22"/>
    <x v="134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2"/>
    <n v="0"/>
    <x v="4"/>
    <x v="22"/>
    <x v="1345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2"/>
    <n v="0"/>
    <x v="4"/>
    <x v="22"/>
    <x v="1346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0.98755399999999993"/>
    <n v="7763.3450000000003"/>
    <x v="4"/>
    <x v="23"/>
    <x v="1347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0.914825"/>
    <n v="2245.35"/>
    <x v="4"/>
    <x v="23"/>
    <x v="1348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0.52333333333333332"/>
    <n v="455.5"/>
    <x v="4"/>
    <x v="23"/>
    <x v="1349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0.36799999999999999"/>
    <n v="4197"/>
    <x v="4"/>
    <x v="23"/>
    <x v="1350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-2.5641450000000003"/>
    <n v="69763.175000000003"/>
    <x v="4"/>
    <x v="23"/>
    <x v="1351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0.92122687500000011"/>
    <n v="8754.1849999999995"/>
    <x v="4"/>
    <x v="23"/>
    <x v="1352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0.84919999999999995"/>
    <n v="23316"/>
    <x v="4"/>
    <x v="23"/>
    <x v="1353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0.97631578947368425"/>
    <n v="5009"/>
    <x v="4"/>
    <x v="23"/>
    <x v="1354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0.91575141242937852"/>
    <n v="24149.5"/>
    <x v="4"/>
    <x v="23"/>
    <x v="1355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0.74866666666666659"/>
    <n v="979"/>
    <x v="4"/>
    <x v="23"/>
    <x v="1356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0.96159375000000002"/>
    <n v="16786"/>
    <x v="4"/>
    <x v="23"/>
    <x v="1357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0.61295999999999995"/>
    <n v="17506"/>
    <x v="4"/>
    <x v="23"/>
    <x v="1358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0.79483999999999999"/>
    <n v="927.37"/>
    <x v="4"/>
    <x v="23"/>
    <x v="135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0.8773333333333333"/>
    <n v="1722"/>
    <x v="4"/>
    <x v="23"/>
    <x v="1360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0.11330333333333331"/>
    <n v="14370.725"/>
    <x v="4"/>
    <x v="23"/>
    <x v="1361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-4.6155466666666669"/>
    <n v="20304.64"/>
    <x v="4"/>
    <x v="23"/>
    <x v="136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0.88690000000000002"/>
    <n v="16881"/>
    <x v="4"/>
    <x v="23"/>
    <x v="1363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-9.8161421999999998"/>
    <n v="305524.55499999999"/>
    <x v="4"/>
    <x v="23"/>
    <x v="136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0.62624999999999997"/>
    <n v="1134.5"/>
    <x v="4"/>
    <x v="23"/>
    <x v="1365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0.829596"/>
    <n v="29577.599999999999"/>
    <x v="4"/>
    <x v="23"/>
    <x v="1366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1.9790000000000001"/>
    <n v="55.5"/>
    <x v="4"/>
    <x v="10"/>
    <x v="1367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1.9990000000000001"/>
    <n v="3"/>
    <x v="4"/>
    <x v="10"/>
    <x v="1368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1.9928571428571429"/>
    <n v="26"/>
    <x v="4"/>
    <x v="10"/>
    <x v="1369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2"/>
    <n v="0"/>
    <x v="4"/>
    <x v="10"/>
    <x v="137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1.9776119402985075"/>
    <n v="76.5"/>
    <x v="4"/>
    <x v="10"/>
    <x v="1371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1.9976"/>
    <n v="25.5"/>
    <x v="4"/>
    <x v="10"/>
    <x v="137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2"/>
    <n v="0"/>
    <x v="4"/>
    <x v="10"/>
    <x v="1373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1.976"/>
    <n v="183"/>
    <x v="4"/>
    <x v="10"/>
    <x v="137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2"/>
    <n v="0"/>
    <x v="4"/>
    <x v="10"/>
    <x v="137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1.6913793103448276"/>
    <n v="457"/>
    <x v="4"/>
    <x v="10"/>
    <x v="1376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1.9166666666666665"/>
    <n v="50.5"/>
    <x v="4"/>
    <x v="10"/>
    <x v="1377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1.9925000000000002"/>
    <n v="16"/>
    <x v="4"/>
    <x v="10"/>
    <x v="1378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2"/>
    <n v="0"/>
    <x v="4"/>
    <x v="10"/>
    <x v="1379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1.911"/>
    <n v="228"/>
    <x v="4"/>
    <x v="10"/>
    <x v="1380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2"/>
    <n v="0"/>
    <x v="4"/>
    <x v="10"/>
    <x v="138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2"/>
    <n v="0"/>
    <x v="4"/>
    <x v="10"/>
    <x v="1382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1.9999333333333333"/>
    <n v="1"/>
    <x v="4"/>
    <x v="10"/>
    <x v="1383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809999999999999"/>
    <n v="30"/>
    <x v="4"/>
    <x v="10"/>
    <x v="1384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1.9975000000000001"/>
    <n v="3"/>
    <x v="4"/>
    <x v="10"/>
    <x v="1385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1.7496428571428573"/>
    <n v="358"/>
    <x v="4"/>
    <x v="10"/>
    <x v="1386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0.33669230769230774"/>
    <n v="43688.5"/>
    <x v="9"/>
    <x v="20"/>
    <x v="1387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0.9855454545454545"/>
    <n v="11323.5"/>
    <x v="9"/>
    <x v="20"/>
    <x v="1388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0.92108533333333342"/>
    <n v="2058.4650000000001"/>
    <x v="9"/>
    <x v="20"/>
    <x v="1389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-0.77938461538461534"/>
    <n v="9167.5"/>
    <x v="9"/>
    <x v="20"/>
    <x v="1390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0.96418749999999998"/>
    <n v="8459"/>
    <x v="9"/>
    <x v="20"/>
    <x v="1391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0.88600000000000001"/>
    <n v="857"/>
    <x v="9"/>
    <x v="20"/>
    <x v="1392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-0.14999999999999991"/>
    <n v="1306.5"/>
    <x v="9"/>
    <x v="20"/>
    <x v="1393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0.89237837837837841"/>
    <n v="10351"/>
    <x v="9"/>
    <x v="20"/>
    <x v="1394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0.76358742857142847"/>
    <n v="10916.61"/>
    <x v="9"/>
    <x v="20"/>
    <x v="139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0.98965000000000003"/>
    <n v="8285.2999999999993"/>
    <x v="9"/>
    <x v="20"/>
    <x v="1396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0.88207142857142862"/>
    <n v="7928.5"/>
    <x v="9"/>
    <x v="20"/>
    <x v="1397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-3.5877142857142861"/>
    <n v="9946"/>
    <x v="9"/>
    <x v="20"/>
    <x v="1398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0.49981249999999999"/>
    <n v="6108.25"/>
    <x v="9"/>
    <x v="20"/>
    <x v="1399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0.93523999999999996"/>
    <n v="13397.5"/>
    <x v="9"/>
    <x v="20"/>
    <x v="140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0.42810999999999999"/>
    <n v="236061"/>
    <x v="9"/>
    <x v="20"/>
    <x v="1401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0.91341176470588237"/>
    <n v="9294"/>
    <x v="9"/>
    <x v="20"/>
    <x v="140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0.38019999999999998"/>
    <n v="12456"/>
    <x v="9"/>
    <x v="20"/>
    <x v="140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-5.3666666666666751E-2"/>
    <n v="15520.5"/>
    <x v="9"/>
    <x v="20"/>
    <x v="1404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0.96636111111111112"/>
    <n v="4723.875"/>
    <x v="9"/>
    <x v="20"/>
    <x v="140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0.96527777777777779"/>
    <n v="9396"/>
    <x v="9"/>
    <x v="20"/>
    <x v="1406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0.93186666666666662"/>
    <n v="20145"/>
    <x v="9"/>
    <x v="20"/>
    <x v="1407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0.61034252873563222"/>
    <n v="30451.05"/>
    <x v="9"/>
    <x v="20"/>
    <x v="1408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0.7515675675675676"/>
    <n v="11668.5"/>
    <x v="9"/>
    <x v="20"/>
    <x v="1409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-7.0000000000000062E-2"/>
    <n v="3119"/>
    <x v="9"/>
    <x v="20"/>
    <x v="141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0.25994230769230786"/>
    <n v="2332.0749999999998"/>
    <x v="9"/>
    <x v="20"/>
    <x v="1411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0.79673913043478262"/>
    <n v="13977.5"/>
    <x v="9"/>
    <x v="20"/>
    <x v="1412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0.89555714285714283"/>
    <n v="1967.7750000000001"/>
    <x v="9"/>
    <x v="20"/>
    <x v="1413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-0.81566666666666676"/>
    <n v="4303.5"/>
    <x v="9"/>
    <x v="20"/>
    <x v="1414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0.99321052631578943"/>
    <n v="9635"/>
    <x v="9"/>
    <x v="20"/>
    <x v="1415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0.65174285714285718"/>
    <n v="24031.5"/>
    <x v="9"/>
    <x v="20"/>
    <x v="1416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0.24042553191489358"/>
    <n v="2104"/>
    <x v="9"/>
    <x v="20"/>
    <x v="1417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-2.8401999999999998"/>
    <n v="12247.5"/>
    <x v="9"/>
    <x v="20"/>
    <x v="1418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0.54859999999999998"/>
    <n v="33026.5"/>
    <x v="9"/>
    <x v="20"/>
    <x v="1419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-2.1773333333333333"/>
    <n v="15849.5"/>
    <x v="9"/>
    <x v="20"/>
    <x v="142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0.67575000000000007"/>
    <n v="2703.5"/>
    <x v="9"/>
    <x v="20"/>
    <x v="142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-0.50308416666666655"/>
    <n v="15246.004999999999"/>
    <x v="9"/>
    <x v="20"/>
    <x v="1422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0.20099999999999996"/>
    <n v="10906"/>
    <x v="9"/>
    <x v="20"/>
    <x v="142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0.97371428571428575"/>
    <n v="3615"/>
    <x v="9"/>
    <x v="20"/>
    <x v="1424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0.64013900000000001"/>
    <n v="13740.61"/>
    <x v="9"/>
    <x v="20"/>
    <x v="1425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0.82133333333333336"/>
    <n v="8889"/>
    <x v="9"/>
    <x v="20"/>
    <x v="142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1.9996666666666667"/>
    <n v="4"/>
    <x v="9"/>
    <x v="24"/>
    <x v="1427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1.96"/>
    <n v="10.5"/>
    <x v="9"/>
    <x v="24"/>
    <x v="1428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1.9955555555555555"/>
    <n v="5.5"/>
    <x v="9"/>
    <x v="24"/>
    <x v="142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2"/>
    <n v="0"/>
    <x v="9"/>
    <x v="24"/>
    <x v="1430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1.9996666666666667"/>
    <n v="1"/>
    <x v="9"/>
    <x v="24"/>
    <x v="143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1.7109999999999999"/>
    <n v="150"/>
    <x v="9"/>
    <x v="24"/>
    <x v="1432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2"/>
    <n v="0"/>
    <x v="9"/>
    <x v="24"/>
    <x v="1433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1.9142857142857141"/>
    <n v="30.5"/>
    <x v="9"/>
    <x v="24"/>
    <x v="143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1.6600000000000001"/>
    <n v="88"/>
    <x v="9"/>
    <x v="24"/>
    <x v="143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.8653333333333333"/>
    <n v="54"/>
    <x v="9"/>
    <x v="24"/>
    <x v="143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2"/>
    <n v="0"/>
    <x v="9"/>
    <x v="24"/>
    <x v="1437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1.5081395348837208"/>
    <n v="1065.5"/>
    <x v="9"/>
    <x v="24"/>
    <x v="143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2"/>
    <n v="0"/>
    <x v="9"/>
    <x v="24"/>
    <x v="143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2"/>
    <n v="0"/>
    <x v="9"/>
    <x v="24"/>
    <x v="144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2"/>
    <n v="0"/>
    <x v="9"/>
    <x v="24"/>
    <x v="1441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1.5486666666666666"/>
    <n v="344.5"/>
    <x v="9"/>
    <x v="24"/>
    <x v="144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1.96"/>
    <n v="50.5"/>
    <x v="9"/>
    <x v="24"/>
    <x v="144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1.9533333333333334"/>
    <n v="19"/>
    <x v="9"/>
    <x v="24"/>
    <x v="1444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1.9966666666666666"/>
    <n v="25.5"/>
    <x v="9"/>
    <x v="24"/>
    <x v="144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1.9624000000000001"/>
    <n v="49"/>
    <x v="9"/>
    <x v="24"/>
    <x v="1446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1.9933000000000001"/>
    <n v="34"/>
    <x v="4"/>
    <x v="25"/>
    <x v="1447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2"/>
    <n v="0"/>
    <x v="4"/>
    <x v="25"/>
    <x v="144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9858333333333333"/>
    <n v="43.5"/>
    <x v="4"/>
    <x v="25"/>
    <x v="1449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1.9990000000000001"/>
    <n v="5.5"/>
    <x v="4"/>
    <x v="25"/>
    <x v="145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1.9750000000000001"/>
    <n v="50.5"/>
    <x v="4"/>
    <x v="25"/>
    <x v="145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1.7875000000000001"/>
    <n v="3217"/>
    <x v="4"/>
    <x v="25"/>
    <x v="145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1.9588235294117649"/>
    <n v="181.5"/>
    <x v="4"/>
    <x v="25"/>
    <x v="145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.8635999999999999"/>
    <n v="1716"/>
    <x v="4"/>
    <x v="25"/>
    <x v="1454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2"/>
    <n v="0"/>
    <x v="4"/>
    <x v="25"/>
    <x v="1455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1.5859999999999999"/>
    <n v="1268"/>
    <x v="4"/>
    <x v="25"/>
    <x v="1456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1.9933884297520661"/>
    <n v="42"/>
    <x v="4"/>
    <x v="25"/>
    <x v="1457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1.95"/>
    <n v="64"/>
    <x v="4"/>
    <x v="25"/>
    <x v="1458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1.9752222222222222"/>
    <n v="113"/>
    <x v="4"/>
    <x v="25"/>
    <x v="1459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1.9494"/>
    <n v="256"/>
    <x v="4"/>
    <x v="25"/>
    <x v="146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1.7709000000000001"/>
    <n v="1163"/>
    <x v="4"/>
    <x v="25"/>
    <x v="1461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.87"/>
    <n v="330"/>
    <x v="4"/>
    <x v="25"/>
    <x v="1462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1.9944999999999999"/>
    <n v="28.5"/>
    <x v="4"/>
    <x v="25"/>
    <x v="1463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.8919346336320506"/>
    <n v="104.5"/>
    <x v="4"/>
    <x v="25"/>
    <x v="1464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1.9915991599159915"/>
    <n v="15"/>
    <x v="4"/>
    <x v="25"/>
    <x v="1465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2"/>
    <n v="0"/>
    <x v="4"/>
    <x v="25"/>
    <x v="146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1.9950000000000001"/>
    <n v="3"/>
    <x v="9"/>
    <x v="26"/>
    <x v="1467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1.907"/>
    <n v="48"/>
    <x v="9"/>
    <x v="26"/>
    <x v="1468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1.99925"/>
    <n v="8"/>
    <x v="9"/>
    <x v="26"/>
    <x v="1469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2"/>
    <n v="0"/>
    <x v="9"/>
    <x v="26"/>
    <x v="1470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1.21"/>
    <n v="796"/>
    <x v="9"/>
    <x v="26"/>
    <x v="1471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2"/>
    <n v="0"/>
    <x v="9"/>
    <x v="26"/>
    <x v="147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9998666666666667"/>
    <n v="1"/>
    <x v="9"/>
    <x v="26"/>
    <x v="1473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2"/>
    <n v="0"/>
    <x v="9"/>
    <x v="26"/>
    <x v="1474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2"/>
    <n v="0"/>
    <x v="9"/>
    <x v="26"/>
    <x v="1475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1.9830000000000001"/>
    <n v="511"/>
    <x v="9"/>
    <x v="26"/>
    <x v="1476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1.7077142857142857"/>
    <n v="2092"/>
    <x v="9"/>
    <x v="26"/>
    <x v="1477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2"/>
    <n v="0"/>
    <x v="9"/>
    <x v="26"/>
    <x v="1478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9998636363636364"/>
    <n v="3"/>
    <x v="9"/>
    <x v="26"/>
    <x v="1479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1.7949999999999999"/>
    <n v="107.5"/>
    <x v="9"/>
    <x v="26"/>
    <x v="1480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1.9971999999999999"/>
    <n v="143.5"/>
    <x v="9"/>
    <x v="26"/>
    <x v="1481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1.976923076923077"/>
    <n v="39"/>
    <x v="9"/>
    <x v="26"/>
    <x v="1482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2"/>
    <n v="0"/>
    <x v="9"/>
    <x v="26"/>
    <x v="148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1.99875"/>
    <n v="1"/>
    <x v="9"/>
    <x v="26"/>
    <x v="148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2"/>
    <n v="0"/>
    <x v="9"/>
    <x v="26"/>
    <x v="1485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1.9266000000000001"/>
    <n v="188"/>
    <x v="9"/>
    <x v="26"/>
    <x v="1486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0.91750799999999999"/>
    <n v="1381.115"/>
    <x v="5"/>
    <x v="11"/>
    <x v="1487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0.99833333333333329"/>
    <n v="767.25"/>
    <x v="5"/>
    <x v="11"/>
    <x v="1488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0.99966999999999995"/>
    <n v="1015.33"/>
    <x v="5"/>
    <x v="11"/>
    <x v="148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0.77892857142857141"/>
    <n v="1744.5"/>
    <x v="5"/>
    <x v="11"/>
    <x v="1490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0.99306666666666665"/>
    <n v="3042.8"/>
    <x v="5"/>
    <x v="11"/>
    <x v="1491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0.98995875"/>
    <n v="4086.165"/>
    <x v="5"/>
    <x v="11"/>
    <x v="1492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0.54889999999999994"/>
    <n v="7358"/>
    <x v="5"/>
    <x v="11"/>
    <x v="1493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0.98750000000000004"/>
    <n v="619"/>
    <x v="5"/>
    <x v="11"/>
    <x v="149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0.81666666666666665"/>
    <n v="889.5"/>
    <x v="5"/>
    <x v="11"/>
    <x v="1495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-0.71849999999999992"/>
    <n v="2774.5"/>
    <x v="5"/>
    <x v="11"/>
    <x v="1496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0.74875000000000003"/>
    <n v="514"/>
    <x v="5"/>
    <x v="11"/>
    <x v="1497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0.9"/>
    <n v="280.5"/>
    <x v="5"/>
    <x v="11"/>
    <x v="1498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0.98499999999999999"/>
    <n v="520.5"/>
    <x v="5"/>
    <x v="11"/>
    <x v="1499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0.97299999999999998"/>
    <n v="2606"/>
    <x v="5"/>
    <x v="11"/>
    <x v="150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0.85875000000000001"/>
    <n v="4633"/>
    <x v="5"/>
    <x v="11"/>
    <x v="1501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0.95799999999999996"/>
    <n v="5288.5"/>
    <x v="5"/>
    <x v="11"/>
    <x v="1502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0.54142857142857137"/>
    <n v="5184"/>
    <x v="5"/>
    <x v="11"/>
    <x v="1503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0.94933333333333336"/>
    <n v="801.5"/>
    <x v="5"/>
    <x v="11"/>
    <x v="150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0.66666666666666674"/>
    <n v="1011.5"/>
    <x v="5"/>
    <x v="11"/>
    <x v="1505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0.87"/>
    <n v="573.5"/>
    <x v="5"/>
    <x v="11"/>
    <x v="1506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0.78800000000000003"/>
    <n v="3048.5"/>
    <x v="5"/>
    <x v="11"/>
    <x v="1507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0.98275362318840576"/>
    <n v="3542"/>
    <x v="5"/>
    <x v="11"/>
    <x v="1508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0.98933333333333329"/>
    <n v="388"/>
    <x v="5"/>
    <x v="11"/>
    <x v="150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0.82000000000000006"/>
    <n v="602.5"/>
    <x v="5"/>
    <x v="11"/>
    <x v="1510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0.44666666666666666"/>
    <n v="5877"/>
    <x v="5"/>
    <x v="11"/>
    <x v="1511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0.98812500000000003"/>
    <n v="4101.5"/>
    <x v="5"/>
    <x v="11"/>
    <x v="1512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0.83"/>
    <n v="1189"/>
    <x v="5"/>
    <x v="11"/>
    <x v="1513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0.99075000000000002"/>
    <n v="2062.5"/>
    <x v="5"/>
    <x v="11"/>
    <x v="1514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0.96333333333333337"/>
    <n v="3151"/>
    <x v="5"/>
    <x v="11"/>
    <x v="1515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-0.65250000000000008"/>
    <n v="5368"/>
    <x v="5"/>
    <x v="11"/>
    <x v="1516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0.44089999999999996"/>
    <n v="7862"/>
    <x v="5"/>
    <x v="11"/>
    <x v="1517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0.98375000000000001"/>
    <n v="2056"/>
    <x v="5"/>
    <x v="11"/>
    <x v="1518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n v="5029"/>
    <x v="5"/>
    <x v="11"/>
    <x v="1519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0.995"/>
    <n v="1021"/>
    <x v="5"/>
    <x v="11"/>
    <x v="1520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0.747"/>
    <n v="1271.5"/>
    <x v="5"/>
    <x v="11"/>
    <x v="152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0.96444444444444444"/>
    <n v="2373.5"/>
    <x v="5"/>
    <x v="11"/>
    <x v="1522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0.96199999999999997"/>
    <n v="267"/>
    <x v="5"/>
    <x v="11"/>
    <x v="1523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0.95"/>
    <n v="538.5"/>
    <x v="5"/>
    <x v="11"/>
    <x v="152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n v="909.5"/>
    <x v="5"/>
    <x v="11"/>
    <x v="15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0.30139999999999989"/>
    <n v="348.22"/>
    <x v="5"/>
    <x v="11"/>
    <x v="1526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0.98599999999999999"/>
    <n v="1280.5"/>
    <x v="5"/>
    <x v="27"/>
    <x v="1527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n v="614"/>
    <x v="5"/>
    <x v="27"/>
    <x v="1528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0.753"/>
    <n v="3136"/>
    <x v="5"/>
    <x v="27"/>
    <x v="1529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0.90500000000000003"/>
    <n v="5539"/>
    <x v="5"/>
    <x v="27"/>
    <x v="153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0.89200000000000002"/>
    <n v="2775"/>
    <x v="5"/>
    <x v="27"/>
    <x v="1531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0.89800000000000002"/>
    <n v="1143.5"/>
    <x v="5"/>
    <x v="27"/>
    <x v="1532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0.95279999999999998"/>
    <n v="2641"/>
    <x v="5"/>
    <x v="27"/>
    <x v="1533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0.74739130434782608"/>
    <n v="1485.5"/>
    <x v="5"/>
    <x v="27"/>
    <x v="1534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0.99412368421052633"/>
    <n v="1951.665"/>
    <x v="5"/>
    <x v="27"/>
    <x v="153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0.58450000000000002"/>
    <n v="1431.5"/>
    <x v="5"/>
    <x v="27"/>
    <x v="1536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0.99250000000000005"/>
    <n v="1017.5"/>
    <x v="5"/>
    <x v="27"/>
    <x v="153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0.99333333333333329"/>
    <n v="2300"/>
    <x v="5"/>
    <x v="27"/>
    <x v="1538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0.25769599999999993"/>
    <n v="4439.76"/>
    <x v="5"/>
    <x v="27"/>
    <x v="1539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0.8009090909090909"/>
    <n v="676.5"/>
    <x v="5"/>
    <x v="27"/>
    <x v="15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0.57133333333333336"/>
    <n v="1095.5"/>
    <x v="5"/>
    <x v="27"/>
    <x v="1541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0.99665066666666668"/>
    <n v="3786.56"/>
    <x v="5"/>
    <x v="27"/>
    <x v="154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0.95066200000000001"/>
    <n v="13227.225"/>
    <x v="5"/>
    <x v="27"/>
    <x v="1543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0.67766666666666664"/>
    <n v="4020.5"/>
    <x v="5"/>
    <x v="27"/>
    <x v="154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0.872"/>
    <n v="304.5"/>
    <x v="5"/>
    <x v="27"/>
    <x v="1545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-10.5375"/>
    <n v="519.5"/>
    <x v="5"/>
    <x v="27"/>
    <x v="1546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0.97493670886075945"/>
    <n v="4099.5"/>
    <x v="5"/>
    <x v="27"/>
    <x v="1547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0.97362499999999996"/>
    <n v="4136.5"/>
    <x v="5"/>
    <x v="27"/>
    <x v="1548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0.92"/>
    <n v="556"/>
    <x v="5"/>
    <x v="27"/>
    <x v="1549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0.77591200000000005"/>
    <n v="1574.61"/>
    <x v="5"/>
    <x v="27"/>
    <x v="1550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0.80542857142857138"/>
    <n v="2137"/>
    <x v="5"/>
    <x v="27"/>
    <x v="155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0.39119999999999999"/>
    <n v="2060"/>
    <x v="5"/>
    <x v="27"/>
    <x v="1552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0.73147058823529409"/>
    <n v="2197.5"/>
    <x v="5"/>
    <x v="27"/>
    <x v="155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0.97362499999999996"/>
    <n v="4163.5"/>
    <x v="5"/>
    <x v="27"/>
    <x v="1554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0.60250000000000004"/>
    <n v="1423.5"/>
    <x v="5"/>
    <x v="27"/>
    <x v="1555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0.97399999999999998"/>
    <n v="524.5"/>
    <x v="5"/>
    <x v="27"/>
    <x v="1556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0.99326499999999995"/>
    <n v="1045.2350000000001"/>
    <x v="5"/>
    <x v="27"/>
    <x v="1557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0.87058823529411766"/>
    <n v="984.5"/>
    <x v="5"/>
    <x v="27"/>
    <x v="1558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0.71904761904761905"/>
    <n v="1374.5"/>
    <x v="5"/>
    <x v="27"/>
    <x v="1559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-1.6999999999999904E-2"/>
    <n v="5099"/>
    <x v="5"/>
    <x v="27"/>
    <x v="1560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0.62583999999999995"/>
    <n v="704.08"/>
    <x v="5"/>
    <x v="27"/>
    <x v="1561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0.84666666666666668"/>
    <n v="1751"/>
    <x v="5"/>
    <x v="27"/>
    <x v="1562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0.8833333333333333"/>
    <n v="3371"/>
    <x v="5"/>
    <x v="27"/>
    <x v="1563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0.81600000000000006"/>
    <n v="912.5"/>
    <x v="5"/>
    <x v="27"/>
    <x v="1564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0.25"/>
    <n v="1778"/>
    <x v="5"/>
    <x v="27"/>
    <x v="156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0.82499999999999996"/>
    <n v="600"/>
    <x v="5"/>
    <x v="27"/>
    <x v="1566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0.98577876923076913"/>
    <n v="33404.19"/>
    <x v="5"/>
    <x v="28"/>
    <x v="1567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2"/>
    <n v="0"/>
    <x v="5"/>
    <x v="28"/>
    <x v="1568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1.7828571428571429"/>
    <n v="385"/>
    <x v="5"/>
    <x v="28"/>
    <x v="1569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0.90874999999999995"/>
    <n v="4415.5"/>
    <x v="5"/>
    <x v="28"/>
    <x v="1570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0.97142857142857142"/>
    <n v="187.5"/>
    <x v="5"/>
    <x v="28"/>
    <x v="157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1.9964"/>
    <n v="9.5"/>
    <x v="5"/>
    <x v="28"/>
    <x v="157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1.6875"/>
    <n v="1582"/>
    <x v="5"/>
    <x v="28"/>
    <x v="1573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1.5569999999999999"/>
    <n v="889.5"/>
    <x v="5"/>
    <x v="28"/>
    <x v="157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n v="1207"/>
    <x v="5"/>
    <x v="28"/>
    <x v="1575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1.746"/>
    <n v="323"/>
    <x v="5"/>
    <x v="28"/>
    <x v="1576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1.6652666666666667"/>
    <n v="5040"/>
    <x v="5"/>
    <x v="28"/>
    <x v="157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1.522"/>
    <n v="1202.5"/>
    <x v="5"/>
    <x v="28"/>
    <x v="1578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1.9066666666666667"/>
    <n v="144"/>
    <x v="5"/>
    <x v="28"/>
    <x v="1579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1.9995000000000001"/>
    <n v="3"/>
    <x v="5"/>
    <x v="28"/>
    <x v="1580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.8829166666666666"/>
    <n v="714"/>
    <x v="5"/>
    <x v="28"/>
    <x v="158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2"/>
    <n v="0"/>
    <x v="5"/>
    <x v="28"/>
    <x v="1582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1.79792"/>
    <n v="1274"/>
    <x v="5"/>
    <x v="28"/>
    <x v="1583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2"/>
    <n v="0"/>
    <x v="5"/>
    <x v="28"/>
    <x v="1584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1.9576885406464251"/>
    <n v="110"/>
    <x v="5"/>
    <x v="28"/>
    <x v="158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1.7393999999999998"/>
    <n v="2645.5"/>
    <x v="5"/>
    <x v="28"/>
    <x v="1586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1.998019801980198"/>
    <n v="6"/>
    <x v="5"/>
    <x v="28"/>
    <x v="1587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1.9999393939393939"/>
    <n v="1"/>
    <x v="5"/>
    <x v="28"/>
    <x v="1588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9898"/>
    <n v="26.5"/>
    <x v="5"/>
    <x v="28"/>
    <x v="1589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1.349"/>
    <n v="656.5"/>
    <x v="5"/>
    <x v="28"/>
    <x v="159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2"/>
    <n v="0"/>
    <x v="5"/>
    <x v="28"/>
    <x v="159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2"/>
    <n v="0"/>
    <x v="5"/>
    <x v="28"/>
    <x v="159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1.9026000000000001"/>
    <n v="248"/>
    <x v="5"/>
    <x v="28"/>
    <x v="1593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2"/>
    <n v="0"/>
    <x v="5"/>
    <x v="28"/>
    <x v="1594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1.9514285714285715"/>
    <n v="44.5"/>
    <x v="5"/>
    <x v="28"/>
    <x v="1595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1.9931999999999999"/>
    <n v="17.5"/>
    <x v="5"/>
    <x v="28"/>
    <x v="159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.895"/>
    <n v="526"/>
    <x v="5"/>
    <x v="28"/>
    <x v="1597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2"/>
    <n v="0"/>
    <x v="5"/>
    <x v="28"/>
    <x v="1598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9833333333333334"/>
    <n v="25.5"/>
    <x v="5"/>
    <x v="28"/>
    <x v="1599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1.9213200000000001"/>
    <n v="992"/>
    <x v="5"/>
    <x v="28"/>
    <x v="160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1.9978"/>
    <n v="6.5"/>
    <x v="5"/>
    <x v="28"/>
    <x v="1601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1.925"/>
    <n v="76.5"/>
    <x v="5"/>
    <x v="28"/>
    <x v="1602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1.5727411944869831"/>
    <n v="718"/>
    <x v="5"/>
    <x v="28"/>
    <x v="1603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1.9978571428571428"/>
    <n v="38.5"/>
    <x v="5"/>
    <x v="28"/>
    <x v="1604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1.99125"/>
    <n v="19"/>
    <x v="5"/>
    <x v="28"/>
    <x v="1605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1.9437500000000001"/>
    <n v="116.5"/>
    <x v="5"/>
    <x v="28"/>
    <x v="1606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2"/>
    <n v="0"/>
    <x v="5"/>
    <x v="28"/>
    <x v="1607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1.9996527777777777"/>
    <n v="1"/>
    <x v="5"/>
    <x v="28"/>
    <x v="1608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1.9350000000000001"/>
    <n v="326.5"/>
    <x v="5"/>
    <x v="28"/>
    <x v="1609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1.9941666666666666"/>
    <n v="19.5"/>
    <x v="5"/>
    <x v="28"/>
    <x v="1610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.8981818181818182"/>
    <n v="284.5"/>
    <x v="5"/>
    <x v="28"/>
    <x v="1611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1.6621538461538461"/>
    <n v="1106"/>
    <x v="5"/>
    <x v="28"/>
    <x v="161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1.9996666666666667"/>
    <n v="1"/>
    <x v="5"/>
    <x v="28"/>
    <x v="1613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1.3160000000000001"/>
    <n v="431"/>
    <x v="5"/>
    <x v="28"/>
    <x v="16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2"/>
    <n v="0"/>
    <x v="5"/>
    <x v="28"/>
    <x v="161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2"/>
    <n v="0"/>
    <x v="5"/>
    <x v="28"/>
    <x v="1616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2"/>
    <n v="0"/>
    <x v="5"/>
    <x v="28"/>
    <x v="161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2"/>
    <n v="0"/>
    <x v="5"/>
    <x v="28"/>
    <x v="161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2"/>
    <n v="0"/>
    <x v="5"/>
    <x v="28"/>
    <x v="1619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1.9997777777777777"/>
    <n v="1"/>
    <x v="5"/>
    <x v="28"/>
    <x v="162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.8900000000000001"/>
    <n v="56"/>
    <x v="5"/>
    <x v="28"/>
    <x v="1621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1.9926666666666666"/>
    <n v="11.5"/>
    <x v="5"/>
    <x v="28"/>
    <x v="1622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1.7875000000000001"/>
    <n v="432.5"/>
    <x v="5"/>
    <x v="28"/>
    <x v="1623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1.996"/>
    <n v="10.5"/>
    <x v="5"/>
    <x v="28"/>
    <x v="162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1.9990000000000001"/>
    <n v="1"/>
    <x v="5"/>
    <x v="28"/>
    <x v="1625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2"/>
    <n v="0"/>
    <x v="5"/>
    <x v="28"/>
    <x v="1626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0.89166666666666661"/>
    <n v="691"/>
    <x v="9"/>
    <x v="20"/>
    <x v="1627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0.91249999999999998"/>
    <n v="1104.5"/>
    <x v="9"/>
    <x v="20"/>
    <x v="1628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0.99583333333333335"/>
    <n v="3046"/>
    <x v="9"/>
    <x v="20"/>
    <x v="1629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0.81545454545454543"/>
    <n v="3292.5"/>
    <x v="9"/>
    <x v="20"/>
    <x v="163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0.85985714285714288"/>
    <n v="4035"/>
    <x v="9"/>
    <x v="20"/>
    <x v="1631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0.51900000000000002"/>
    <n v="11161"/>
    <x v="9"/>
    <x v="20"/>
    <x v="163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0.95044444444444443"/>
    <n v="4802.5"/>
    <x v="9"/>
    <x v="20"/>
    <x v="1633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0.70052000000000003"/>
    <n v="32577.5"/>
    <x v="9"/>
    <x v="20"/>
    <x v="1634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0.76512437810945277"/>
    <n v="6270.75"/>
    <x v="9"/>
    <x v="20"/>
    <x v="1635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-1.6199999999999992E-2"/>
    <n v="5103"/>
    <x v="9"/>
    <x v="20"/>
    <x v="1636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0.97099999999999997"/>
    <n v="5175.5"/>
    <x v="9"/>
    <x v="20"/>
    <x v="1637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-0.60166666666666657"/>
    <n v="1606"/>
    <x v="9"/>
    <x v="20"/>
    <x v="1638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0.92"/>
    <n v="8117.5"/>
    <x v="9"/>
    <x v="20"/>
    <x v="1639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0.89470588235294113"/>
    <n v="4742.5"/>
    <x v="9"/>
    <x v="20"/>
    <x v="164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0.8"/>
    <n v="17"/>
    <x v="9"/>
    <x v="20"/>
    <x v="164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0.97170909090909086"/>
    <n v="2887.8"/>
    <x v="9"/>
    <x v="20"/>
    <x v="164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0.84"/>
    <n v="2907"/>
    <x v="9"/>
    <x v="20"/>
    <x v="164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0.85299999999999998"/>
    <n v="587"/>
    <x v="9"/>
    <x v="20"/>
    <x v="1644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0.93399999999999994"/>
    <n v="2689.5"/>
    <x v="9"/>
    <x v="20"/>
    <x v="1645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0.34560000000000002"/>
    <n v="4187"/>
    <x v="9"/>
    <x v="20"/>
    <x v="1646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0.44999999999999996"/>
    <n v="79"/>
    <x v="9"/>
    <x v="20"/>
    <x v="1647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-6.85"/>
    <n v="455"/>
    <x v="9"/>
    <x v="20"/>
    <x v="1648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0.98091666666666666"/>
    <n v="6173.5"/>
    <x v="9"/>
    <x v="20"/>
    <x v="1649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1.804"/>
    <n v="1097.5"/>
    <x v="9"/>
    <x v="20"/>
    <x v="1650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1.4053216000000002"/>
    <n v="3768.24"/>
    <x v="9"/>
    <x v="20"/>
    <x v="1651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2"/>
    <n v="0"/>
    <x v="9"/>
    <x v="20"/>
    <x v="1652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1.5427999999999999"/>
    <n v="1162.5"/>
    <x v="9"/>
    <x v="20"/>
    <x v="165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1.9626000000000001"/>
    <n v="101"/>
    <x v="9"/>
    <x v="20"/>
    <x v="165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1.9729749999999999"/>
    <n v="551.5"/>
    <x v="9"/>
    <x v="20"/>
    <x v="1655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1.4348571428571428"/>
    <n v="6969"/>
    <x v="9"/>
    <x v="20"/>
    <x v="1656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1.7869047619047618"/>
    <n v="460"/>
    <x v="9"/>
    <x v="20"/>
    <x v="1657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.8439999999999999"/>
    <n v="438.5"/>
    <x v="9"/>
    <x v="20"/>
    <x v="1658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1.9374333333333333"/>
    <n v="948"/>
    <x v="9"/>
    <x v="20"/>
    <x v="1659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1.5407999999999999"/>
    <n v="580.5"/>
    <x v="9"/>
    <x v="20"/>
    <x v="1660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1.3489846153846154"/>
    <n v="10641"/>
    <x v="9"/>
    <x v="20"/>
    <x v="1661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1.9330000000000001"/>
    <n v="169.5"/>
    <x v="9"/>
    <x v="20"/>
    <x v="1662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.8643749999999999"/>
    <n v="330.5"/>
    <x v="9"/>
    <x v="20"/>
    <x v="166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801"/>
    <n v="505"/>
    <x v="9"/>
    <x v="20"/>
    <x v="1664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1.6376363636363638"/>
    <n v="2012"/>
    <x v="9"/>
    <x v="20"/>
    <x v="1665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1.6025666666666667"/>
    <n v="6037.5"/>
    <x v="9"/>
    <x v="20"/>
    <x v="1666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1.7423636363636363"/>
    <n v="720.5"/>
    <x v="9"/>
    <x v="20"/>
    <x v="1667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.8450857142857142"/>
    <n v="2749"/>
    <x v="9"/>
    <x v="20"/>
    <x v="1668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1.7630749999999999"/>
    <n v="4831"/>
    <x v="9"/>
    <x v="20"/>
    <x v="1669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1.6024"/>
    <n v="1010.5"/>
    <x v="9"/>
    <x v="20"/>
    <x v="167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1.7977916666666667"/>
    <n v="2480.5"/>
    <x v="9"/>
    <x v="20"/>
    <x v="1671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1.5236842105263158"/>
    <n v="467"/>
    <x v="9"/>
    <x v="20"/>
    <x v="1672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.8467"/>
    <n v="778.5"/>
    <x v="9"/>
    <x v="20"/>
    <x v="1673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986181818181818"/>
    <n v="40"/>
    <x v="9"/>
    <x v="20"/>
    <x v="1674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1.9950000000000001"/>
    <n v="22"/>
    <x v="9"/>
    <x v="20"/>
    <x v="1675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1.9504242424242424"/>
    <n v="825.5"/>
    <x v="9"/>
    <x v="20"/>
    <x v="1676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1.9643333333333333"/>
    <n v="55.5"/>
    <x v="9"/>
    <x v="20"/>
    <x v="1677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1.38876"/>
    <n v="7710"/>
    <x v="9"/>
    <x v="20"/>
    <x v="1678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9866666666666668"/>
    <n v="21"/>
    <x v="9"/>
    <x v="20"/>
    <x v="1679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.8892222222222221"/>
    <n v="507.5"/>
    <x v="9"/>
    <x v="20"/>
    <x v="168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1.6126428571428573"/>
    <n v="5463.5"/>
    <x v="9"/>
    <x v="20"/>
    <x v="168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1.7794736842105263"/>
    <n v="2138"/>
    <x v="9"/>
    <x v="20"/>
    <x v="168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1.3245"/>
    <n v="3447.5"/>
    <x v="9"/>
    <x v="20"/>
    <x v="1683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.8636249999999999"/>
    <n v="1109.5"/>
    <x v="9"/>
    <x v="20"/>
    <x v="1684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9825425000000001"/>
    <n v="37.914999999999999"/>
    <x v="9"/>
    <x v="20"/>
    <x v="1685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1.7955036748811066"/>
    <n v="4786.5"/>
    <x v="9"/>
    <x v="20"/>
    <x v="1686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.861470588235294"/>
    <n v="1196"/>
    <x v="9"/>
    <x v="20"/>
    <x v="1687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1.5151428571428571"/>
    <n v="857.5"/>
    <x v="9"/>
    <x v="20"/>
    <x v="1688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1.6919999999999999"/>
    <n v="2732.5"/>
    <x v="9"/>
    <x v="20"/>
    <x v="1689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1.6482580645161291"/>
    <n v="2752"/>
    <x v="9"/>
    <x v="20"/>
    <x v="169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1.6359555555555556"/>
    <n v="4156.5"/>
    <x v="9"/>
    <x v="20"/>
    <x v="1691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1.97045"/>
    <n v="299.5"/>
    <x v="9"/>
    <x v="20"/>
    <x v="1692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.8894"/>
    <n v="280.5"/>
    <x v="9"/>
    <x v="20"/>
    <x v="169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1.5859285714285716"/>
    <n v="5845"/>
    <x v="9"/>
    <x v="20"/>
    <x v="1694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.8914285714285715"/>
    <n v="194.5"/>
    <x v="9"/>
    <x v="20"/>
    <x v="1695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1.9666666666666668"/>
    <n v="8.5"/>
    <x v="9"/>
    <x v="20"/>
    <x v="169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1.9992592592592593"/>
    <n v="33"/>
    <x v="9"/>
    <x v="20"/>
    <x v="1697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.8669230769230769"/>
    <n v="444"/>
    <x v="9"/>
    <x v="20"/>
    <x v="1698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2"/>
    <n v="0"/>
    <x v="9"/>
    <x v="20"/>
    <x v="1699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1.5081666666666667"/>
    <n v="3021"/>
    <x v="9"/>
    <x v="20"/>
    <x v="170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2"/>
    <n v="0"/>
    <x v="9"/>
    <x v="20"/>
    <x v="1701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1.9796399999999998"/>
    <n v="257.5"/>
    <x v="9"/>
    <x v="20"/>
    <x v="1702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1.4767222222222223"/>
    <n v="4759.5"/>
    <x v="9"/>
    <x v="20"/>
    <x v="1703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2"/>
    <n v="0"/>
    <x v="9"/>
    <x v="20"/>
    <x v="1704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1.9791666666666665"/>
    <n v="14.5"/>
    <x v="9"/>
    <x v="20"/>
    <x v="1705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1.9343461538461537"/>
    <n v="857.5"/>
    <x v="9"/>
    <x v="20"/>
    <x v="1706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0.65110000000000001"/>
    <n v="1714.625"/>
    <x v="5"/>
    <x v="11"/>
    <x v="170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n v="155.5"/>
    <x v="5"/>
    <x v="11"/>
    <x v="1708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0.84142857142857141"/>
    <n v="422"/>
    <x v="5"/>
    <x v="11"/>
    <x v="1709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0.9993333333333333"/>
    <n v="1521"/>
    <x v="5"/>
    <x v="11"/>
    <x v="1710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0.94950000000000001"/>
    <n v="1075.5"/>
    <x v="5"/>
    <x v="11"/>
    <x v="1711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0.99"/>
    <n v="1029"/>
    <x v="5"/>
    <x v="11"/>
    <x v="1712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0.99337500000000001"/>
    <n v="4074.5"/>
    <x v="5"/>
    <x v="11"/>
    <x v="1713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0.99839999999999995"/>
    <n v="10040"/>
    <x v="5"/>
    <x v="11"/>
    <x v="1714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0.33316666666666672"/>
    <n v="1266.625"/>
    <x v="5"/>
    <x v="11"/>
    <x v="1715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0.98466666666666669"/>
    <n v="7728"/>
    <x v="5"/>
    <x v="11"/>
    <x v="1716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0.97"/>
    <n v="522"/>
    <x v="5"/>
    <x v="11"/>
    <x v="1717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0.5714285714285714"/>
    <n v="260"/>
    <x v="5"/>
    <x v="11"/>
    <x v="1718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-0.625"/>
    <n v="537.5"/>
    <x v="5"/>
    <x v="11"/>
    <x v="1719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0.81950000000000001"/>
    <n v="5947.5"/>
    <x v="5"/>
    <x v="11"/>
    <x v="1720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0.96"/>
    <n v="265.5"/>
    <x v="5"/>
    <x v="11"/>
    <x v="172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-3.4000000000000696E-3"/>
    <n v="5036"/>
    <x v="5"/>
    <x v="11"/>
    <x v="1722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-1.0683333333333334"/>
    <n v="935.5"/>
    <x v="5"/>
    <x v="11"/>
    <x v="1723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0.99851000000000001"/>
    <n v="514.745"/>
    <x v="5"/>
    <x v="11"/>
    <x v="1724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-5.2999999999999936E-2"/>
    <n v="1049"/>
    <x v="5"/>
    <x v="11"/>
    <x v="1725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0.91111111111111109"/>
    <n v="496.5"/>
    <x v="5"/>
    <x v="11"/>
    <x v="1726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0.98250000000000004"/>
    <n v="1037.5"/>
    <x v="5"/>
    <x v="11"/>
    <x v="1727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0.74750000000000005"/>
    <n v="1263"/>
    <x v="5"/>
    <x v="11"/>
    <x v="1728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0.75993899999999992"/>
    <n v="6267.3050000000003"/>
    <x v="5"/>
    <x v="11"/>
    <x v="1729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0.98599999999999999"/>
    <n v="770.5"/>
    <x v="5"/>
    <x v="11"/>
    <x v="1730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n v="509.5"/>
    <x v="5"/>
    <x v="11"/>
    <x v="1731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0.62073333333333336"/>
    <n v="10449"/>
    <x v="5"/>
    <x v="11"/>
    <x v="1732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0.79120000000000001"/>
    <n v="1530"/>
    <x v="5"/>
    <x v="11"/>
    <x v="1733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0.92633333333333334"/>
    <n v="1622.5"/>
    <x v="5"/>
    <x v="11"/>
    <x v="1734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0.9966666666666667"/>
    <n v="154.5"/>
    <x v="5"/>
    <x v="11"/>
    <x v="173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0.98477777777777775"/>
    <n v="4658"/>
    <x v="5"/>
    <x v="11"/>
    <x v="1736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0.99923076923076926"/>
    <n v="663.5"/>
    <x v="5"/>
    <x v="11"/>
    <x v="1737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0.83033333333333337"/>
    <n v="8838"/>
    <x v="5"/>
    <x v="11"/>
    <x v="1738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0.98124999999999996"/>
    <n v="414.5"/>
    <x v="5"/>
    <x v="11"/>
    <x v="173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0.97876333333333343"/>
    <n v="7746.2749999999996"/>
    <x v="5"/>
    <x v="11"/>
    <x v="1740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0.45941028571428577"/>
    <n v="6835.58"/>
    <x v="5"/>
    <x v="11"/>
    <x v="1741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0.98750000000000004"/>
    <n v="1031.5"/>
    <x v="5"/>
    <x v="11"/>
    <x v="174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n v="1511"/>
    <x v="5"/>
    <x v="11"/>
    <x v="174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0.91251991251991249"/>
    <n v="3095.2750000000001"/>
    <x v="5"/>
    <x v="11"/>
    <x v="1744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0.68166666666666664"/>
    <n v="2005.5"/>
    <x v="5"/>
    <x v="11"/>
    <x v="1745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0.66533333333333333"/>
    <n v="510"/>
    <x v="5"/>
    <x v="11"/>
    <x v="1746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2"/>
    <n v="0"/>
    <x v="7"/>
    <x v="18"/>
    <x v="1747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1.9191666666666667"/>
    <n v="735.5"/>
    <x v="7"/>
    <x v="18"/>
    <x v="1748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1.996"/>
    <n v="6"/>
    <x v="7"/>
    <x v="18"/>
    <x v="1749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1.571076923076923"/>
    <n v="1418"/>
    <x v="7"/>
    <x v="18"/>
    <x v="175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1.9999636363636364"/>
    <n v="3"/>
    <x v="7"/>
    <x v="18"/>
    <x v="1751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1.9950000000000001"/>
    <n v="63.5"/>
    <x v="7"/>
    <x v="18"/>
    <x v="1752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1.9995000000000001"/>
    <n v="5.5"/>
    <x v="7"/>
    <x v="18"/>
    <x v="1753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1.9513199999999999"/>
    <n v="617"/>
    <x v="7"/>
    <x v="18"/>
    <x v="1754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2"/>
    <n v="0"/>
    <x v="7"/>
    <x v="18"/>
    <x v="1755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.8968571428571428"/>
    <n v="186"/>
    <x v="7"/>
    <x v="18"/>
    <x v="1756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1.2821538461538462"/>
    <n v="2380.5"/>
    <x v="7"/>
    <x v="18"/>
    <x v="1757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9893999999999998"/>
    <n v="112.5"/>
    <x v="7"/>
    <x v="18"/>
    <x v="1758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1.9955000000000001"/>
    <n v="19"/>
    <x v="7"/>
    <x v="18"/>
    <x v="1759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9998374999999999"/>
    <n v="14"/>
    <x v="7"/>
    <x v="18"/>
    <x v="1760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1.9948999999999999"/>
    <n v="27"/>
    <x v="7"/>
    <x v="18"/>
    <x v="1761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2"/>
    <n v="0"/>
    <x v="7"/>
    <x v="18"/>
    <x v="1762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2"/>
    <n v="0"/>
    <x v="7"/>
    <x v="18"/>
    <x v="1763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2"/>
    <n v="0"/>
    <x v="7"/>
    <x v="18"/>
    <x v="1764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1.9988000000000001"/>
    <n v="4"/>
    <x v="7"/>
    <x v="18"/>
    <x v="1765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1.7991999999999999"/>
    <n v="514"/>
    <x v="7"/>
    <x v="18"/>
    <x v="1766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0.27315499999999993"/>
    <n v="1761.845"/>
    <x v="5"/>
    <x v="14"/>
    <x v="1767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0.991044776119403"/>
    <n v="1730.5"/>
    <x v="5"/>
    <x v="14"/>
    <x v="1768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0.95195195195195192"/>
    <n v="539.5"/>
    <x v="5"/>
    <x v="14"/>
    <x v="1769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0.64900000000000002"/>
    <n v="688.5"/>
    <x v="5"/>
    <x v="14"/>
    <x v="1770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0.83672131147540985"/>
    <n v="2713.5"/>
    <x v="5"/>
    <x v="14"/>
    <x v="1771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0.97916666666666663"/>
    <n v="627"/>
    <x v="5"/>
    <x v="14"/>
    <x v="1772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0.88833333333333331"/>
    <n v="1671.5"/>
    <x v="5"/>
    <x v="14"/>
    <x v="1773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0.33919999999999995"/>
    <n v="2120.5"/>
    <x v="5"/>
    <x v="14"/>
    <x v="1774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0.93399999999999994"/>
    <n v="1088"/>
    <x v="5"/>
    <x v="14"/>
    <x v="1775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0.55415583333333318"/>
    <n v="8798.0650000000005"/>
    <x v="5"/>
    <x v="14"/>
    <x v="1776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0.94450000000000001"/>
    <n v="5337.5"/>
    <x v="5"/>
    <x v="14"/>
    <x v="177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0.63400000000000001"/>
    <n v="354.5"/>
    <x v="5"/>
    <x v="14"/>
    <x v="1778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0.96"/>
    <n v="1322.5"/>
    <x v="5"/>
    <x v="14"/>
    <x v="1779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0.85499999999999998"/>
    <n v="582.5"/>
    <x v="5"/>
    <x v="14"/>
    <x v="1780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0.98280423280423279"/>
    <n v="4637.5"/>
    <x v="5"/>
    <x v="14"/>
    <x v="1781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0.76053215077605318"/>
    <n v="286"/>
    <x v="5"/>
    <x v="14"/>
    <x v="1782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0.97543307086614173"/>
    <n v="3344.5"/>
    <x v="5"/>
    <x v="14"/>
    <x v="178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0.55499999999999994"/>
    <n v="733"/>
    <x v="5"/>
    <x v="14"/>
    <x v="1784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0.66666666666666674"/>
    <n v="621"/>
    <x v="5"/>
    <x v="14"/>
    <x v="1785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0.90635599999999994"/>
    <n v="1394.0550000000001"/>
    <x v="5"/>
    <x v="14"/>
    <x v="1786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1.9730303030303031"/>
    <n v="1347.5"/>
    <x v="3"/>
    <x v="29"/>
    <x v="1787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988"/>
    <n v="7.5"/>
    <x v="3"/>
    <x v="29"/>
    <x v="1788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1.534"/>
    <n v="719.5"/>
    <x v="3"/>
    <x v="29"/>
    <x v="1789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1.9990000000000001"/>
    <n v="26"/>
    <x v="3"/>
    <x v="29"/>
    <x v="179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1.9983200000000001"/>
    <n v="23"/>
    <x v="3"/>
    <x v="29"/>
    <x v="1791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1.5724"/>
    <n v="10739.5"/>
    <x v="3"/>
    <x v="29"/>
    <x v="1792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1.9971666666666668"/>
    <n v="44.5"/>
    <x v="3"/>
    <x v="29"/>
    <x v="179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98268"/>
    <n v="218.5"/>
    <x v="3"/>
    <x v="29"/>
    <x v="179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.8588857142857143"/>
    <n v="2488.5"/>
    <x v="3"/>
    <x v="29"/>
    <x v="1795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1.6060470588235294"/>
    <n v="16885.5"/>
    <x v="3"/>
    <x v="29"/>
    <x v="1796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1.9997647058823529"/>
    <n v="5.5"/>
    <x v="3"/>
    <x v="29"/>
    <x v="1797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1.407"/>
    <n v="1503.5"/>
    <x v="3"/>
    <x v="29"/>
    <x v="1798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9867291666666667"/>
    <n v="331.5"/>
    <x v="3"/>
    <x v="29"/>
    <x v="1799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1.9099099099099099"/>
    <n v="31"/>
    <x v="3"/>
    <x v="29"/>
    <x v="1800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984"/>
    <n v="6"/>
    <x v="3"/>
    <x v="29"/>
    <x v="1801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1.9948999999999999"/>
    <n v="54"/>
    <x v="3"/>
    <x v="29"/>
    <x v="1802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1.4742948717948718"/>
    <n v="102547.5"/>
    <x v="3"/>
    <x v="29"/>
    <x v="180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9896"/>
    <n v="134.5"/>
    <x v="3"/>
    <x v="29"/>
    <x v="1804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1.526"/>
    <n v="122.5"/>
    <x v="3"/>
    <x v="29"/>
    <x v="1805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1.5697000000000001"/>
    <n v="2204"/>
    <x v="3"/>
    <x v="29"/>
    <x v="1806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0.63200000000000001"/>
    <n v="1045"/>
    <x v="5"/>
    <x v="14"/>
    <x v="1807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0.84450000000000003"/>
    <n v="1187.5"/>
    <x v="5"/>
    <x v="14"/>
    <x v="1808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-0.40799999999999992"/>
    <n v="157"/>
    <x v="5"/>
    <x v="14"/>
    <x v="1809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0.85599999999999998"/>
    <n v="1732.5"/>
    <x v="5"/>
    <x v="14"/>
    <x v="1810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0.89666666666666672"/>
    <n v="853.5"/>
    <x v="5"/>
    <x v="14"/>
    <x v="1811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4.6206666666666618E-2"/>
    <n v="1518.845"/>
    <x v="5"/>
    <x v="14"/>
    <x v="1812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0.96666666666666667"/>
    <n v="315.5"/>
    <x v="5"/>
    <x v="14"/>
    <x v="1813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0.96862745098039216"/>
    <n v="1332"/>
    <x v="5"/>
    <x v="14"/>
    <x v="18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0.99687499999999996"/>
    <n v="1642.5"/>
    <x v="5"/>
    <x v="14"/>
    <x v="1815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0.73"/>
    <n v="648"/>
    <x v="5"/>
    <x v="14"/>
    <x v="1816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0.79398999999999997"/>
    <n v="1231.01"/>
    <x v="5"/>
    <x v="14"/>
    <x v="1817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0.93009523809523809"/>
    <n v="2848.5"/>
    <x v="5"/>
    <x v="14"/>
    <x v="1818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0.27566666666666662"/>
    <n v="5228"/>
    <x v="5"/>
    <x v="14"/>
    <x v="1819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0.76380000000000003"/>
    <n v="3129"/>
    <x v="5"/>
    <x v="14"/>
    <x v="1820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0.91600000000000004"/>
    <n v="1380"/>
    <x v="5"/>
    <x v="14"/>
    <x v="182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0.83479866666666669"/>
    <n v="4442.0050000000001"/>
    <x v="5"/>
    <x v="14"/>
    <x v="1822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0.12754999999999994"/>
    <n v="576.23500000000001"/>
    <x v="5"/>
    <x v="14"/>
    <x v="1823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0.84066666666666667"/>
    <n v="8752"/>
    <x v="5"/>
    <x v="14"/>
    <x v="182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0.89300000000000002"/>
    <n v="5583"/>
    <x v="5"/>
    <x v="14"/>
    <x v="1825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0.29076923076923078"/>
    <n v="571"/>
    <x v="5"/>
    <x v="14"/>
    <x v="182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0.73881643999999991"/>
    <n v="160089.44500000001"/>
    <x v="3"/>
    <x v="30"/>
    <x v="1827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0.61559666666666668"/>
    <n v="4200.71"/>
    <x v="3"/>
    <x v="30"/>
    <x v="1828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-15.052499999999998"/>
    <n v="86501.5"/>
    <x v="3"/>
    <x v="30"/>
    <x v="1829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-5.8805550000000002"/>
    <n v="158505.60000000001"/>
    <x v="3"/>
    <x v="30"/>
    <x v="18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-1.4801799999999998"/>
    <n v="174349"/>
    <x v="3"/>
    <x v="30"/>
    <x v="1831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0.50253333333333328"/>
    <n v="5650.5"/>
    <x v="3"/>
    <x v="30"/>
    <x v="1832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0.99366249999999989"/>
    <n v="414.03500000000003"/>
    <x v="3"/>
    <x v="30"/>
    <x v="1833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-6.0021100000000001"/>
    <n v="402228"/>
    <x v="3"/>
    <x v="30"/>
    <x v="1834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0.93997399999999998"/>
    <n v="26972.15"/>
    <x v="3"/>
    <x v="30"/>
    <x v="1835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-5.1866666666668948E-3"/>
    <n v="49062.48"/>
    <x v="3"/>
    <x v="30"/>
    <x v="183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-0.12444000000000011"/>
    <n v="53528"/>
    <x v="3"/>
    <x v="30"/>
    <x v="18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.5276285714285631E-2"/>
    <n v="35073.665000000001"/>
    <x v="3"/>
    <x v="30"/>
    <x v="1838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-0.25946666666666673"/>
    <n v="17019.5"/>
    <x v="3"/>
    <x v="30"/>
    <x v="1839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-4.9894800000000004"/>
    <n v="174944.5"/>
    <x v="3"/>
    <x v="30"/>
    <x v="1840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-1.9859528571428569"/>
    <n v="83850.009999999995"/>
    <x v="3"/>
    <x v="30"/>
    <x v="184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-0.94033333333333324"/>
    <n v="88392.5"/>
    <x v="3"/>
    <x v="30"/>
    <x v="1842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0.32495299999999994"/>
    <n v="25455.705000000002"/>
    <x v="3"/>
    <x v="30"/>
    <x v="184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-12.355717142857143"/>
    <n v="50923.01"/>
    <x v="3"/>
    <x v="30"/>
    <x v="184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0.43265599999999993"/>
    <n v="8048.72"/>
    <x v="3"/>
    <x v="30"/>
    <x v="1845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0.82097142857142857"/>
    <n v="41282.5"/>
    <x v="3"/>
    <x v="30"/>
    <x v="1846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-9.0538119999999989"/>
    <n v="56085.56"/>
    <x v="3"/>
    <x v="30"/>
    <x v="184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7.074999999999998E-2"/>
    <n v="9799.25"/>
    <x v="3"/>
    <x v="30"/>
    <x v="1848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0.73115789473684212"/>
    <n v="12156.5"/>
    <x v="3"/>
    <x v="30"/>
    <x v="1849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-0.59577488789237654"/>
    <n v="116412.06"/>
    <x v="3"/>
    <x v="30"/>
    <x v="1850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-0.62280000000000002"/>
    <n v="6608.5"/>
    <x v="3"/>
    <x v="30"/>
    <x v="1851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-6.743089999999996E-2"/>
    <n v="104128.045"/>
    <x v="3"/>
    <x v="30"/>
    <x v="1852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-1.7012999999999998"/>
    <n v="37215.5"/>
    <x v="3"/>
    <x v="30"/>
    <x v="185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-0.84966000000000008"/>
    <n v="71496.5"/>
    <x v="3"/>
    <x v="30"/>
    <x v="1854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-3.7907999999999999"/>
    <n v="58851.5"/>
    <x v="3"/>
    <x v="30"/>
    <x v="1855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-9.3179999999999996"/>
    <n v="28645.5"/>
    <x v="3"/>
    <x v="30"/>
    <x v="1856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-0.63027717500000024"/>
    <n v="527986.93500000006"/>
    <x v="3"/>
    <x v="30"/>
    <x v="1857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-4.7447999999999997"/>
    <n v="8550"/>
    <x v="3"/>
    <x v="30"/>
    <x v="1858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-0.56830813131313129"/>
    <n v="255288.005"/>
    <x v="3"/>
    <x v="30"/>
    <x v="1859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-1.7549600000000001"/>
    <n v="37750.6"/>
    <x v="3"/>
    <x v="30"/>
    <x v="1860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-8.7083749999999682E-2"/>
    <n v="16823.169999999998"/>
    <x v="3"/>
    <x v="30"/>
    <x v="186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-1.4660000000000002"/>
    <n v="7168.5"/>
    <x v="3"/>
    <x v="30"/>
    <x v="1862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-2.0232999999999999"/>
    <n v="100993"/>
    <x v="3"/>
    <x v="30"/>
    <x v="1863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-8.2684514"/>
    <n v="256905.285"/>
    <x v="3"/>
    <x v="30"/>
    <x v="1864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0.85098845000000001"/>
    <n v="115307.655"/>
    <x v="3"/>
    <x v="30"/>
    <x v="1865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-1.5482402000000004"/>
    <n v="89678.505000000005"/>
    <x v="3"/>
    <x v="30"/>
    <x v="1866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1.9492"/>
    <n v="196.5"/>
    <x v="9"/>
    <x v="31"/>
    <x v="1867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2"/>
    <n v="0"/>
    <x v="9"/>
    <x v="31"/>
    <x v="1868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1.9569999999999999"/>
    <n v="717.5"/>
    <x v="9"/>
    <x v="31"/>
    <x v="1869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1.7885333333333333"/>
    <n v="1589.5"/>
    <x v="9"/>
    <x v="31"/>
    <x v="1870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1.9681250000000001"/>
    <n v="27.5"/>
    <x v="9"/>
    <x v="31"/>
    <x v="187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1.9995000000000001"/>
    <n v="1"/>
    <x v="9"/>
    <x v="31"/>
    <x v="1872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1.5752727272727274"/>
    <n v="1182"/>
    <x v="9"/>
    <x v="31"/>
    <x v="1873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1.9958333333333333"/>
    <n v="13"/>
    <x v="9"/>
    <x v="31"/>
    <x v="1874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.99"/>
    <n v="25.5"/>
    <x v="9"/>
    <x v="31"/>
    <x v="1875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.8303333333333334"/>
    <n v="257"/>
    <x v="9"/>
    <x v="31"/>
    <x v="1876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1.9300000000000002"/>
    <n v="71.5"/>
    <x v="9"/>
    <x v="31"/>
    <x v="1877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1.9986666666666668"/>
    <n v="2"/>
    <x v="9"/>
    <x v="31"/>
    <x v="1878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2"/>
    <n v="0"/>
    <x v="9"/>
    <x v="31"/>
    <x v="187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2"/>
    <n v="0"/>
    <x v="9"/>
    <x v="31"/>
    <x v="1880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1.9220000000000002"/>
    <n v="40.5"/>
    <x v="9"/>
    <x v="31"/>
    <x v="1881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2"/>
    <n v="0"/>
    <x v="9"/>
    <x v="31"/>
    <x v="1882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2"/>
    <n v="0"/>
    <x v="9"/>
    <x v="31"/>
    <x v="188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1.738"/>
    <n v="329"/>
    <x v="9"/>
    <x v="31"/>
    <x v="1884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1.9923870967741935"/>
    <n v="121.5"/>
    <x v="9"/>
    <x v="31"/>
    <x v="1885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.875"/>
    <n v="325"/>
    <x v="9"/>
    <x v="31"/>
    <x v="1886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-1.8212909090909091"/>
    <n v="105904"/>
    <x v="3"/>
    <x v="30"/>
    <x v="1887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-0.16794219999999993"/>
    <n v="54886.055"/>
    <x v="3"/>
    <x v="30"/>
    <x v="1888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-1.1200000000000001"/>
    <n v="788.5"/>
    <x v="3"/>
    <x v="30"/>
    <x v="1889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-0.3442048000000002"/>
    <n v="58782.12"/>
    <x v="3"/>
    <x v="30"/>
    <x v="189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0.76319900000000007"/>
    <n v="18647.514999999999"/>
    <x v="3"/>
    <x v="30"/>
    <x v="1891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-0.47839999999999994"/>
    <n v="62111.5"/>
    <x v="3"/>
    <x v="30"/>
    <x v="1892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0.84290799999999999"/>
    <n v="5853.96"/>
    <x v="3"/>
    <x v="30"/>
    <x v="1893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0.82925152311894013"/>
    <n v="940"/>
    <x v="3"/>
    <x v="30"/>
    <x v="1894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-1.05158"/>
    <n v="76488.5"/>
    <x v="3"/>
    <x v="30"/>
    <x v="1895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-1.2005299999999997"/>
    <n v="48876.45"/>
    <x v="3"/>
    <x v="30"/>
    <x v="1896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-6.19564"/>
    <n v="205376.5"/>
    <x v="3"/>
    <x v="30"/>
    <x v="1897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-0.34899999999999998"/>
    <n v="5964"/>
    <x v="3"/>
    <x v="30"/>
    <x v="1898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-2.9491375"/>
    <n v="398212"/>
    <x v="3"/>
    <x v="30"/>
    <x v="1899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-76.137822333333332"/>
    <n v="1185295.835"/>
    <x v="3"/>
    <x v="30"/>
    <x v="1900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0.8699986111111111"/>
    <n v="4149.0050000000001"/>
    <x v="3"/>
    <x v="30"/>
    <x v="1901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-7.2154220000000002"/>
    <n v="46316.61"/>
    <x v="3"/>
    <x v="30"/>
    <x v="1902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0.74897600000000009"/>
    <n v="15850.8"/>
    <x v="3"/>
    <x v="30"/>
    <x v="1903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0.97756569230769241"/>
    <n v="33454.114999999998"/>
    <x v="3"/>
    <x v="30"/>
    <x v="1904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-2.8490975000000001"/>
    <n v="97871.95"/>
    <x v="3"/>
    <x v="30"/>
    <x v="1905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7.6666666666666661E-2"/>
    <n v="1503.5"/>
    <x v="3"/>
    <x v="30"/>
    <x v="1906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-0.81099999999999994"/>
    <n v="7075"/>
    <x v="3"/>
    <x v="30"/>
    <x v="190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0.74863000000000002"/>
    <n v="62731"/>
    <x v="3"/>
    <x v="30"/>
    <x v="1908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0.38541000000000003"/>
    <n v="80906"/>
    <x v="3"/>
    <x v="30"/>
    <x v="1909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-3.8535000000000004"/>
    <n v="11759.5"/>
    <x v="3"/>
    <x v="30"/>
    <x v="1910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-1.1500000000000066E-2"/>
    <n v="80824.5"/>
    <x v="3"/>
    <x v="30"/>
    <x v="1911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0.66516920000000013"/>
    <n v="16912.384999999998"/>
    <x v="3"/>
    <x v="30"/>
    <x v="1912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0.79750999999999994"/>
    <n v="60394"/>
    <x v="3"/>
    <x v="30"/>
    <x v="1913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0.73833333333333329"/>
    <n v="1932"/>
    <x v="3"/>
    <x v="30"/>
    <x v="1914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-1.6120000000000001"/>
    <n v="4562"/>
    <x v="3"/>
    <x v="30"/>
    <x v="1915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-0.26239013671875"/>
    <n v="37379.5"/>
    <x v="3"/>
    <x v="30"/>
    <x v="191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0.79649999999999999"/>
    <n v="30341.5"/>
    <x v="3"/>
    <x v="30"/>
    <x v="1917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-1.0418799999999999"/>
    <n v="38289"/>
    <x v="3"/>
    <x v="30"/>
    <x v="1918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0.21323999999999999"/>
    <n v="22413.5"/>
    <x v="3"/>
    <x v="30"/>
    <x v="1919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-1.868199871794872"/>
    <n v="151113.79500000001"/>
    <x v="3"/>
    <x v="30"/>
    <x v="192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-0.11036425000000016"/>
    <n v="84736.57"/>
    <x v="3"/>
    <x v="30"/>
    <x v="1921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0.68331666666666668"/>
    <n v="20174.25"/>
    <x v="3"/>
    <x v="30"/>
    <x v="1922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-1.0047639999999998"/>
    <n v="15238.32"/>
    <x v="3"/>
    <x v="30"/>
    <x v="192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-2.2051249999999998"/>
    <n v="16922.5"/>
    <x v="3"/>
    <x v="30"/>
    <x v="192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0.63783199999999995"/>
    <n v="85325"/>
    <x v="3"/>
    <x v="30"/>
    <x v="192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-0.48171333333333344"/>
    <n v="3858.07"/>
    <x v="3"/>
    <x v="30"/>
    <x v="1926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0.18136842105263162"/>
    <n v="8698.5"/>
    <x v="3"/>
    <x v="30"/>
    <x v="192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0.76469999999999994"/>
    <n v="6246.5"/>
    <x v="3"/>
    <x v="30"/>
    <x v="1928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-3.0620938628158845"/>
    <n v="3602"/>
    <x v="3"/>
    <x v="30"/>
    <x v="1929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0.91786666666666661"/>
    <n v="8206"/>
    <x v="3"/>
    <x v="30"/>
    <x v="193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-6.1918387755102042"/>
    <n v="20201.505000000001"/>
    <x v="3"/>
    <x v="30"/>
    <x v="1931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0.78900000000000003"/>
    <n v="6163.5"/>
    <x v="3"/>
    <x v="30"/>
    <x v="1932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0.97001020408163263"/>
    <n v="50691"/>
    <x v="3"/>
    <x v="30"/>
    <x v="1933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0.51667705882352943"/>
    <n v="63727.724999999999"/>
    <x v="3"/>
    <x v="30"/>
    <x v="1934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0.79809300000000005"/>
    <n v="30418.674999999999"/>
    <x v="3"/>
    <x v="30"/>
    <x v="1935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-2.7326999999999999"/>
    <n v="23748.5"/>
    <x v="3"/>
    <x v="30"/>
    <x v="1936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0.69637499999999997"/>
    <n v="5335.5"/>
    <x v="3"/>
    <x v="30"/>
    <x v="193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-1.5304799999999998"/>
    <n v="88532.5"/>
    <x v="3"/>
    <x v="30"/>
    <x v="1938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0.98980000000000001"/>
    <n v="2586"/>
    <x v="3"/>
    <x v="30"/>
    <x v="1939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0.86408571428571435"/>
    <n v="20189"/>
    <x v="3"/>
    <x v="30"/>
    <x v="194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0.32583333333333331"/>
    <n v="5073"/>
    <x v="3"/>
    <x v="30"/>
    <x v="1941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0.46548"/>
    <n v="38640"/>
    <x v="3"/>
    <x v="30"/>
    <x v="19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-2.2322000000000175E-2"/>
    <n v="15500.415000000001"/>
    <x v="3"/>
    <x v="30"/>
    <x v="1943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0.31718749999999996"/>
    <n v="2359"/>
    <x v="3"/>
    <x v="30"/>
    <x v="1944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0.56543333333333334"/>
    <n v="21706"/>
    <x v="3"/>
    <x v="30"/>
    <x v="1945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3.6000000000000032E-2"/>
    <n v="25232"/>
    <x v="3"/>
    <x v="30"/>
    <x v="1946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0.92079999999999995"/>
    <n v="2715.5"/>
    <x v="3"/>
    <x v="30"/>
    <x v="1947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0.85023000000000004"/>
    <n v="57590"/>
    <x v="3"/>
    <x v="30"/>
    <x v="194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0.51950000000000007"/>
    <n v="2985.5"/>
    <x v="3"/>
    <x v="30"/>
    <x v="1949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8.8332391720936543E-2"/>
    <n v="253298.13500000001"/>
    <x v="3"/>
    <x v="30"/>
    <x v="1950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7.8487499999999599E-3"/>
    <n v="40621.025000000001"/>
    <x v="3"/>
    <x v="30"/>
    <x v="1951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-0.18599999999999994"/>
    <n v="2218.5"/>
    <x v="3"/>
    <x v="30"/>
    <x v="1952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0.73131313131313136"/>
    <n v="319"/>
    <x v="3"/>
    <x v="30"/>
    <x v="1953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0.94776119999999997"/>
    <n v="13190.985000000001"/>
    <x v="3"/>
    <x v="30"/>
    <x v="1954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0.71593339999999994"/>
    <n v="32233.165000000001"/>
    <x v="3"/>
    <x v="30"/>
    <x v="1955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-1.1732719999999999"/>
    <n v="199094.5"/>
    <x v="3"/>
    <x v="30"/>
    <x v="1956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-0.80729999999999991"/>
    <n v="28212"/>
    <x v="3"/>
    <x v="30"/>
    <x v="1957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0.89268531468531465"/>
    <n v="39761.5"/>
    <x v="3"/>
    <x v="30"/>
    <x v="1958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0.47395700000000007"/>
    <n v="76537.149999999994"/>
    <x v="3"/>
    <x v="30"/>
    <x v="1959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0.97499999999999998"/>
    <n v="309"/>
    <x v="3"/>
    <x v="30"/>
    <x v="1960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-14.783738373837384"/>
    <n v="88010.3"/>
    <x v="3"/>
    <x v="30"/>
    <x v="1961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-3.4334915642458101"/>
    <n v="490476.995"/>
    <x v="3"/>
    <x v="30"/>
    <x v="1962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0.84492"/>
    <n v="28971"/>
    <x v="3"/>
    <x v="30"/>
    <x v="1963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0.68795000000000006"/>
    <n v="13144.5"/>
    <x v="3"/>
    <x v="30"/>
    <x v="1964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-0.88169999999999993"/>
    <n v="14712"/>
    <x v="3"/>
    <x v="30"/>
    <x v="196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-3.0780000000000003"/>
    <n v="2564"/>
    <x v="3"/>
    <x v="30"/>
    <x v="1966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0.85428571428571431"/>
    <n v="2032.5"/>
    <x v="5"/>
    <x v="14"/>
    <x v="1967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0.89266666666666672"/>
    <n v="849.5"/>
    <x v="5"/>
    <x v="14"/>
    <x v="1968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0.8666666666666667"/>
    <n v="437.5"/>
    <x v="5"/>
    <x v="14"/>
    <x v="1969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0.91666666666666663"/>
    <n v="1648"/>
    <x v="5"/>
    <x v="14"/>
    <x v="1970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0.76466666666666661"/>
    <n v="3747.5"/>
    <x v="5"/>
    <x v="14"/>
    <x v="1971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0.99299999999999999"/>
    <n v="2031.5"/>
    <x v="5"/>
    <x v="14"/>
    <x v="197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0.96466666666666667"/>
    <n v="789"/>
    <x v="5"/>
    <x v="14"/>
    <x v="1973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0.84489333333333327"/>
    <n v="1770.16"/>
    <x v="5"/>
    <x v="14"/>
    <x v="1974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0.79599599999999993"/>
    <n v="1536.0050000000001"/>
    <x v="5"/>
    <x v="14"/>
    <x v="1975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0.84959625000000005"/>
    <n v="4681.6149999999998"/>
    <x v="5"/>
    <x v="14"/>
    <x v="1976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0.79532222222222215"/>
    <n v="10965.1"/>
    <x v="5"/>
    <x v="14"/>
    <x v="1977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0.98716666666666664"/>
    <n v="3066"/>
    <x v="5"/>
    <x v="14"/>
    <x v="1978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0.97533333333333339"/>
    <n v="780"/>
    <x v="5"/>
    <x v="14"/>
    <x v="197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0.7945714285714286"/>
    <n v="2145.5"/>
    <x v="5"/>
    <x v="14"/>
    <x v="198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n v="1261"/>
    <x v="5"/>
    <x v="14"/>
    <x v="1981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0.98333333333333328"/>
    <n v="312"/>
    <x v="5"/>
    <x v="14"/>
    <x v="1982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n v="1519"/>
    <x v="5"/>
    <x v="14"/>
    <x v="1983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0.9966666666666667"/>
    <n v="3026"/>
    <x v="5"/>
    <x v="14"/>
    <x v="1984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0.67633333333333334"/>
    <n v="2017"/>
    <x v="5"/>
    <x v="14"/>
    <x v="1985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0.6333333333333333"/>
    <n v="423.5"/>
    <x v="5"/>
    <x v="14"/>
    <x v="1986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0.86749999999999994"/>
    <n v="1154.5"/>
    <x v="5"/>
    <x v="14"/>
    <x v="1987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0.64"/>
    <n v="699"/>
    <x v="5"/>
    <x v="14"/>
    <x v="198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0.53876816253053872"/>
    <n v="5739.5"/>
    <x v="5"/>
    <x v="14"/>
    <x v="1989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0.70500000000000007"/>
    <n v="536.5"/>
    <x v="5"/>
    <x v="14"/>
    <x v="199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-0.54"/>
    <n v="2589.5"/>
    <x v="5"/>
    <x v="14"/>
    <x v="1991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0.92954545454545456"/>
    <n v="1199.5"/>
    <x v="5"/>
    <x v="14"/>
    <x v="1992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0.9226700000000001"/>
    <n v="1106.33"/>
    <x v="5"/>
    <x v="14"/>
    <x v="199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0.926875"/>
    <n v="8680.5"/>
    <x v="5"/>
    <x v="14"/>
    <x v="1994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0.93474999999999997"/>
    <n v="2150.5"/>
    <x v="5"/>
    <x v="14"/>
    <x v="1995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0.99650000000000005"/>
    <n v="1022.5"/>
    <x v="5"/>
    <x v="14"/>
    <x v="1996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0.93500000000000005"/>
    <n v="1084.5"/>
    <x v="5"/>
    <x v="14"/>
    <x v="1997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n v="155.5"/>
    <x v="5"/>
    <x v="14"/>
    <x v="1998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0.9514285714285714"/>
    <n v="3723.5"/>
    <x v="5"/>
    <x v="14"/>
    <x v="1999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0.95299999999999996"/>
    <n v="2691"/>
    <x v="5"/>
    <x v="14"/>
    <x v="200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-0.2566666666666666"/>
    <n v="1710.5"/>
    <x v="5"/>
    <x v="14"/>
    <x v="200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0.99095833333333339"/>
    <n v="24263"/>
    <x v="5"/>
    <x v="14"/>
    <x v="2002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0.52249999999999996"/>
    <n v="904"/>
    <x v="5"/>
    <x v="14"/>
    <x v="2003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0.65389000000000008"/>
    <n v="681.55499999999995"/>
    <x v="5"/>
    <x v="14"/>
    <x v="2004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0.99250000000000005"/>
    <n v="1018.5"/>
    <x v="5"/>
    <x v="14"/>
    <x v="200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0.99119625"/>
    <n v="4069.7150000000001"/>
    <x v="5"/>
    <x v="14"/>
    <x v="200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1.9943200000000001"/>
    <n v="147"/>
    <x v="7"/>
    <x v="17"/>
    <x v="2007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1.9961250000000001"/>
    <n v="156.5"/>
    <x v="7"/>
    <x v="17"/>
    <x v="2008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.9"/>
    <n v="27.5"/>
    <x v="7"/>
    <x v="17"/>
    <x v="2009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.8954545454545455"/>
    <n v="60"/>
    <x v="7"/>
    <x v="17"/>
    <x v="2010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9858"/>
    <n v="439.5"/>
    <x v="7"/>
    <x v="17"/>
    <x v="2011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1.9995000000000001"/>
    <n v="6"/>
    <x v="7"/>
    <x v="17"/>
    <x v="2012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1.7115714285714285"/>
    <n v="4156"/>
    <x v="7"/>
    <x v="17"/>
    <x v="201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1.9983333333333333"/>
    <n v="13"/>
    <x v="7"/>
    <x v="17"/>
    <x v="2014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.8820000000000001"/>
    <n v="124"/>
    <x v="7"/>
    <x v="17"/>
    <x v="2015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1.9979761904761904"/>
    <n v="44.5"/>
    <x v="7"/>
    <x v="17"/>
    <x v="2016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1.95"/>
    <n v="14"/>
    <x v="7"/>
    <x v="17"/>
    <x v="2017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1.9788701"/>
    <n v="1105.9949999999999"/>
    <x v="7"/>
    <x v="17"/>
    <x v="2018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984"/>
    <n v="9.5"/>
    <x v="7"/>
    <x v="17"/>
    <x v="201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9826666666666668"/>
    <n v="53.5"/>
    <x v="7"/>
    <x v="17"/>
    <x v="2020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1.9043999999999999"/>
    <n v="250"/>
    <x v="7"/>
    <x v="17"/>
    <x v="2021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1.9994038750000001"/>
    <n v="25.844999999999999"/>
    <x v="7"/>
    <x v="17"/>
    <x v="2022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1.71594"/>
    <n v="7368.5"/>
    <x v="7"/>
    <x v="17"/>
    <x v="2023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.8719999999999999"/>
    <n v="70"/>
    <x v="7"/>
    <x v="17"/>
    <x v="202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1.9458"/>
    <n v="841"/>
    <x v="7"/>
    <x v="17"/>
    <x v="2025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1.99888"/>
    <n v="285.5"/>
    <x v="7"/>
    <x v="17"/>
    <x v="2026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2"/>
    <n v="0"/>
    <x v="7"/>
    <x v="17"/>
    <x v="2027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1.9427619047619049"/>
    <n v="306.5"/>
    <x v="7"/>
    <x v="17"/>
    <x v="2028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.8875"/>
    <n v="115"/>
    <x v="7"/>
    <x v="17"/>
    <x v="2029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9829014084507042"/>
    <n v="315.5"/>
    <x v="7"/>
    <x v="17"/>
    <x v="203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1.6956666666666667"/>
    <n v="2327"/>
    <x v="7"/>
    <x v="17"/>
    <x v="2031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1.9998"/>
    <n v="1"/>
    <x v="7"/>
    <x v="17"/>
    <x v="2032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1.9930358974358975"/>
    <n v="1385.5"/>
    <x v="7"/>
    <x v="17"/>
    <x v="2033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1.98"/>
    <n v="2"/>
    <x v="7"/>
    <x v="17"/>
    <x v="2034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2"/>
    <n v="0"/>
    <x v="7"/>
    <x v="17"/>
    <x v="2035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1.9919"/>
    <n v="204.5"/>
    <x v="7"/>
    <x v="17"/>
    <x v="2036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1.9973777777777779"/>
    <n v="62"/>
    <x v="7"/>
    <x v="17"/>
    <x v="2037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1.9983333333333333"/>
    <n v="27"/>
    <x v="7"/>
    <x v="17"/>
    <x v="2038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1.999908755451191"/>
    <n v="19"/>
    <x v="7"/>
    <x v="17"/>
    <x v="2039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1.992"/>
    <n v="2"/>
    <x v="7"/>
    <x v="17"/>
    <x v="2040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1.9769999999999999"/>
    <n v="60"/>
    <x v="7"/>
    <x v="17"/>
    <x v="2041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1.9733392857142857"/>
    <n v="788"/>
    <x v="7"/>
    <x v="17"/>
    <x v="2042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1.7180800000000001"/>
    <n v="10600.5"/>
    <x v="7"/>
    <x v="17"/>
    <x v="204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1.9340996333333333"/>
    <n v="10040.555"/>
    <x v="7"/>
    <x v="17"/>
    <x v="204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1.9927777777777778"/>
    <n v="14"/>
    <x v="7"/>
    <x v="17"/>
    <x v="2045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1.9915"/>
    <n v="50.5"/>
    <x v="7"/>
    <x v="17"/>
    <x v="2046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0.84250000000000003"/>
    <n v="238"/>
    <x v="5"/>
    <x v="11"/>
    <x v="2047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0.8773333333333333"/>
    <n v="2555"/>
    <x v="5"/>
    <x v="11"/>
    <x v="2048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0.67799999999999994"/>
    <n v="1674.5"/>
    <x v="5"/>
    <x v="11"/>
    <x v="2049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0.97363636363636363"/>
    <n v="2864"/>
    <x v="5"/>
    <x v="11"/>
    <x v="2050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0.61359999999999992"/>
    <n v="1791.5"/>
    <x v="5"/>
    <x v="11"/>
    <x v="2051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0.53400000000000003"/>
    <n v="1482"/>
    <x v="5"/>
    <x v="11"/>
    <x v="2052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0.8"/>
    <n v="94"/>
    <x v="5"/>
    <x v="11"/>
    <x v="2053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0.78418388888888901"/>
    <n v="11112.344999999999"/>
    <x v="5"/>
    <x v="11"/>
    <x v="2054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n v="80"/>
    <x v="5"/>
    <x v="11"/>
    <x v="2055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0.19142857142857139"/>
    <n v="326"/>
    <x v="5"/>
    <x v="11"/>
    <x v="2056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0.93925000000000003"/>
    <n v="2145"/>
    <x v="5"/>
    <x v="11"/>
    <x v="2057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n v="506.5"/>
    <x v="5"/>
    <x v="11"/>
    <x v="2058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0.73071428571428565"/>
    <n v="2710.5"/>
    <x v="5"/>
    <x v="11"/>
    <x v="2059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0.97025000000000006"/>
    <n v="2091"/>
    <x v="5"/>
    <x v="11"/>
    <x v="2060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-0.5"/>
    <n v="888"/>
    <x v="5"/>
    <x v="11"/>
    <x v="2061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0.73980000000000001"/>
    <n v="3186"/>
    <x v="5"/>
    <x v="11"/>
    <x v="2062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0.99880000000000002"/>
    <n v="1270.5"/>
    <x v="5"/>
    <x v="11"/>
    <x v="2063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0.61359999999999992"/>
    <n v="17759.5"/>
    <x v="5"/>
    <x v="11"/>
    <x v="2064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0.38600000000000001"/>
    <n v="817.5"/>
    <x v="5"/>
    <x v="11"/>
    <x v="2065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0.92815800000000004"/>
    <n v="2718.605"/>
    <x v="5"/>
    <x v="11"/>
    <x v="2066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0.46899999999999997"/>
    <n v="1557.5"/>
    <x v="7"/>
    <x v="32"/>
    <x v="2067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-3.2416666666666663"/>
    <n v="8040.5"/>
    <x v="7"/>
    <x v="32"/>
    <x v="2068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-2.8927777777777779"/>
    <n v="4543"/>
    <x v="7"/>
    <x v="32"/>
    <x v="2069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-0.84739999999999993"/>
    <n v="14370"/>
    <x v="7"/>
    <x v="32"/>
    <x v="2070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-16.569700000000001"/>
    <n v="46735.75"/>
    <x v="7"/>
    <x v="32"/>
    <x v="2071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0.90325"/>
    <n v="11163.5"/>
    <x v="7"/>
    <x v="32"/>
    <x v="207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-8.1464250000000007"/>
    <n v="103245.25"/>
    <x v="7"/>
    <x v="32"/>
    <x v="2073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-2.1217692027666546"/>
    <n v="11579.5"/>
    <x v="7"/>
    <x v="32"/>
    <x v="2074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-3.0324999999999998"/>
    <n v="3063.5"/>
    <x v="7"/>
    <x v="32"/>
    <x v="2075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0.15389473684210531"/>
    <n v="17806.5"/>
    <x v="7"/>
    <x v="32"/>
    <x v="2076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0.80266666666666664"/>
    <n v="461.5"/>
    <x v="7"/>
    <x v="32"/>
    <x v="207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-8.812401666666668"/>
    <n v="66493.41"/>
    <x v="7"/>
    <x v="32"/>
    <x v="2078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-2.5237333333333334"/>
    <n v="34376.5"/>
    <x v="7"/>
    <x v="32"/>
    <x v="2079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-3.3737000000000004"/>
    <n v="27307.5"/>
    <x v="7"/>
    <x v="32"/>
    <x v="208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0.79673913043478262"/>
    <n v="2825"/>
    <x v="7"/>
    <x v="32"/>
    <x v="2081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0.86164285714285715"/>
    <n v="8085.5"/>
    <x v="7"/>
    <x v="32"/>
    <x v="208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-7.5103109999999997"/>
    <n v="144819.66500000001"/>
    <x v="7"/>
    <x v="32"/>
    <x v="2083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0.67107499999999998"/>
    <n v="26904"/>
    <x v="7"/>
    <x v="32"/>
    <x v="2084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0.53022222222222215"/>
    <n v="6739.5"/>
    <x v="7"/>
    <x v="32"/>
    <x v="2085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-3.4215"/>
    <n v="5553"/>
    <x v="7"/>
    <x v="32"/>
    <x v="2086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-1.8271818181818182"/>
    <n v="224.495"/>
    <x v="5"/>
    <x v="15"/>
    <x v="2087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-5.0418124999999998"/>
    <n v="14444.125"/>
    <x v="5"/>
    <x v="15"/>
    <x v="208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0.90449999999999997"/>
    <n v="1120.5"/>
    <x v="5"/>
    <x v="15"/>
    <x v="2089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0.67133333333333334"/>
    <n v="1033"/>
    <x v="5"/>
    <x v="15"/>
    <x v="2090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0.48"/>
    <n v="583.5"/>
    <x v="5"/>
    <x v="15"/>
    <x v="2091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0.97272727272727277"/>
    <n v="582"/>
    <x v="5"/>
    <x v="15"/>
    <x v="2092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n v="1003.5"/>
    <x v="5"/>
    <x v="15"/>
    <x v="209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0.98399999999999999"/>
    <n v="520"/>
    <x v="5"/>
    <x v="15"/>
    <x v="2094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0.49199999999999999"/>
    <n v="384.5"/>
    <x v="5"/>
    <x v="15"/>
    <x v="2095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0.88575000000000004"/>
    <n v="2264.5"/>
    <x v="5"/>
    <x v="15"/>
    <x v="2096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4.4000000000000039E-2"/>
    <n v="2505"/>
    <x v="5"/>
    <x v="15"/>
    <x v="209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0.85616666666666663"/>
    <n v="3493"/>
    <x v="5"/>
    <x v="15"/>
    <x v="2098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0"/>
    <n v="5.5"/>
    <x v="5"/>
    <x v="15"/>
    <x v="209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-0.9250166666666666"/>
    <n v="889.505"/>
    <x v="5"/>
    <x v="15"/>
    <x v="2100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0.4363636363636364"/>
    <n v="446.5"/>
    <x v="5"/>
    <x v="15"/>
    <x v="2101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0.94333333333333336"/>
    <n v="165.5"/>
    <x v="5"/>
    <x v="15"/>
    <x v="2102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0.98809523809523814"/>
    <n v="217"/>
    <x v="5"/>
    <x v="15"/>
    <x v="210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0.77167000000000008"/>
    <n v="1266.33"/>
    <x v="5"/>
    <x v="15"/>
    <x v="2104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0.98499999999999999"/>
    <n v="517"/>
    <x v="5"/>
    <x v="15"/>
    <x v="2105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0.98857142857142855"/>
    <n v="1804.5"/>
    <x v="5"/>
    <x v="15"/>
    <x v="210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0.91880000000000006"/>
    <n v="4163.5"/>
    <x v="7"/>
    <x v="32"/>
    <x v="2107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0.374"/>
    <n v="421.5"/>
    <x v="7"/>
    <x v="32"/>
    <x v="2108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0.94199999999999995"/>
    <n v="10365.5"/>
    <x v="7"/>
    <x v="32"/>
    <x v="2109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-0.43149999999999999"/>
    <n v="12305.5"/>
    <x v="7"/>
    <x v="32"/>
    <x v="2110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-7.4483338095238096"/>
    <n v="99809.505000000005"/>
    <x v="7"/>
    <x v="32"/>
    <x v="2111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0.91537166666666658"/>
    <n v="9922.1550000000007"/>
    <x v="7"/>
    <x v="32"/>
    <x v="211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0.42623076923076919"/>
    <n v="10380"/>
    <x v="7"/>
    <x v="32"/>
    <x v="2113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-9.7448999999999995"/>
    <n v="5944.45"/>
    <x v="7"/>
    <x v="32"/>
    <x v="2114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0.28952446330504245"/>
    <n v="7121.665"/>
    <x v="7"/>
    <x v="32"/>
    <x v="2115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0.7404705882352941"/>
    <n v="5602"/>
    <x v="7"/>
    <x v="32"/>
    <x v="2116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-10.121296000000001"/>
    <n v="15708.12"/>
    <x v="7"/>
    <x v="32"/>
    <x v="2117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-2.9580000000000002"/>
    <n v="12889"/>
    <x v="7"/>
    <x v="32"/>
    <x v="211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-1.3203999999999998"/>
    <n v="4346"/>
    <x v="7"/>
    <x v="32"/>
    <x v="211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-9.65"/>
    <n v="596.5"/>
    <x v="7"/>
    <x v="32"/>
    <x v="2120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0.4668461538461538"/>
    <n v="10039"/>
    <x v="7"/>
    <x v="32"/>
    <x v="212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-3.3710714285714287"/>
    <n v="7859.5"/>
    <x v="7"/>
    <x v="32"/>
    <x v="212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-1.5292777777777777"/>
    <n v="32255"/>
    <x v="7"/>
    <x v="32"/>
    <x v="212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0.626"/>
    <n v="2787.5"/>
    <x v="7"/>
    <x v="32"/>
    <x v="2124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0.71973320000000007"/>
    <n v="16216.334999999999"/>
    <x v="7"/>
    <x v="32"/>
    <x v="2125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-0.70680000000000009"/>
    <n v="6815"/>
    <x v="7"/>
    <x v="32"/>
    <x v="2126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-6.0640000000000001"/>
    <n v="4113.5"/>
    <x v="7"/>
    <x v="32"/>
    <x v="2127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-11.600976000000001"/>
    <n v="69267.38"/>
    <x v="7"/>
    <x v="32"/>
    <x v="2128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-9300.5"/>
    <n v="5668.75"/>
    <x v="7"/>
    <x v="32"/>
    <x v="2129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-1.7702"/>
    <n v="9570.5"/>
    <x v="7"/>
    <x v="32"/>
    <x v="2130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-24.47025"/>
    <n v="53930.5"/>
    <x v="7"/>
    <x v="32"/>
    <x v="2131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0.99880000000000002"/>
    <n v="1280"/>
    <x v="7"/>
    <x v="32"/>
    <x v="2132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0.95545945945945943"/>
    <n v="9852"/>
    <x v="7"/>
    <x v="32"/>
    <x v="2133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0.92785714285714282"/>
    <n v="3816.5"/>
    <x v="7"/>
    <x v="32"/>
    <x v="2134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0.31228571428571428"/>
    <n v="3043.5"/>
    <x v="7"/>
    <x v="32"/>
    <x v="213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-7.7511200000000002"/>
    <n v="122174.5"/>
    <x v="7"/>
    <x v="32"/>
    <x v="2136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0.65550705882352933"/>
    <n v="5954.0950000000003"/>
    <x v="7"/>
    <x v="32"/>
    <x v="213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-0.72277777777777774"/>
    <n v="12377"/>
    <x v="7"/>
    <x v="32"/>
    <x v="213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0.87312500000000004"/>
    <n v="4549.5"/>
    <x v="7"/>
    <x v="32"/>
    <x v="2139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-2.5979999999999999"/>
    <n v="1248"/>
    <x v="7"/>
    <x v="32"/>
    <x v="2140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-0.86658227848101266"/>
    <n v="5797"/>
    <x v="7"/>
    <x v="32"/>
    <x v="214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-0.2270833333333333"/>
    <n v="559.5"/>
    <x v="7"/>
    <x v="32"/>
    <x v="214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-4.3613999999999997"/>
    <n v="8036.25"/>
    <x v="7"/>
    <x v="32"/>
    <x v="2143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0.53499999999999992"/>
    <n v="1714"/>
    <x v="7"/>
    <x v="32"/>
    <x v="2144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-16.670999999999999"/>
    <n v="9438.5"/>
    <x v="7"/>
    <x v="32"/>
    <x v="2145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-1.2692000000000001"/>
    <n v="4128.5"/>
    <x v="7"/>
    <x v="32"/>
    <x v="2146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-5.7949999999999999"/>
    <n v="4002.5"/>
    <x v="7"/>
    <x v="32"/>
    <x v="2147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0.4584848484848485"/>
    <n v="2634"/>
    <x v="7"/>
    <x v="32"/>
    <x v="214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0.84453333333333336"/>
    <n v="4363"/>
    <x v="7"/>
    <x v="32"/>
    <x v="2149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0.19966666666666666"/>
    <n v="5623.5"/>
    <x v="7"/>
    <x v="32"/>
    <x v="2150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-0.9850000000000001"/>
    <n v="307"/>
    <x v="7"/>
    <x v="32"/>
    <x v="2151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-1.2026666666666666"/>
    <n v="2499"/>
    <x v="7"/>
    <x v="32"/>
    <x v="21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-1.80525"/>
    <n v="38254.5"/>
    <x v="7"/>
    <x v="32"/>
    <x v="215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0.97399999999999998"/>
    <n v="14461"/>
    <x v="7"/>
    <x v="32"/>
    <x v="2154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-16.016400000000001"/>
    <n v="22971.5"/>
    <x v="7"/>
    <x v="32"/>
    <x v="2155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-5.2024800000000004"/>
    <n v="90866"/>
    <x v="7"/>
    <x v="32"/>
    <x v="2156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-0.83089999999999997"/>
    <n v="28973"/>
    <x v="7"/>
    <x v="32"/>
    <x v="2157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-11.566000000000001"/>
    <n v="7255"/>
    <x v="7"/>
    <x v="32"/>
    <x v="2158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-0.2036"/>
    <n v="2828"/>
    <x v="7"/>
    <x v="32"/>
    <x v="2159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0.80400000000000005"/>
    <n v="1544.5"/>
    <x v="7"/>
    <x v="32"/>
    <x v="2160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-2.0776923076923075"/>
    <n v="1364.75"/>
    <x v="7"/>
    <x v="32"/>
    <x v="2161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0.94181738940945736"/>
    <n v="2465.5"/>
    <x v="7"/>
    <x v="32"/>
    <x v="2162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0.5891764705882353"/>
    <n v="6099.5"/>
    <x v="7"/>
    <x v="32"/>
    <x v="216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-0.70700000000000007"/>
    <n v="2758"/>
    <x v="7"/>
    <x v="32"/>
    <x v="2164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0.46199999999999997"/>
    <n v="785"/>
    <x v="7"/>
    <x v="32"/>
    <x v="2165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-2.0357653061224488"/>
    <n v="20015.25"/>
    <x v="7"/>
    <x v="32"/>
    <x v="2166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0.15000000000000002"/>
    <n v="283"/>
    <x v="5"/>
    <x v="11"/>
    <x v="216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0.14666666666666661"/>
    <n v="701"/>
    <x v="5"/>
    <x v="11"/>
    <x v="2168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0.9914466666666667"/>
    <n v="1536.83"/>
    <x v="5"/>
    <x v="11"/>
    <x v="2169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0.93778833333333322"/>
    <n v="3216.1350000000002"/>
    <x v="5"/>
    <x v="11"/>
    <x v="2170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0.78633333333333333"/>
    <n v="1860"/>
    <x v="5"/>
    <x v="11"/>
    <x v="2171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0.9993333333333333"/>
    <n v="757.5"/>
    <x v="5"/>
    <x v="11"/>
    <x v="2172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0.80022444444444452"/>
    <n v="2752.4949999999999"/>
    <x v="5"/>
    <x v="11"/>
    <x v="217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0.999"/>
    <n v="513"/>
    <x v="5"/>
    <x v="11"/>
    <x v="2174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0.92600000000000005"/>
    <n v="818"/>
    <x v="5"/>
    <x v="11"/>
    <x v="2175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0.95933333333333337"/>
    <n v="795"/>
    <x v="5"/>
    <x v="11"/>
    <x v="2176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0.27200000000000002"/>
    <n v="2181.5"/>
    <x v="5"/>
    <x v="11"/>
    <x v="2177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0.92749499999999985"/>
    <n v="1095.5050000000001"/>
    <x v="5"/>
    <x v="11"/>
    <x v="2178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0.91764705882352937"/>
    <n v="473.5"/>
    <x v="5"/>
    <x v="11"/>
    <x v="217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0.539192"/>
    <n v="3708.02"/>
    <x v="5"/>
    <x v="11"/>
    <x v="218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0.74750000000000005"/>
    <n v="768.5"/>
    <x v="5"/>
    <x v="11"/>
    <x v="2181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0.50928571428571434"/>
    <n v="5290"/>
    <x v="5"/>
    <x v="11"/>
    <x v="2182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0.99399999999999999"/>
    <n v="512.5"/>
    <x v="5"/>
    <x v="11"/>
    <x v="2183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0.9492666666666667"/>
    <n v="15905"/>
    <x v="5"/>
    <x v="11"/>
    <x v="2184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-1.5016666666666665"/>
    <n v="532.25"/>
    <x v="5"/>
    <x v="11"/>
    <x v="2185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0.98750000000000004"/>
    <n v="408.5"/>
    <x v="5"/>
    <x v="11"/>
    <x v="218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0.66395599999999999"/>
    <n v="3445.61"/>
    <x v="5"/>
    <x v="14"/>
    <x v="2187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0.29347826086956519"/>
    <n v="2005"/>
    <x v="5"/>
    <x v="14"/>
    <x v="2188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0.90641705426356589"/>
    <n v="3578.3049999999998"/>
    <x v="5"/>
    <x v="14"/>
    <x v="2189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0.99299666666666664"/>
    <n v="3077.51"/>
    <x v="5"/>
    <x v="14"/>
    <x v="219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0.98772222222222217"/>
    <n v="9194"/>
    <x v="5"/>
    <x v="14"/>
    <x v="2191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0.93241428571428564"/>
    <n v="1904.7750000000001"/>
    <x v="5"/>
    <x v="14"/>
    <x v="219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0.93342224620381065"/>
    <n v="1085.1300000000001"/>
    <x v="5"/>
    <x v="14"/>
    <x v="219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0.98693779999999998"/>
    <n v="25633.555"/>
    <x v="5"/>
    <x v="14"/>
    <x v="2194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0.93325499999999995"/>
    <n v="3253.7350000000001"/>
    <x v="5"/>
    <x v="14"/>
    <x v="2195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-2.288397837837838"/>
    <n v="40279.68"/>
    <x v="5"/>
    <x v="14"/>
    <x v="2196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0.9588888888888889"/>
    <n v="4737"/>
    <x v="5"/>
    <x v="14"/>
    <x v="2197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0.92133333333333334"/>
    <n v="1657.5"/>
    <x v="5"/>
    <x v="14"/>
    <x v="219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0.24159599999999992"/>
    <n v="4474.51"/>
    <x v="5"/>
    <x v="14"/>
    <x v="2199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0.4302999999999999"/>
    <n v="966.82"/>
    <x v="5"/>
    <x v="14"/>
    <x v="2200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0.97399999999999998"/>
    <n v="1314.5"/>
    <x v="5"/>
    <x v="14"/>
    <x v="2201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0.95957333333333339"/>
    <n v="7903.2"/>
    <x v="5"/>
    <x v="14"/>
    <x v="2202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0.96"/>
    <n v="219"/>
    <x v="5"/>
    <x v="14"/>
    <x v="2203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0.78939999999999999"/>
    <n v="3108"/>
    <x v="5"/>
    <x v="14"/>
    <x v="220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0.92300000000000004"/>
    <n v="1654"/>
    <x v="5"/>
    <x v="14"/>
    <x v="22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0.91339999999999999"/>
    <n v="2761"/>
    <x v="5"/>
    <x v="14"/>
    <x v="2206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1.6087903760538032"/>
    <n v="2097"/>
    <x v="8"/>
    <x v="33"/>
    <x v="220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1.9685185185185186"/>
    <n v="44.5"/>
    <x v="8"/>
    <x v="33"/>
    <x v="2208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1.52"/>
    <n v="62"/>
    <x v="8"/>
    <x v="33"/>
    <x v="2209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1.7926666666666666"/>
    <n v="808"/>
    <x v="8"/>
    <x v="33"/>
    <x v="2210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1.92"/>
    <n v="43.5"/>
    <x v="8"/>
    <x v="33"/>
    <x v="22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1.9927999999999999"/>
    <n v="54.5"/>
    <x v="8"/>
    <x v="33"/>
    <x v="2212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-3.2609431428571432"/>
    <n v="93744.005000000005"/>
    <x v="8"/>
    <x v="33"/>
    <x v="221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-0.54449999999999998"/>
    <n v="12991"/>
    <x v="8"/>
    <x v="33"/>
    <x v="221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0.94079999999999997"/>
    <n v="13302.5"/>
    <x v="8"/>
    <x v="33"/>
    <x v="221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0.97577142857142862"/>
    <n v="18005.5"/>
    <x v="8"/>
    <x v="33"/>
    <x v="221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0.55686249999999993"/>
    <n v="5914.05"/>
    <x v="8"/>
    <x v="33"/>
    <x v="221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0.93691999999999998"/>
    <n v="13464.5"/>
    <x v="8"/>
    <x v="33"/>
    <x v="221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-0.12166666666666659"/>
    <n v="683.5"/>
    <x v="8"/>
    <x v="33"/>
    <x v="221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0.98050000000000004"/>
    <n v="2072.5"/>
    <x v="8"/>
    <x v="33"/>
    <x v="222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0.97728000000000004"/>
    <n v="12894.5"/>
    <x v="8"/>
    <x v="33"/>
    <x v="222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-3.2073254999999996"/>
    <n v="53155.754999999997"/>
    <x v="8"/>
    <x v="33"/>
    <x v="2222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0.89341666666666664"/>
    <n v="6729"/>
    <x v="8"/>
    <x v="33"/>
    <x v="22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0.9885666666666667"/>
    <n v="7647.25"/>
    <x v="8"/>
    <x v="33"/>
    <x v="22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-0.94208000000000003"/>
    <n v="37328"/>
    <x v="8"/>
    <x v="33"/>
    <x v="222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0.94222499999999998"/>
    <n v="21357"/>
    <x v="8"/>
    <x v="33"/>
    <x v="2226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2"/>
    <n v="0"/>
    <x v="3"/>
    <x v="7"/>
    <x v="2227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2"/>
    <n v="0"/>
    <x v="3"/>
    <x v="7"/>
    <x v="2228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1.97"/>
    <n v="150.5"/>
    <x v="3"/>
    <x v="7"/>
    <x v="2229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1.9990000000000001"/>
    <n v="1"/>
    <x v="3"/>
    <x v="7"/>
    <x v="223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2"/>
    <n v="0"/>
    <x v="3"/>
    <x v="7"/>
    <x v="223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1.99935"/>
    <n v="21"/>
    <x v="3"/>
    <x v="7"/>
    <x v="223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9849999999999999"/>
    <n v="8"/>
    <x v="3"/>
    <x v="7"/>
    <x v="2233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1.996142857142857"/>
    <n v="137.5"/>
    <x v="3"/>
    <x v="7"/>
    <x v="2234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2"/>
    <n v="0"/>
    <x v="3"/>
    <x v="7"/>
    <x v="223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2"/>
    <n v="0"/>
    <x v="3"/>
    <x v="7"/>
    <x v="2236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1.9942857142857142"/>
    <n v="57.5"/>
    <x v="3"/>
    <x v="7"/>
    <x v="2237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2"/>
    <n v="0"/>
    <x v="3"/>
    <x v="7"/>
    <x v="223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2"/>
    <n v="0"/>
    <x v="3"/>
    <x v="7"/>
    <x v="2239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1.9992857142857143"/>
    <n v="13"/>
    <x v="3"/>
    <x v="7"/>
    <x v="224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1.993125"/>
    <n v="28.5"/>
    <x v="3"/>
    <x v="7"/>
    <x v="2241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2"/>
    <n v="0"/>
    <x v="3"/>
    <x v="7"/>
    <x v="224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2"/>
    <n v="0"/>
    <x v="3"/>
    <x v="7"/>
    <x v="224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2"/>
    <n v="0"/>
    <x v="3"/>
    <x v="7"/>
    <x v="2244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.8532"/>
    <n v="552"/>
    <x v="3"/>
    <x v="7"/>
    <x v="2245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1.9996"/>
    <n v="1.5"/>
    <x v="3"/>
    <x v="7"/>
    <x v="2246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2"/>
    <n v="0"/>
    <x v="3"/>
    <x v="7"/>
    <x v="2247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1.7142857142857144"/>
    <n v="61"/>
    <x v="3"/>
    <x v="7"/>
    <x v="2248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2"/>
    <n v="0"/>
    <x v="3"/>
    <x v="7"/>
    <x v="2249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2"/>
    <n v="0"/>
    <x v="3"/>
    <x v="7"/>
    <x v="225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2"/>
    <n v="0"/>
    <x v="3"/>
    <x v="7"/>
    <x v="2251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.8948"/>
    <n v="1328.5"/>
    <x v="3"/>
    <x v="7"/>
    <x v="2252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9866000000000001"/>
    <n v="342"/>
    <x v="3"/>
    <x v="7"/>
    <x v="2253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1.9975000000000001"/>
    <n v="51"/>
    <x v="3"/>
    <x v="7"/>
    <x v="2254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2"/>
    <n v="0"/>
    <x v="3"/>
    <x v="7"/>
    <x v="2255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1.9967200000000001"/>
    <n v="43"/>
    <x v="3"/>
    <x v="7"/>
    <x v="2256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2"/>
    <n v="0"/>
    <x v="3"/>
    <x v="7"/>
    <x v="2257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1.9672727272727273"/>
    <n v="93"/>
    <x v="3"/>
    <x v="7"/>
    <x v="2258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1.9999411764705881"/>
    <n v="25.5"/>
    <x v="3"/>
    <x v="7"/>
    <x v="2259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1.9995454545454545"/>
    <n v="5.5"/>
    <x v="3"/>
    <x v="7"/>
    <x v="226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2"/>
    <n v="0"/>
    <x v="3"/>
    <x v="7"/>
    <x v="2261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.8912233333333335"/>
    <n v="165.16499999999999"/>
    <x v="3"/>
    <x v="7"/>
    <x v="2262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2"/>
    <n v="0"/>
    <x v="3"/>
    <x v="7"/>
    <x v="226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2"/>
    <n v="0"/>
    <x v="3"/>
    <x v="7"/>
    <x v="2264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2"/>
    <n v="0"/>
    <x v="3"/>
    <x v="7"/>
    <x v="2265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1.9963333333333333"/>
    <n v="29"/>
    <x v="3"/>
    <x v="7"/>
    <x v="2266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9818066010422699"/>
    <n v="789"/>
    <x v="3"/>
    <x v="7"/>
    <x v="2267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1.9750000000000001"/>
    <n v="38.5"/>
    <x v="3"/>
    <x v="7"/>
    <x v="2268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1.9565000000000001"/>
    <n v="219"/>
    <x v="3"/>
    <x v="7"/>
    <x v="2269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1.992"/>
    <n v="8"/>
    <x v="3"/>
    <x v="7"/>
    <x v="227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9878769230769231"/>
    <n v="397.5"/>
    <x v="3"/>
    <x v="7"/>
    <x v="2271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2"/>
    <n v="0"/>
    <x v="3"/>
    <x v="7"/>
    <x v="2272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1.99316"/>
    <n v="514.5"/>
    <x v="3"/>
    <x v="7"/>
    <x v="2273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9874864864864865"/>
    <n v="235.5"/>
    <x v="3"/>
    <x v="7"/>
    <x v="2274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1.9981249999999999"/>
    <n v="15.5"/>
    <x v="3"/>
    <x v="7"/>
    <x v="2275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2"/>
    <n v="0"/>
    <x v="3"/>
    <x v="7"/>
    <x v="2276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1.99875"/>
    <n v="13"/>
    <x v="3"/>
    <x v="7"/>
    <x v="2277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2"/>
    <n v="0"/>
    <x v="3"/>
    <x v="7"/>
    <x v="2278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1.9995000000000001"/>
    <n v="25.5"/>
    <x v="3"/>
    <x v="7"/>
    <x v="2279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1.9994000000000001"/>
    <n v="2.5"/>
    <x v="3"/>
    <x v="7"/>
    <x v="228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2"/>
    <n v="0"/>
    <x v="3"/>
    <x v="7"/>
    <x v="2281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1.998"/>
    <n v="5.5"/>
    <x v="3"/>
    <x v="7"/>
    <x v="2282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2"/>
    <n v="0"/>
    <x v="3"/>
    <x v="7"/>
    <x v="22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2"/>
    <n v="0"/>
    <x v="3"/>
    <x v="7"/>
    <x v="22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2"/>
    <n v="0"/>
    <x v="3"/>
    <x v="7"/>
    <x v="22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2"/>
    <n v="0"/>
    <x v="3"/>
    <x v="7"/>
    <x v="2286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1.9928214285714285"/>
    <n v="105"/>
    <x v="8"/>
    <x v="19"/>
    <x v="2287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1.9956666666666667"/>
    <n v="26.5"/>
    <x v="8"/>
    <x v="19"/>
    <x v="2288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.8316666666666666"/>
    <n v="107"/>
    <x v="8"/>
    <x v="19"/>
    <x v="2289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2"/>
    <n v="0"/>
    <x v="8"/>
    <x v="19"/>
    <x v="2290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1.7747999999999999"/>
    <n v="573"/>
    <x v="8"/>
    <x v="19"/>
    <x v="2291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1.586153846153846"/>
    <n v="680.5"/>
    <x v="8"/>
    <x v="19"/>
    <x v="2292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1.7474090909090909"/>
    <n v="2795"/>
    <x v="8"/>
    <x v="19"/>
    <x v="2293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1.998"/>
    <n v="16"/>
    <x v="8"/>
    <x v="19"/>
    <x v="2294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9816"/>
    <n v="233"/>
    <x v="8"/>
    <x v="19"/>
    <x v="229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2"/>
    <n v="0"/>
    <x v="8"/>
    <x v="19"/>
    <x v="2296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1.99396"/>
    <n v="77"/>
    <x v="8"/>
    <x v="19"/>
    <x v="2297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2"/>
    <n v="0"/>
    <x v="8"/>
    <x v="19"/>
    <x v="2298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1.9916666666666667"/>
    <n v="14"/>
    <x v="8"/>
    <x v="19"/>
    <x v="2299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1.9693333333333334"/>
    <n v="236.5"/>
    <x v="8"/>
    <x v="19"/>
    <x v="23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1.9944166666666665"/>
    <n v="170.5"/>
    <x v="8"/>
    <x v="19"/>
    <x v="2301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1.9997500000000001"/>
    <n v="3"/>
    <x v="8"/>
    <x v="19"/>
    <x v="2302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2"/>
    <n v="0"/>
    <x v="8"/>
    <x v="19"/>
    <x v="2303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1.9998"/>
    <n v="5"/>
    <x v="8"/>
    <x v="19"/>
    <x v="23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2"/>
    <n v="0"/>
    <x v="8"/>
    <x v="19"/>
    <x v="2305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.8517486662714879"/>
    <n v="1268.5"/>
    <x v="8"/>
    <x v="19"/>
    <x v="2306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9998333333333334"/>
    <n v="1"/>
    <x v="8"/>
    <x v="19"/>
    <x v="2307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1.998"/>
    <n v="1"/>
    <x v="8"/>
    <x v="19"/>
    <x v="2308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9998666666666667"/>
    <n v="4.5"/>
    <x v="8"/>
    <x v="19"/>
    <x v="2309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9876"/>
    <n v="159.5"/>
    <x v="8"/>
    <x v="19"/>
    <x v="2310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1.9997142857142856"/>
    <n v="1"/>
    <x v="8"/>
    <x v="19"/>
    <x v="2311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2"/>
    <n v="0"/>
    <x v="8"/>
    <x v="19"/>
    <x v="231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1.9999799999999999"/>
    <n v="1"/>
    <x v="8"/>
    <x v="19"/>
    <x v="231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1.9999714285714285"/>
    <n v="1"/>
    <x v="8"/>
    <x v="19"/>
    <x v="2314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9856785714285714"/>
    <n v="1004.5"/>
    <x v="8"/>
    <x v="19"/>
    <x v="2315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1.9929999999999999"/>
    <n v="11.5"/>
    <x v="8"/>
    <x v="19"/>
    <x v="2316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1.9999799999999999"/>
    <n v="2"/>
    <x v="8"/>
    <x v="19"/>
    <x v="2317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999857142857143"/>
    <n v="2"/>
    <x v="8"/>
    <x v="19"/>
    <x v="23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2"/>
    <n v="0"/>
    <x v="8"/>
    <x v="19"/>
    <x v="23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1.9986999999999999"/>
    <n v="14"/>
    <x v="8"/>
    <x v="19"/>
    <x v="23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1.995104"/>
    <n v="614"/>
    <x v="8"/>
    <x v="19"/>
    <x v="23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1.9996153846153846"/>
    <n v="23.5"/>
    <x v="8"/>
    <x v="19"/>
    <x v="2322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2"/>
    <n v="0"/>
    <x v="8"/>
    <x v="19"/>
    <x v="2323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1.9966666666666666"/>
    <n v="25.5"/>
    <x v="8"/>
    <x v="19"/>
    <x v="23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2"/>
    <n v="0"/>
    <x v="8"/>
    <x v="19"/>
    <x v="2325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1.998"/>
    <n v="6"/>
    <x v="8"/>
    <x v="19"/>
    <x v="2326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0.92120000000000002"/>
    <n v="4100"/>
    <x v="8"/>
    <x v="33"/>
    <x v="232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0.74058333333333337"/>
    <n v="15299"/>
    <x v="8"/>
    <x v="33"/>
    <x v="23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-2.5149499999999936E-2"/>
    <n v="20406.994999999999"/>
    <x v="8"/>
    <x v="33"/>
    <x v="232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0.91400000000000003"/>
    <n v="1659.5"/>
    <x v="8"/>
    <x v="33"/>
    <x v="233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0.27200000000000002"/>
    <n v="4377.5"/>
    <x v="8"/>
    <x v="33"/>
    <x v="233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0.32020000000000004"/>
    <n v="4255"/>
    <x v="8"/>
    <x v="33"/>
    <x v="233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-2.2719999999999998"/>
    <n v="5508.5"/>
    <x v="8"/>
    <x v="33"/>
    <x v="23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0.92500000000000004"/>
    <n v="219.5"/>
    <x v="8"/>
    <x v="33"/>
    <x v="233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0.92"/>
    <n v="5460"/>
    <x v="8"/>
    <x v="33"/>
    <x v="233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0.98466466666666663"/>
    <n v="7666.0150000000003"/>
    <x v="8"/>
    <x v="33"/>
    <x v="233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0.84550000000000003"/>
    <n v="5865.5"/>
    <x v="8"/>
    <x v="33"/>
    <x v="233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0.66500000000000004"/>
    <n v="408"/>
    <x v="8"/>
    <x v="33"/>
    <x v="233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0.45299999999999996"/>
    <n v="2354"/>
    <x v="8"/>
    <x v="33"/>
    <x v="233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0.99154285714285717"/>
    <n v="17713"/>
    <x v="8"/>
    <x v="33"/>
    <x v="234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0.18000000000000005"/>
    <n v="281"/>
    <x v="8"/>
    <x v="33"/>
    <x v="234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0.19133333333333336"/>
    <n v="1390"/>
    <x v="8"/>
    <x v="33"/>
    <x v="234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0.97695652173913039"/>
    <n v="11827"/>
    <x v="8"/>
    <x v="33"/>
    <x v="234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0.8982"/>
    <n v="2794.5"/>
    <x v="8"/>
    <x v="33"/>
    <x v="234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0.97750000000000004"/>
    <n v="15478.5"/>
    <x v="8"/>
    <x v="33"/>
    <x v="234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0.99211764705882355"/>
    <n v="4317.5"/>
    <x v="8"/>
    <x v="33"/>
    <x v="234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0.96199999999999997"/>
    <n v="3935.5"/>
    <x v="5"/>
    <x v="14"/>
    <x v="234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0.89291666666666669"/>
    <n v="1718.125"/>
    <x v="5"/>
    <x v="14"/>
    <x v="2348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0.83750000000000002"/>
    <n v="1200"/>
    <x v="5"/>
    <x v="14"/>
    <x v="234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0.88900000000000001"/>
    <n v="1132.5"/>
    <x v="5"/>
    <x v="14"/>
    <x v="235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0.19857142857142862"/>
    <n v="654.5"/>
    <x v="5"/>
    <x v="14"/>
    <x v="235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n v="1276"/>
    <x v="5"/>
    <x v="14"/>
    <x v="2352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0.81499999999999995"/>
    <n v="614"/>
    <x v="5"/>
    <x v="14"/>
    <x v="235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0.92782999999999993"/>
    <n v="1101.17"/>
    <x v="5"/>
    <x v="14"/>
    <x v="235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0.86333333333333329"/>
    <n v="705.5"/>
    <x v="5"/>
    <x v="14"/>
    <x v="235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0.96835999999999989"/>
    <n v="533.82000000000005"/>
    <x v="5"/>
    <x v="14"/>
    <x v="235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0.72"/>
    <n v="328.5"/>
    <x v="5"/>
    <x v="14"/>
    <x v="235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0.64239733333333326"/>
    <n v="5143.01"/>
    <x v="5"/>
    <x v="14"/>
    <x v="235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n v="1023.5"/>
    <x v="5"/>
    <x v="14"/>
    <x v="235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0.99996399999999996"/>
    <n v="2519.09"/>
    <x v="5"/>
    <x v="14"/>
    <x v="236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0.95279999999999998"/>
    <n v="1349.5"/>
    <x v="5"/>
    <x v="14"/>
    <x v="236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0.94977500000000004"/>
    <n v="1707.86"/>
    <x v="5"/>
    <x v="14"/>
    <x v="2362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0.28666666666666663"/>
    <n v="663"/>
    <x v="5"/>
    <x v="14"/>
    <x v="236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0.72499999999999998"/>
    <n v="5139.5"/>
    <x v="5"/>
    <x v="14"/>
    <x v="2364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0.66556666666666664"/>
    <n v="208.16499999999999"/>
    <x v="5"/>
    <x v="14"/>
    <x v="236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n v="1004"/>
    <x v="5"/>
    <x v="14"/>
    <x v="236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0.87089000000000016"/>
    <n v="2305.7199999999998"/>
    <x v="5"/>
    <x v="14"/>
    <x v="236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0.999"/>
    <n v="513"/>
    <x v="5"/>
    <x v="14"/>
    <x v="236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0.86272727272727279"/>
    <n v="635"/>
    <x v="5"/>
    <x v="14"/>
    <x v="236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0.80682571428571437"/>
    <n v="2133.0549999999998"/>
    <x v="5"/>
    <x v="14"/>
    <x v="237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0.96750000000000003"/>
    <n v="1053"/>
    <x v="5"/>
    <x v="14"/>
    <x v="237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-0.65666666666666673"/>
    <n v="413.5"/>
    <x v="5"/>
    <x v="14"/>
    <x v="237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0.99949333333333334"/>
    <n v="769.38"/>
    <x v="5"/>
    <x v="14"/>
    <x v="237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0.93300000000000005"/>
    <n v="1633"/>
    <x v="5"/>
    <x v="14"/>
    <x v="237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0.66328571428571426"/>
    <n v="2376.75"/>
    <x v="5"/>
    <x v="14"/>
    <x v="237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0.78600000000000003"/>
    <n v="311.5"/>
    <x v="5"/>
    <x v="14"/>
    <x v="237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0.96799999999999997"/>
    <n v="263"/>
    <x v="5"/>
    <x v="14"/>
    <x v="2377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0.75"/>
    <n v="388.5"/>
    <x v="5"/>
    <x v="14"/>
    <x v="237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0.71300000000000008"/>
    <n v="12999.5"/>
    <x v="5"/>
    <x v="14"/>
    <x v="237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0.98994666666666675"/>
    <n v="777.04"/>
    <x v="5"/>
    <x v="14"/>
    <x v="238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0.72463333333333335"/>
    <n v="977.52499999999998"/>
    <x v="5"/>
    <x v="14"/>
    <x v="238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n v="3005"/>
    <x v="5"/>
    <x v="14"/>
    <x v="238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0.87228500000000009"/>
    <n v="2283.4299999999998"/>
    <x v="5"/>
    <x v="14"/>
    <x v="238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0.94399999999999995"/>
    <n v="538"/>
    <x v="5"/>
    <x v="14"/>
    <x v="238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-2.6250000000000107E-2"/>
    <n v="4137.5"/>
    <x v="5"/>
    <x v="14"/>
    <x v="238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0.8666666666666667"/>
    <n v="354.5"/>
    <x v="5"/>
    <x v="14"/>
    <x v="2386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1.9744545454545455"/>
    <n v="144"/>
    <x v="8"/>
    <x v="34"/>
    <x v="2387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1.9992181818181818"/>
    <n v="45.5"/>
    <x v="8"/>
    <x v="34"/>
    <x v="238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2"/>
    <n v="0"/>
    <x v="8"/>
    <x v="34"/>
    <x v="2389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2"/>
    <n v="0"/>
    <x v="8"/>
    <x v="34"/>
    <x v="2390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2"/>
    <n v="0"/>
    <x v="8"/>
    <x v="34"/>
    <x v="2391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1.994"/>
    <n v="16"/>
    <x v="8"/>
    <x v="34"/>
    <x v="2392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2"/>
    <n v="0"/>
    <x v="8"/>
    <x v="34"/>
    <x v="239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2"/>
    <n v="0"/>
    <x v="8"/>
    <x v="34"/>
    <x v="239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9894736842105263"/>
    <n v="514"/>
    <x v="8"/>
    <x v="34"/>
    <x v="2395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1.9984999999999999"/>
    <n v="38.5"/>
    <x v="8"/>
    <x v="34"/>
    <x v="239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2"/>
    <n v="0"/>
    <x v="8"/>
    <x v="34"/>
    <x v="239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2"/>
    <n v="0"/>
    <x v="8"/>
    <x v="34"/>
    <x v="239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2"/>
    <n v="0"/>
    <x v="8"/>
    <x v="34"/>
    <x v="239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9824999999999999"/>
    <n v="107"/>
    <x v="8"/>
    <x v="34"/>
    <x v="2400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.8140000000000001"/>
    <n v="471"/>
    <x v="8"/>
    <x v="34"/>
    <x v="2401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2"/>
    <n v="0"/>
    <x v="8"/>
    <x v="34"/>
    <x v="240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1.9018333333333333"/>
    <n v="900"/>
    <x v="8"/>
    <x v="34"/>
    <x v="2403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2"/>
    <n v="0"/>
    <x v="8"/>
    <x v="34"/>
    <x v="2404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1.9995666666666667"/>
    <n v="34.5"/>
    <x v="8"/>
    <x v="34"/>
    <x v="2405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2"/>
    <n v="0"/>
    <x v="8"/>
    <x v="34"/>
    <x v="2406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0.90512080000000006"/>
    <n v="6908.9949999999999"/>
    <x v="5"/>
    <x v="35"/>
    <x v="240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n v="2513.5"/>
    <x v="5"/>
    <x v="35"/>
    <x v="240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0.43555555555555558"/>
    <n v="717"/>
    <x v="5"/>
    <x v="35"/>
    <x v="2409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0.98399999999999999"/>
    <n v="3831.5"/>
    <x v="5"/>
    <x v="35"/>
    <x v="241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0.99675000000000002"/>
    <n v="4053"/>
    <x v="5"/>
    <x v="35"/>
    <x v="24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0.87050000000000005"/>
    <n v="2275.5"/>
    <x v="5"/>
    <x v="35"/>
    <x v="241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0.97875000000000001"/>
    <n v="2078"/>
    <x v="5"/>
    <x v="35"/>
    <x v="241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0.92750250000000001"/>
    <n v="2185.4949999999999"/>
    <x v="5"/>
    <x v="35"/>
    <x v="2414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0.95716666666666672"/>
    <n v="3166.5"/>
    <x v="5"/>
    <x v="35"/>
    <x v="24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n v="3274"/>
    <x v="5"/>
    <x v="35"/>
    <x v="241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0.996"/>
    <n v="2289.5"/>
    <x v="5"/>
    <x v="35"/>
    <x v="241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0.73875000000000002"/>
    <n v="2552.5"/>
    <x v="5"/>
    <x v="35"/>
    <x v="241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0.89333333333333331"/>
    <n v="4218"/>
    <x v="5"/>
    <x v="35"/>
    <x v="241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0.95"/>
    <n v="1057"/>
    <x v="5"/>
    <x v="35"/>
    <x v="2420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0.96225000000000005"/>
    <n v="10416.5"/>
    <x v="5"/>
    <x v="35"/>
    <x v="242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0.84"/>
    <n v="16.5"/>
    <x v="5"/>
    <x v="35"/>
    <x v="242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0.9"/>
    <n v="555.5"/>
    <x v="5"/>
    <x v="35"/>
    <x v="2423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0.86982388888888895"/>
    <n v="10264.084999999999"/>
    <x v="5"/>
    <x v="35"/>
    <x v="242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0.99750000000000005"/>
    <n v="5042"/>
    <x v="5"/>
    <x v="35"/>
    <x v="242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0.96599999999999997"/>
    <n v="1306"/>
    <x v="5"/>
    <x v="35"/>
    <x v="242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0.92971428571428572"/>
    <n v="1904.5"/>
    <x v="5"/>
    <x v="35"/>
    <x v="242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0.9642857142857143"/>
    <n v="369"/>
    <x v="5"/>
    <x v="35"/>
    <x v="242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0.43600000000000005"/>
    <n v="202"/>
    <x v="5"/>
    <x v="35"/>
    <x v="2429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0.99180000000000001"/>
    <n v="2549"/>
    <x v="5"/>
    <x v="35"/>
    <x v="243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4.7000000000000042E-2"/>
    <n v="1983.5"/>
    <x v="5"/>
    <x v="35"/>
    <x v="243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0.8828571428571429"/>
    <n v="1987.5"/>
    <x v="5"/>
    <x v="35"/>
    <x v="243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0.80145454545454542"/>
    <n v="3363"/>
    <x v="5"/>
    <x v="35"/>
    <x v="243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0.98150000000000004"/>
    <n v="3074"/>
    <x v="5"/>
    <x v="35"/>
    <x v="243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0.97197452229299364"/>
    <n v="825.5"/>
    <x v="5"/>
    <x v="35"/>
    <x v="243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0.99153846153846159"/>
    <n v="3352.5"/>
    <x v="5"/>
    <x v="35"/>
    <x v="243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0.9726530612244898"/>
    <n v="1915.75"/>
    <x v="5"/>
    <x v="35"/>
    <x v="243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0.93500000000000005"/>
    <n v="1606.5"/>
    <x v="5"/>
    <x v="35"/>
    <x v="243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0.44466666666666665"/>
    <n v="1196.5"/>
    <x v="5"/>
    <x v="35"/>
    <x v="243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0.77200000000000002"/>
    <n v="1875.5"/>
    <x v="5"/>
    <x v="35"/>
    <x v="244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0.92649999999999999"/>
    <n v="1091"/>
    <x v="5"/>
    <x v="35"/>
    <x v="244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0.94496644295302012"/>
    <n v="410"/>
    <x v="5"/>
    <x v="35"/>
    <x v="2442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0.81555555555555559"/>
    <n v="551"/>
    <x v="5"/>
    <x v="35"/>
    <x v="2443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0.91120000000000001"/>
    <n v="689.5"/>
    <x v="5"/>
    <x v="35"/>
    <x v="244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0.88749999999999996"/>
    <n v="457.5"/>
    <x v="5"/>
    <x v="35"/>
    <x v="244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0.999"/>
    <n v="1512"/>
    <x v="5"/>
    <x v="35"/>
    <x v="2446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2"/>
    <n v="0"/>
    <x v="8"/>
    <x v="19"/>
    <x v="2447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1.9925000000000002"/>
    <n v="39"/>
    <x v="8"/>
    <x v="19"/>
    <x v="2448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2"/>
    <n v="0"/>
    <x v="8"/>
    <x v="19"/>
    <x v="2449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2"/>
    <n v="0"/>
    <x v="8"/>
    <x v="19"/>
    <x v="2450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.99"/>
    <n v="50.5"/>
    <x v="8"/>
    <x v="19"/>
    <x v="2451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2"/>
    <n v="0"/>
    <x v="8"/>
    <x v="19"/>
    <x v="2452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1.9973333333333332"/>
    <n v="61"/>
    <x v="8"/>
    <x v="19"/>
    <x v="2453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1.9950000000000001"/>
    <n v="25.5"/>
    <x v="8"/>
    <x v="19"/>
    <x v="24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1.9776923076923076"/>
    <n v="73.5"/>
    <x v="8"/>
    <x v="19"/>
    <x v="2455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1.9915714285714285"/>
    <n v="30.5"/>
    <x v="8"/>
    <x v="19"/>
    <x v="2456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1.9975000000000001"/>
    <n v="127"/>
    <x v="8"/>
    <x v="19"/>
    <x v="245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2"/>
    <n v="0"/>
    <x v="8"/>
    <x v="19"/>
    <x v="245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2"/>
    <n v="0"/>
    <x v="8"/>
    <x v="19"/>
    <x v="245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2"/>
    <n v="0"/>
    <x v="8"/>
    <x v="19"/>
    <x v="246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2"/>
    <n v="0"/>
    <x v="8"/>
    <x v="19"/>
    <x v="2461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2"/>
    <n v="0"/>
    <x v="8"/>
    <x v="19"/>
    <x v="246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2"/>
    <n v="0"/>
    <x v="8"/>
    <x v="19"/>
    <x v="246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2"/>
    <n v="0"/>
    <x v="8"/>
    <x v="19"/>
    <x v="2464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1.998615"/>
    <n v="144.5"/>
    <x v="8"/>
    <x v="19"/>
    <x v="2465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1.994"/>
    <n v="26.5"/>
    <x v="8"/>
    <x v="19"/>
    <x v="2466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.8940000000000001"/>
    <n v="270.5"/>
    <x v="8"/>
    <x v="19"/>
    <x v="2467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1.9999888888888888"/>
    <n v="1"/>
    <x v="8"/>
    <x v="19"/>
    <x v="2468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1.9950000000000001"/>
    <n v="5"/>
    <x v="8"/>
    <x v="19"/>
    <x v="2469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2"/>
    <n v="0"/>
    <x v="8"/>
    <x v="19"/>
    <x v="247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1.9983333333333333"/>
    <n v="25.5"/>
    <x v="8"/>
    <x v="19"/>
    <x v="2471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1.9983333333333333"/>
    <n v="3"/>
    <x v="8"/>
    <x v="19"/>
    <x v="2472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1.97566"/>
    <n v="611.5"/>
    <x v="8"/>
    <x v="19"/>
    <x v="247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1.9611666666666667"/>
    <n v="120.5"/>
    <x v="8"/>
    <x v="19"/>
    <x v="2474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1.9999"/>
    <n v="3"/>
    <x v="8"/>
    <x v="19"/>
    <x v="2475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2"/>
    <n v="0"/>
    <x v="8"/>
    <x v="19"/>
    <x v="2476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9826666666666668"/>
    <n v="14"/>
    <x v="8"/>
    <x v="19"/>
    <x v="2477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1.9983333333333333"/>
    <n v="25.5"/>
    <x v="8"/>
    <x v="19"/>
    <x v="247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2"/>
    <n v="0"/>
    <x v="8"/>
    <x v="19"/>
    <x v="2479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9999875"/>
    <n v="1"/>
    <x v="8"/>
    <x v="19"/>
    <x v="2480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.8783333333333334"/>
    <n v="922"/>
    <x v="8"/>
    <x v="19"/>
    <x v="248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1.7641142857142857"/>
    <n v="4141.5"/>
    <x v="8"/>
    <x v="19"/>
    <x v="2482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1.9433333333333334"/>
    <n v="46"/>
    <x v="8"/>
    <x v="19"/>
    <x v="2483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1.6099999999999999"/>
    <n v="592"/>
    <x v="8"/>
    <x v="19"/>
    <x v="2484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1.9900453489658223"/>
    <n v="47.5"/>
    <x v="8"/>
    <x v="19"/>
    <x v="2485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1.93068"/>
    <n v="1748"/>
    <x v="8"/>
    <x v="19"/>
    <x v="2486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-4.6139999999999999"/>
    <n v="1729"/>
    <x v="3"/>
    <x v="36"/>
    <x v="248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-1.2609166666666667"/>
    <n v="19810"/>
    <x v="3"/>
    <x v="36"/>
    <x v="248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0.9851428571428571"/>
    <n v="913"/>
    <x v="3"/>
    <x v="36"/>
    <x v="248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0.95782000000000012"/>
    <n v="10582.3"/>
    <x v="3"/>
    <x v="36"/>
    <x v="249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0.92578429999999989"/>
    <n v="54591.785000000003"/>
    <x v="3"/>
    <x v="36"/>
    <x v="249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0.89945454545454551"/>
    <n v="6245.5"/>
    <x v="3"/>
    <x v="36"/>
    <x v="249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-2.077"/>
    <n v="16507"/>
    <x v="3"/>
    <x v="36"/>
    <x v="249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-0.23924999999999996"/>
    <n v="9109"/>
    <x v="3"/>
    <x v="36"/>
    <x v="249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-1.038011142857143"/>
    <n v="53503.195"/>
    <x v="3"/>
    <x v="36"/>
    <x v="249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0.58674895673182514"/>
    <n v="16374.83"/>
    <x v="3"/>
    <x v="36"/>
    <x v="249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-25.906363636363636"/>
    <n v="155316.5"/>
    <x v="3"/>
    <x v="36"/>
    <x v="249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0.28238699999999994"/>
    <n v="8735.0650000000005"/>
    <x v="3"/>
    <x v="36"/>
    <x v="249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0.98986666666666667"/>
    <n v="3802"/>
    <x v="3"/>
    <x v="36"/>
    <x v="249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0.98"/>
    <n v="5405"/>
    <x v="3"/>
    <x v="36"/>
    <x v="250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0.30234882558720644"/>
    <n v="1734.5"/>
    <x v="3"/>
    <x v="36"/>
    <x v="250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0.85465999999999998"/>
    <n v="14435.75"/>
    <x v="3"/>
    <x v="36"/>
    <x v="250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-6.7759999999999998"/>
    <n v="2273.5"/>
    <x v="3"/>
    <x v="36"/>
    <x v="2503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0.94613333333333338"/>
    <n v="7942.5"/>
    <x v="3"/>
    <x v="36"/>
    <x v="250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0.11599999999999999"/>
    <n v="968.5"/>
    <x v="3"/>
    <x v="36"/>
    <x v="250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0.5634769230769231"/>
    <n v="47312.5"/>
    <x v="3"/>
    <x v="36"/>
    <x v="250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0.54120000000000001"/>
    <n v="11173.5"/>
    <x v="3"/>
    <x v="36"/>
    <x v="250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0.68815999999999999"/>
    <n v="1020.88"/>
    <x v="3"/>
    <x v="36"/>
    <x v="250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0.86"/>
    <n v="1171"/>
    <x v="3"/>
    <x v="36"/>
    <x v="250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-11.794206249999998"/>
    <n v="56910.824999999997"/>
    <x v="3"/>
    <x v="36"/>
    <x v="251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-7.5600000000000005"/>
    <n v="743"/>
    <x v="3"/>
    <x v="36"/>
    <x v="251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0.88"/>
    <n v="1425"/>
    <x v="3"/>
    <x v="36"/>
    <x v="251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-4.4666666666666668"/>
    <n v="507.5"/>
    <x v="3"/>
    <x v="36"/>
    <x v="2513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0.89630512514898686"/>
    <n v="473.5"/>
    <x v="3"/>
    <x v="36"/>
    <x v="2514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0.72260000000000002"/>
    <n v="3243.5"/>
    <x v="3"/>
    <x v="36"/>
    <x v="251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0.42100000000000004"/>
    <n v="1619.5"/>
    <x v="3"/>
    <x v="36"/>
    <x v="251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0.85334750000000004"/>
    <n v="11609.525"/>
    <x v="3"/>
    <x v="36"/>
    <x v="251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0.62990654205607477"/>
    <n v="754"/>
    <x v="3"/>
    <x v="36"/>
    <x v="251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-1.5461999999999998"/>
    <n v="8965"/>
    <x v="3"/>
    <x v="36"/>
    <x v="251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0.93978494623655917"/>
    <n v="505.5"/>
    <x v="3"/>
    <x v="36"/>
    <x v="252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n v="5792"/>
    <x v="3"/>
    <x v="36"/>
    <x v="25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0.127"/>
    <n v="961.5"/>
    <x v="3"/>
    <x v="36"/>
    <x v="252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0.33799999999999997"/>
    <n v="428.5"/>
    <x v="3"/>
    <x v="36"/>
    <x v="252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0.98270893371757928"/>
    <n v="183.5"/>
    <x v="3"/>
    <x v="36"/>
    <x v="252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0.36"/>
    <n v="270.5"/>
    <x v="3"/>
    <x v="36"/>
    <x v="252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0.94333333333333336"/>
    <n v="1619.5"/>
    <x v="3"/>
    <x v="36"/>
    <x v="2526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.99"/>
    <n v="8"/>
    <x v="3"/>
    <x v="36"/>
    <x v="2527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2"/>
    <n v="0"/>
    <x v="3"/>
    <x v="36"/>
    <x v="252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1.66440269"/>
    <n v="168549.155"/>
    <x v="3"/>
    <x v="36"/>
    <x v="252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1.9794700000000001"/>
    <n v="1052.5"/>
    <x v="3"/>
    <x v="36"/>
    <x v="253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.895"/>
    <n v="1061.5"/>
    <x v="3"/>
    <x v="36"/>
    <x v="253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1.9158271600000001"/>
    <n v="21310.71"/>
    <x v="3"/>
    <x v="36"/>
    <x v="253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9856"/>
    <n v="19.5"/>
    <x v="3"/>
    <x v="36"/>
    <x v="253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1.9911666666666665"/>
    <n v="56"/>
    <x v="3"/>
    <x v="36"/>
    <x v="2534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1.9990079999999999"/>
    <n v="63.5"/>
    <x v="3"/>
    <x v="36"/>
    <x v="253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1.9940333333333333"/>
    <n v="181.5"/>
    <x v="3"/>
    <x v="36"/>
    <x v="253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9813107142857143"/>
    <n v="2625"/>
    <x v="3"/>
    <x v="36"/>
    <x v="253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1.99115"/>
    <n v="448"/>
    <x v="3"/>
    <x v="36"/>
    <x v="253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.8847843137254903"/>
    <n v="2973"/>
    <x v="3"/>
    <x v="36"/>
    <x v="253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1.99949"/>
    <n v="28.5"/>
    <x v="3"/>
    <x v="36"/>
    <x v="2540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1.7896666666666667"/>
    <n v="1599"/>
    <x v="3"/>
    <x v="36"/>
    <x v="254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.8856333333333333"/>
    <n v="8653.5"/>
    <x v="3"/>
    <x v="36"/>
    <x v="254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.8126206666666667"/>
    <n v="2840.19"/>
    <x v="3"/>
    <x v="36"/>
    <x v="254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1.9990714285714286"/>
    <n v="47.5"/>
    <x v="3"/>
    <x v="36"/>
    <x v="2544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1.9727959183673469"/>
    <n v="671.5"/>
    <x v="3"/>
    <x v="36"/>
    <x v="254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1.99905"/>
    <n v="12"/>
    <x v="3"/>
    <x v="36"/>
    <x v="254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0.97099999999999997"/>
    <n v="2602.5"/>
    <x v="3"/>
    <x v="37"/>
    <x v="254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0.93199999999999994"/>
    <n v="10720"/>
    <x v="3"/>
    <x v="37"/>
    <x v="254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0.95403749999999998"/>
    <n v="10487.625"/>
    <x v="3"/>
    <x v="37"/>
    <x v="254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0.96571428571428575"/>
    <n v="9102"/>
    <x v="3"/>
    <x v="37"/>
    <x v="255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0.76857142857142857"/>
    <n v="2178"/>
    <x v="3"/>
    <x v="37"/>
    <x v="255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0.40704899999999999"/>
    <n v="8067.7550000000001"/>
    <x v="3"/>
    <x v="37"/>
    <x v="255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0.89333333333333331"/>
    <n v="839"/>
    <x v="3"/>
    <x v="37"/>
    <x v="2553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0.29300000000000004"/>
    <n v="867.5"/>
    <x v="3"/>
    <x v="37"/>
    <x v="255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0.74875000000000003"/>
    <n v="506"/>
    <x v="3"/>
    <x v="37"/>
    <x v="255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1.935841390660358"/>
    <n v="1277.5"/>
    <x v="3"/>
    <x v="37"/>
    <x v="255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.88656"/>
    <n v="1460"/>
    <x v="3"/>
    <x v="37"/>
    <x v="255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1.6680999999999999"/>
    <n v="1683"/>
    <x v="3"/>
    <x v="37"/>
    <x v="255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1.7242"/>
    <n v="5549"/>
    <x v="3"/>
    <x v="37"/>
    <x v="25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1.3715999999999999"/>
    <n v="11082.5"/>
    <x v="3"/>
    <x v="37"/>
    <x v="256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1.9241200000000001"/>
    <n v="963"/>
    <x v="3"/>
    <x v="37"/>
    <x v="256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1.4961904761904763"/>
    <n v="533.5"/>
    <x v="3"/>
    <x v="37"/>
    <x v="256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.824871794871795"/>
    <n v="1721"/>
    <x v="3"/>
    <x v="37"/>
    <x v="256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9998624999999999"/>
    <n v="551"/>
    <x v="3"/>
    <x v="37"/>
    <x v="256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1.9967000000000001"/>
    <n v="67.5"/>
    <x v="3"/>
    <x v="37"/>
    <x v="2565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1.9913750000000001"/>
    <n v="140"/>
    <x v="3"/>
    <x v="37"/>
    <x v="256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1.993125"/>
    <n v="28.5"/>
    <x v="8"/>
    <x v="19"/>
    <x v="256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1.7170000000000001"/>
    <n v="859"/>
    <x v="8"/>
    <x v="19"/>
    <x v="256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1.9976"/>
    <n v="19.5"/>
    <x v="8"/>
    <x v="19"/>
    <x v="256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9885714285714284"/>
    <n v="402"/>
    <x v="8"/>
    <x v="19"/>
    <x v="257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1.9998"/>
    <n v="5.5"/>
    <x v="8"/>
    <x v="19"/>
    <x v="257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2"/>
    <n v="0"/>
    <x v="8"/>
    <x v="19"/>
    <x v="2572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2"/>
    <n v="0"/>
    <x v="8"/>
    <x v="19"/>
    <x v="2573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1.9985200000000001"/>
    <n v="44"/>
    <x v="8"/>
    <x v="19"/>
    <x v="257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1.9999714285714285"/>
    <n v="1"/>
    <x v="8"/>
    <x v="19"/>
    <x v="257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.8926750000000001"/>
    <n v="4352"/>
    <x v="8"/>
    <x v="19"/>
    <x v="257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1.9994615384615386"/>
    <n v="18.5"/>
    <x v="8"/>
    <x v="19"/>
    <x v="257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1.9928571428571429"/>
    <n v="13"/>
    <x v="8"/>
    <x v="19"/>
    <x v="257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1.992"/>
    <n v="21.5"/>
    <x v="8"/>
    <x v="19"/>
    <x v="257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1.9999666666666667"/>
    <n v="1"/>
    <x v="8"/>
    <x v="19"/>
    <x v="2580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1.9952666666666667"/>
    <n v="37"/>
    <x v="8"/>
    <x v="19"/>
    <x v="258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1.9435"/>
    <n v="1714"/>
    <x v="8"/>
    <x v="19"/>
    <x v="258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1.7364782608695652"/>
    <n v="3056.5"/>
    <x v="8"/>
    <x v="19"/>
    <x v="258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1.9967487500000001"/>
    <n v="14.005000000000001"/>
    <x v="8"/>
    <x v="19"/>
    <x v="2584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2"/>
    <n v="0"/>
    <x v="8"/>
    <x v="19"/>
    <x v="258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1.992999299929993"/>
    <n v="37"/>
    <x v="8"/>
    <x v="19"/>
    <x v="258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1.5382352941176469"/>
    <n v="808"/>
    <x v="2"/>
    <x v="38"/>
    <x v="258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1.6558999999999999"/>
    <n v="1733.5"/>
    <x v="2"/>
    <x v="38"/>
    <x v="2588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0.96250000000000002"/>
    <n v="20772.5"/>
    <x v="2"/>
    <x v="38"/>
    <x v="258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1.9397368421052632"/>
    <n v="576"/>
    <x v="2"/>
    <x v="38"/>
    <x v="2590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.8946060606060606"/>
    <n v="873.5"/>
    <x v="2"/>
    <x v="38"/>
    <x v="259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0.87702857142857149"/>
    <n v="19783.5"/>
    <x v="2"/>
    <x v="38"/>
    <x v="259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-1.50844625"/>
    <n v="14230.785"/>
    <x v="2"/>
    <x v="38"/>
    <x v="259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-0.33215349999999999"/>
    <n v="23846.035"/>
    <x v="2"/>
    <x v="38"/>
    <x v="259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0.98394000000000004"/>
    <n v="25555.5"/>
    <x v="2"/>
    <x v="38"/>
    <x v="2595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0.46099649999999992"/>
    <n v="46714.105000000003"/>
    <x v="2"/>
    <x v="38"/>
    <x v="259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0.99283887468030696"/>
    <n v="2005.5"/>
    <x v="2"/>
    <x v="38"/>
    <x v="259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0.68618181818181823"/>
    <n v="3684.5"/>
    <x v="2"/>
    <x v="38"/>
    <x v="259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0.97758666666666671"/>
    <n v="77391"/>
    <x v="2"/>
    <x v="38"/>
    <x v="2599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0.83643999999999996"/>
    <n v="14697"/>
    <x v="2"/>
    <x v="38"/>
    <x v="260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-0.6462241666666666"/>
    <n v="16152.844999999999"/>
    <x v="2"/>
    <x v="38"/>
    <x v="260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0.80019899999999999"/>
    <n v="6092.5050000000001"/>
    <x v="2"/>
    <x v="38"/>
    <x v="260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0.79896"/>
    <n v="15175.5"/>
    <x v="2"/>
    <x v="38"/>
    <x v="260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0.96416666666666662"/>
    <n v="9396.5"/>
    <x v="2"/>
    <x v="38"/>
    <x v="260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0.91166666666666663"/>
    <n v="3299.5"/>
    <x v="2"/>
    <x v="38"/>
    <x v="2605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0.81875999999999993"/>
    <n v="14852"/>
    <x v="2"/>
    <x v="38"/>
    <x v="260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-12.62"/>
    <n v="5617"/>
    <x v="3"/>
    <x v="30"/>
    <x v="260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-0.52540000000000009"/>
    <n v="6406"/>
    <x v="3"/>
    <x v="30"/>
    <x v="260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0.59949999999999992"/>
    <n v="8491"/>
    <x v="3"/>
    <x v="30"/>
    <x v="260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-0.96875202593192866"/>
    <n v="4172.9400000000005"/>
    <x v="3"/>
    <x v="30"/>
    <x v="261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0.55457500000000004"/>
    <n v="28965"/>
    <x v="3"/>
    <x v="30"/>
    <x v="2611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0.94255"/>
    <n v="53074.5"/>
    <x v="3"/>
    <x v="30"/>
    <x v="261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-2.9321000000000002"/>
    <n v="25014"/>
    <x v="3"/>
    <x v="30"/>
    <x v="261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-1.8266666666666653E-2"/>
    <n v="15333"/>
    <x v="3"/>
    <x v="30"/>
    <x v="261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0.9556"/>
    <n v="3928"/>
    <x v="3"/>
    <x v="30"/>
    <x v="261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0.29707370370370367"/>
    <n v="23330.505000000001"/>
    <x v="3"/>
    <x v="30"/>
    <x v="261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0.95696666666666663"/>
    <n v="15664"/>
    <x v="3"/>
    <x v="30"/>
    <x v="261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0.8175"/>
    <n v="7168"/>
    <x v="3"/>
    <x v="30"/>
    <x v="261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0.92462"/>
    <n v="26944"/>
    <x v="3"/>
    <x v="30"/>
    <x v="261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-22601"/>
    <n v="11383"/>
    <x v="3"/>
    <x v="30"/>
    <x v="262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-7.7813466666666677"/>
    <n v="3837.5050000000001"/>
    <x v="3"/>
    <x v="30"/>
    <x v="262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0.77100000000000002"/>
    <n v="4945"/>
    <x v="3"/>
    <x v="30"/>
    <x v="262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-0.46060800000000013"/>
    <n v="37137.120000000003"/>
    <x v="3"/>
    <x v="30"/>
    <x v="262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0.52059999999999995"/>
    <n v="3706"/>
    <x v="3"/>
    <x v="30"/>
    <x v="262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-1.8409090909090908"/>
    <n v="2208"/>
    <x v="3"/>
    <x v="30"/>
    <x v="2625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0.96666666666666667"/>
    <n v="163.5"/>
    <x v="3"/>
    <x v="30"/>
    <x v="2626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1.995625"/>
    <n v="19.5"/>
    <x v="4"/>
    <x v="39"/>
    <x v="2627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1.7076"/>
    <n v="374.5"/>
    <x v="4"/>
    <x v="39"/>
    <x v="262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2"/>
    <n v="0"/>
    <x v="4"/>
    <x v="39"/>
    <x v="262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1.9478124999999999"/>
    <n v="428.5"/>
    <x v="4"/>
    <x v="39"/>
    <x v="263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1.7811249999999998"/>
    <n v="900"/>
    <x v="4"/>
    <x v="39"/>
    <x v="263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1.7330000000000001"/>
    <n v="410"/>
    <x v="4"/>
    <x v="39"/>
    <x v="263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1.72"/>
    <n v="72"/>
    <x v="4"/>
    <x v="39"/>
    <x v="263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9893999999999998"/>
    <n v="28.5"/>
    <x v="4"/>
    <x v="39"/>
    <x v="2634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.9889999999999999"/>
    <n v="56"/>
    <x v="4"/>
    <x v="39"/>
    <x v="2635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2"/>
    <n v="0"/>
    <x v="4"/>
    <x v="39"/>
    <x v="263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2"/>
    <n v="0"/>
    <x v="4"/>
    <x v="39"/>
    <x v="263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.8854166666666665"/>
    <n v="282"/>
    <x v="4"/>
    <x v="39"/>
    <x v="263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.81"/>
    <n v="194"/>
    <x v="4"/>
    <x v="39"/>
    <x v="263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2"/>
    <n v="0"/>
    <x v="4"/>
    <x v="39"/>
    <x v="264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1.48"/>
    <n v="137.5"/>
    <x v="4"/>
    <x v="39"/>
    <x v="264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.8952"/>
    <n v="540.5"/>
    <x v="4"/>
    <x v="39"/>
    <x v="2642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1.9933333333333332"/>
    <n v="6"/>
    <x v="4"/>
    <x v="39"/>
    <x v="264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.883"/>
    <n v="120"/>
    <x v="4"/>
    <x v="39"/>
    <x v="264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.895"/>
    <n v="53.5"/>
    <x v="4"/>
    <x v="39"/>
    <x v="264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2"/>
    <n v="0"/>
    <x v="4"/>
    <x v="39"/>
    <x v="264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1.9927999999999999"/>
    <n v="20"/>
    <x v="4"/>
    <x v="39"/>
    <x v="264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1.9923076923076923"/>
    <n v="13"/>
    <x v="4"/>
    <x v="39"/>
    <x v="2648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1.9977157360406093"/>
    <n v="46.5"/>
    <x v="4"/>
    <x v="39"/>
    <x v="264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98875"/>
    <n v="24.5"/>
    <x v="4"/>
    <x v="39"/>
    <x v="265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2"/>
    <n v="0"/>
    <x v="4"/>
    <x v="39"/>
    <x v="265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1.98"/>
    <n v="52"/>
    <x v="4"/>
    <x v="39"/>
    <x v="2652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1.9915"/>
    <n v="18.5"/>
    <x v="4"/>
    <x v="39"/>
    <x v="265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.8568571428571428"/>
    <n v="518"/>
    <x v="4"/>
    <x v="39"/>
    <x v="265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1.9975000000000001"/>
    <n v="2"/>
    <x v="4"/>
    <x v="39"/>
    <x v="265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.8958874999999999"/>
    <n v="1057.625"/>
    <x v="4"/>
    <x v="39"/>
    <x v="265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2"/>
    <n v="0"/>
    <x v="4"/>
    <x v="39"/>
    <x v="265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2"/>
    <n v="0"/>
    <x v="4"/>
    <x v="39"/>
    <x v="265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1.9981132075471697"/>
    <n v="1"/>
    <x v="4"/>
    <x v="39"/>
    <x v="265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.8574999999999999"/>
    <n v="291.5"/>
    <x v="4"/>
    <x v="39"/>
    <x v="266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1.97"/>
    <n v="76"/>
    <x v="4"/>
    <x v="39"/>
    <x v="266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1.9211904761904761"/>
    <n v="845.5"/>
    <x v="4"/>
    <x v="39"/>
    <x v="266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1.9966666666666666"/>
    <n v="5.5"/>
    <x v="4"/>
    <x v="39"/>
    <x v="266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1.7445454545454546"/>
    <n v="710"/>
    <x v="4"/>
    <x v="39"/>
    <x v="266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1.9788000000000001"/>
    <n v="27"/>
    <x v="4"/>
    <x v="39"/>
    <x v="2665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2"/>
    <n v="0"/>
    <x v="4"/>
    <x v="39"/>
    <x v="266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0.94720000000000004"/>
    <n v="672"/>
    <x v="2"/>
    <x v="6"/>
    <x v="266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0.8"/>
    <n v="609"/>
    <x v="2"/>
    <x v="6"/>
    <x v="266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0.85499999999999998"/>
    <n v="603"/>
    <x v="2"/>
    <x v="6"/>
    <x v="266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0.81"/>
    <n v="3624"/>
    <x v="2"/>
    <x v="6"/>
    <x v="267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0.95320000000000005"/>
    <n v="2688"/>
    <x v="2"/>
    <x v="6"/>
    <x v="2671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0.8216"/>
    <n v="1510"/>
    <x v="2"/>
    <x v="6"/>
    <x v="267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0.80299999999999994"/>
    <n v="617.5"/>
    <x v="2"/>
    <x v="6"/>
    <x v="2673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0.97499999999999998"/>
    <n v="1035"/>
    <x v="2"/>
    <x v="6"/>
    <x v="2674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0.98833333333333329"/>
    <n v="1529.5"/>
    <x v="2"/>
    <x v="6"/>
    <x v="267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0.94666666666666666"/>
    <n v="1613"/>
    <x v="2"/>
    <x v="6"/>
    <x v="267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0.97499999999999998"/>
    <n v="1039"/>
    <x v="2"/>
    <x v="6"/>
    <x v="267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0.92400000000000004"/>
    <n v="1088"/>
    <x v="2"/>
    <x v="6"/>
    <x v="267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0.89432500000000004"/>
    <n v="5564.875"/>
    <x v="2"/>
    <x v="6"/>
    <x v="267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0.5"/>
    <n v="39"/>
    <x v="2"/>
    <x v="6"/>
    <x v="268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0.95714285714285718"/>
    <n v="375"/>
    <x v="2"/>
    <x v="6"/>
    <x v="268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0.84499999999999997"/>
    <n v="472.5"/>
    <x v="2"/>
    <x v="6"/>
    <x v="268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0.97354874999999996"/>
    <n v="4152.8050000000003"/>
    <x v="2"/>
    <x v="6"/>
    <x v="268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0.98599999999999999"/>
    <n v="2604.5"/>
    <x v="2"/>
    <x v="6"/>
    <x v="268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0.83365200000000006"/>
    <n v="2980.87"/>
    <x v="2"/>
    <x v="6"/>
    <x v="268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0.66999999999999993"/>
    <n v="680.5"/>
    <x v="2"/>
    <x v="6"/>
    <x v="268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0.66799999999999993"/>
    <n v="339.5"/>
    <x v="2"/>
    <x v="6"/>
    <x v="268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0.98166666666666669"/>
    <n v="1572.5"/>
    <x v="2"/>
    <x v="6"/>
    <x v="268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0.72049999999999992"/>
    <n v="6468"/>
    <x v="2"/>
    <x v="6"/>
    <x v="268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0.85"/>
    <n v="586.5"/>
    <x v="2"/>
    <x v="6"/>
    <x v="269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0.9"/>
    <n v="229"/>
    <x v="2"/>
    <x v="6"/>
    <x v="269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0.879"/>
    <n v="1719.5"/>
    <x v="2"/>
    <x v="6"/>
    <x v="2692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0.74"/>
    <n v="3196.5"/>
    <x v="2"/>
    <x v="6"/>
    <x v="269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0.99755555555555553"/>
    <n v="2290"/>
    <x v="2"/>
    <x v="6"/>
    <x v="269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0.97599999999999998"/>
    <n v="1290.5"/>
    <x v="2"/>
    <x v="6"/>
    <x v="269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0.91800000000000004"/>
    <n v="1381"/>
    <x v="2"/>
    <x v="6"/>
    <x v="269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0.99729999999999996"/>
    <n v="5067.5"/>
    <x v="2"/>
    <x v="6"/>
    <x v="269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0.86699999999999999"/>
    <n v="2874"/>
    <x v="2"/>
    <x v="6"/>
    <x v="269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0.72424285714285719"/>
    <n v="1834.06"/>
    <x v="2"/>
    <x v="6"/>
    <x v="269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0.92266666666666663"/>
    <n v="840"/>
    <x v="2"/>
    <x v="6"/>
    <x v="270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-0.41999999999999993"/>
    <n v="309.5"/>
    <x v="2"/>
    <x v="6"/>
    <x v="270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0.58433333333333337"/>
    <n v="2208"/>
    <x v="2"/>
    <x v="6"/>
    <x v="270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0.7"/>
    <n v="406.5"/>
    <x v="2"/>
    <x v="6"/>
    <x v="270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0.93969999999999998"/>
    <n v="5352.5"/>
    <x v="2"/>
    <x v="6"/>
    <x v="270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0.95199999999999996"/>
    <n v="2672"/>
    <x v="2"/>
    <x v="6"/>
    <x v="270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0.64"/>
    <n v="146"/>
    <x v="2"/>
    <x v="6"/>
    <x v="270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n v="517.5"/>
    <x v="2"/>
    <x v="6"/>
    <x v="270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n v="3047"/>
    <x v="2"/>
    <x v="6"/>
    <x v="270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0.76"/>
    <n v="69"/>
    <x v="2"/>
    <x v="6"/>
    <x v="2709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0.8307692307692307"/>
    <n v="387.5"/>
    <x v="2"/>
    <x v="6"/>
    <x v="271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0.96666666666666667"/>
    <n v="1575.5"/>
    <x v="2"/>
    <x v="6"/>
    <x v="271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0.92249999999999999"/>
    <n v="1087"/>
    <x v="2"/>
    <x v="6"/>
    <x v="27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0.79749999999999999"/>
    <n v="1214"/>
    <x v="2"/>
    <x v="6"/>
    <x v="271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0.99621052631578944"/>
    <n v="4816.5"/>
    <x v="2"/>
    <x v="6"/>
    <x v="271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0.93479999999999996"/>
    <n v="1369.5"/>
    <x v="2"/>
    <x v="6"/>
    <x v="2715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n v="1505.5"/>
    <x v="2"/>
    <x v="6"/>
    <x v="2716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0.89333333333333331"/>
    <n v="1686"/>
    <x v="2"/>
    <x v="6"/>
    <x v="271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0.85280400000000012"/>
    <n v="1481.4949999999999"/>
    <x v="2"/>
    <x v="6"/>
    <x v="2718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0.91740740740740745"/>
    <n v="1479"/>
    <x v="2"/>
    <x v="6"/>
    <x v="271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0.30000000000000004"/>
    <n v="690.5"/>
    <x v="2"/>
    <x v="6"/>
    <x v="272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0.12900999999999996"/>
    <n v="981.995"/>
    <x v="2"/>
    <x v="6"/>
    <x v="272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0.92222222222222228"/>
    <n v="248"/>
    <x v="2"/>
    <x v="6"/>
    <x v="272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n v="435.5"/>
    <x v="2"/>
    <x v="6"/>
    <x v="272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0.79749999999999999"/>
    <n v="1229.5"/>
    <x v="2"/>
    <x v="6"/>
    <x v="272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0.88571428571428568"/>
    <n v="1965.5"/>
    <x v="2"/>
    <x v="6"/>
    <x v="272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0.96"/>
    <n v="1366"/>
    <x v="2"/>
    <x v="6"/>
    <x v="272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.99"/>
    <n v="5.5"/>
    <x v="2"/>
    <x v="6"/>
    <x v="272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2"/>
    <n v="0"/>
    <x v="2"/>
    <x v="6"/>
    <x v="272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2"/>
    <n v="0"/>
    <x v="2"/>
    <x v="6"/>
    <x v="272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1.9454545454545453"/>
    <n v="15.5"/>
    <x v="2"/>
    <x v="6"/>
    <x v="273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1.6845333333333334"/>
    <n v="1202.5"/>
    <x v="2"/>
    <x v="6"/>
    <x v="273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2"/>
    <n v="0"/>
    <x v="2"/>
    <x v="6"/>
    <x v="273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2"/>
    <n v="0"/>
    <x v="2"/>
    <x v="6"/>
    <x v="273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1.998"/>
    <n v="36.5"/>
    <x v="2"/>
    <x v="6"/>
    <x v="273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.99"/>
    <n v="3"/>
    <x v="2"/>
    <x v="6"/>
    <x v="273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1.961125"/>
    <n v="162"/>
    <x v="2"/>
    <x v="6"/>
    <x v="273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2"/>
    <n v="0"/>
    <x v="2"/>
    <x v="6"/>
    <x v="2737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809999999999999"/>
    <n v="50.5"/>
    <x v="2"/>
    <x v="6"/>
    <x v="273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2"/>
    <n v="0"/>
    <x v="2"/>
    <x v="6"/>
    <x v="273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1.583"/>
    <n v="215.5"/>
    <x v="2"/>
    <x v="6"/>
    <x v="274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1.5"/>
    <n v="152.5"/>
    <x v="2"/>
    <x v="6"/>
    <x v="274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1.9513333333333334"/>
    <n v="76"/>
    <x v="2"/>
    <x v="6"/>
    <x v="274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1.8026315789473686"/>
    <n v="3757.5"/>
    <x v="2"/>
    <x v="6"/>
    <x v="274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2"/>
    <n v="0"/>
    <x v="2"/>
    <x v="6"/>
    <x v="2744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9824999999999999"/>
    <n v="18"/>
    <x v="2"/>
    <x v="6"/>
    <x v="274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1.9335"/>
    <n v="137.5"/>
    <x v="2"/>
    <x v="6"/>
    <x v="274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1.6800000000000002"/>
    <n v="41.5"/>
    <x v="2"/>
    <x v="6"/>
    <x v="274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1.9956692913385827"/>
    <n v="29"/>
    <x v="2"/>
    <x v="6"/>
    <x v="274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1.9996"/>
    <n v="10.5"/>
    <x v="2"/>
    <x v="6"/>
    <x v="2749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1.984"/>
    <n v="21.5"/>
    <x v="2"/>
    <x v="6"/>
    <x v="275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2"/>
    <n v="0"/>
    <x v="2"/>
    <x v="6"/>
    <x v="275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1.9910000000000001"/>
    <n v="23.5"/>
    <x v="2"/>
    <x v="6"/>
    <x v="275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1.7984"/>
    <n v="257"/>
    <x v="2"/>
    <x v="6"/>
    <x v="275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1.5798826666666668"/>
    <n v="3180.88"/>
    <x v="2"/>
    <x v="6"/>
    <x v="27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1.99115"/>
    <n v="91"/>
    <x v="2"/>
    <x v="6"/>
    <x v="275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.85"/>
    <n v="379.5"/>
    <x v="2"/>
    <x v="6"/>
    <x v="275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1.9533"/>
    <n v="240"/>
    <x v="2"/>
    <x v="6"/>
    <x v="2757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2"/>
    <n v="0"/>
    <x v="2"/>
    <x v="6"/>
    <x v="275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1.6188"/>
    <n v="480.5"/>
    <x v="2"/>
    <x v="6"/>
    <x v="275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1.9458"/>
    <n v="137"/>
    <x v="2"/>
    <x v="6"/>
    <x v="276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1.9996499999999999"/>
    <n v="5"/>
    <x v="2"/>
    <x v="6"/>
    <x v="276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2"/>
    <n v="0"/>
    <x v="2"/>
    <x v="6"/>
    <x v="276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.8916666666666666"/>
    <n v="328"/>
    <x v="2"/>
    <x v="6"/>
    <x v="276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1.9790000000000001"/>
    <n v="33.5"/>
    <x v="2"/>
    <x v="6"/>
    <x v="276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1.9974107142857143"/>
    <n v="15"/>
    <x v="2"/>
    <x v="6"/>
    <x v="276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1.7666666666666666"/>
    <n v="1414.5"/>
    <x v="2"/>
    <x v="6"/>
    <x v="276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2"/>
    <n v="0"/>
    <x v="2"/>
    <x v="6"/>
    <x v="276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1.6640000000000001"/>
    <n v="128"/>
    <x v="2"/>
    <x v="6"/>
    <x v="276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.8092000000000001"/>
    <n v="956.5"/>
    <x v="2"/>
    <x v="6"/>
    <x v="2769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1.995888888888889"/>
    <n v="94.5"/>
    <x v="2"/>
    <x v="6"/>
    <x v="2770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1.675"/>
    <n v="67.5"/>
    <x v="2"/>
    <x v="6"/>
    <x v="277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1.95"/>
    <n v="5.5"/>
    <x v="2"/>
    <x v="6"/>
    <x v="277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1.9983333333333333"/>
    <n v="3"/>
    <x v="2"/>
    <x v="6"/>
    <x v="277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2"/>
    <n v="0"/>
    <x v="2"/>
    <x v="6"/>
    <x v="277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1.6193333333333333"/>
    <n v="578"/>
    <x v="2"/>
    <x v="6"/>
    <x v="277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9895"/>
    <n v="12"/>
    <x v="2"/>
    <x v="6"/>
    <x v="277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1.9727000000000001"/>
    <n v="141.5"/>
    <x v="2"/>
    <x v="6"/>
    <x v="277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1.9090909090909092"/>
    <n v="258.5"/>
    <x v="2"/>
    <x v="6"/>
    <x v="2778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1.9950000000000001"/>
    <n v="13.5"/>
    <x v="2"/>
    <x v="6"/>
    <x v="2779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2"/>
    <n v="0"/>
    <x v="2"/>
    <x v="6"/>
    <x v="278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1.954"/>
    <n v="13.5"/>
    <x v="2"/>
    <x v="6"/>
    <x v="278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1.7916666666666665"/>
    <n v="318.5"/>
    <x v="2"/>
    <x v="6"/>
    <x v="278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1.9541666666666666"/>
    <n v="276.5"/>
    <x v="2"/>
    <x v="6"/>
    <x v="278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1.9578666666666666"/>
    <n v="164"/>
    <x v="2"/>
    <x v="6"/>
    <x v="278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2"/>
    <n v="0"/>
    <x v="2"/>
    <x v="6"/>
    <x v="278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1.3809090909090909"/>
    <n v="1706"/>
    <x v="2"/>
    <x v="6"/>
    <x v="278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1.992"/>
    <n v="4"/>
    <x v="2"/>
    <x v="6"/>
    <x v="278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9998333333333334"/>
    <n v="13"/>
    <x v="2"/>
    <x v="6"/>
    <x v="278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1.9922"/>
    <n v="21.5"/>
    <x v="2"/>
    <x v="6"/>
    <x v="278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1.95"/>
    <n v="39.5"/>
    <x v="2"/>
    <x v="6"/>
    <x v="279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.8222857142857143"/>
    <n v="319.5"/>
    <x v="2"/>
    <x v="6"/>
    <x v="279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1.9058333333333333"/>
    <n v="286"/>
    <x v="2"/>
    <x v="6"/>
    <x v="279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1.9992000000000001"/>
    <n v="2"/>
    <x v="2"/>
    <x v="6"/>
    <x v="279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1.9725000000000001"/>
    <n v="134.5"/>
    <x v="2"/>
    <x v="6"/>
    <x v="279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999888888888889"/>
    <n v="10.5"/>
    <x v="2"/>
    <x v="6"/>
    <x v="279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1.9999666666666667"/>
    <n v="1"/>
    <x v="2"/>
    <x v="6"/>
    <x v="279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1.635"/>
    <n v="335.5"/>
    <x v="2"/>
    <x v="6"/>
    <x v="279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.8594182825484764"/>
    <n v="1028"/>
    <x v="2"/>
    <x v="6"/>
    <x v="279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1.9998"/>
    <n v="2"/>
    <x v="2"/>
    <x v="6"/>
    <x v="279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1.99996"/>
    <n v="1"/>
    <x v="2"/>
    <x v="6"/>
    <x v="280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1.389"/>
    <n v="307"/>
    <x v="2"/>
    <x v="6"/>
    <x v="280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1.9216216216216218"/>
    <n v="76"/>
    <x v="2"/>
    <x v="6"/>
    <x v="280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1.7814999999999999"/>
    <n v="223"/>
    <x v="2"/>
    <x v="6"/>
    <x v="280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1.7276"/>
    <n v="691"/>
    <x v="2"/>
    <x v="6"/>
    <x v="2804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1.915"/>
    <n v="28.5"/>
    <x v="2"/>
    <x v="6"/>
    <x v="280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1.7316"/>
    <n v="342"/>
    <x v="2"/>
    <x v="6"/>
    <x v="280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0.71"/>
    <n v="66"/>
    <x v="2"/>
    <x v="40"/>
    <x v="280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n v="253"/>
    <x v="2"/>
    <x v="40"/>
    <x v="280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n v="155"/>
    <x v="2"/>
    <x v="40"/>
    <x v="280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0.96799999999999997"/>
    <n v="12973.5"/>
    <x v="2"/>
    <x v="40"/>
    <x v="281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0.97554022222222214"/>
    <n v="23149.845000000001"/>
    <x v="2"/>
    <x v="40"/>
    <x v="281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0.75"/>
    <n v="1900"/>
    <x v="2"/>
    <x v="40"/>
    <x v="281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0.69166666666666665"/>
    <n v="1188"/>
    <x v="2"/>
    <x v="40"/>
    <x v="281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n v="512"/>
    <x v="2"/>
    <x v="40"/>
    <x v="281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0.97930624999999993"/>
    <n v="4098.7749999999996"/>
    <x v="2"/>
    <x v="40"/>
    <x v="281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0.99080000000000001"/>
    <n v="5077"/>
    <x v="2"/>
    <x v="40"/>
    <x v="281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0.94"/>
    <n v="402"/>
    <x v="2"/>
    <x v="40"/>
    <x v="281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0.94903225806451608"/>
    <n v="1648"/>
    <x v="2"/>
    <x v="40"/>
    <x v="281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0.97240000000000004"/>
    <n v="1311.5"/>
    <x v="2"/>
    <x v="40"/>
    <x v="281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0.92"/>
    <n v="1368.5"/>
    <x v="2"/>
    <x v="40"/>
    <x v="282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0.9911428571428571"/>
    <n v="1785"/>
    <x v="2"/>
    <x v="40"/>
    <x v="282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0.72"/>
    <n v="657"/>
    <x v="2"/>
    <x v="40"/>
    <x v="2822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0.66666666666666674"/>
    <n v="1027.5"/>
    <x v="2"/>
    <x v="40"/>
    <x v="282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0.98624999999999996"/>
    <n v="2043.5"/>
    <x v="2"/>
    <x v="40"/>
    <x v="282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0.97124999999999995"/>
    <n v="4127.5"/>
    <x v="2"/>
    <x v="40"/>
    <x v="282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0.92759999999999998"/>
    <n v="1357"/>
    <x v="2"/>
    <x v="40"/>
    <x v="282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1.99996"/>
    <n v="1"/>
    <x v="2"/>
    <x v="38"/>
    <x v="282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1.79575"/>
    <n v="20526"/>
    <x v="2"/>
    <x v="38"/>
    <x v="282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2"/>
    <n v="0"/>
    <x v="2"/>
    <x v="38"/>
    <x v="282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.99"/>
    <n v="50.5"/>
    <x v="2"/>
    <x v="38"/>
    <x v="283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2"/>
    <n v="0"/>
    <x v="2"/>
    <x v="38"/>
    <x v="283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1.9990000000000001"/>
    <n v="2"/>
    <x v="2"/>
    <x v="38"/>
    <x v="283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1.95712"/>
    <n v="542.5"/>
    <x v="2"/>
    <x v="38"/>
    <x v="283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1.999952"/>
    <n v="16.5"/>
    <x v="2"/>
    <x v="38"/>
    <x v="283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1.9750000000000001"/>
    <n v="13.5"/>
    <x v="2"/>
    <x v="38"/>
    <x v="283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2"/>
    <n v="0"/>
    <x v="2"/>
    <x v="38"/>
    <x v="283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1.9780799999999998"/>
    <n v="577"/>
    <x v="2"/>
    <x v="38"/>
    <x v="283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1.9197500000000001"/>
    <n v="806.5"/>
    <x v="2"/>
    <x v="38"/>
    <x v="283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1.9984875"/>
    <n v="304"/>
    <x v="2"/>
    <x v="38"/>
    <x v="283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2"/>
    <n v="0"/>
    <x v="2"/>
    <x v="38"/>
    <x v="284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1.4041666666666668"/>
    <n v="363"/>
    <x v="2"/>
    <x v="38"/>
    <x v="284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.8326582278481012"/>
    <n v="671"/>
    <x v="2"/>
    <x v="38"/>
    <x v="284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9813333333333332"/>
    <n v="141.5"/>
    <x v="2"/>
    <x v="38"/>
    <x v="284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2"/>
    <n v="0"/>
    <x v="2"/>
    <x v="38"/>
    <x v="284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2"/>
    <n v="0"/>
    <x v="2"/>
    <x v="38"/>
    <x v="284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2"/>
    <n v="0"/>
    <x v="2"/>
    <x v="38"/>
    <x v="284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0.90380000000000005"/>
    <n v="2794.5"/>
    <x v="2"/>
    <x v="6"/>
    <x v="284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0.78200000000000003"/>
    <n v="619"/>
    <x v="2"/>
    <x v="6"/>
    <x v="284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0.93149999999999999"/>
    <n v="5391.5"/>
    <x v="2"/>
    <x v="6"/>
    <x v="284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0.99286200000000013"/>
    <n v="2615.8449999999998"/>
    <x v="2"/>
    <x v="6"/>
    <x v="285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0.91"/>
    <n v="837"/>
    <x v="2"/>
    <x v="6"/>
    <x v="285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0.86370000000000002"/>
    <n v="5745.5"/>
    <x v="2"/>
    <x v="6"/>
    <x v="285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0.86080000000000001"/>
    <n v="2883.5"/>
    <x v="2"/>
    <x v="6"/>
    <x v="2853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0.94"/>
    <n v="1878.5"/>
    <x v="2"/>
    <x v="6"/>
    <x v="285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0.375"/>
    <n v="821"/>
    <x v="2"/>
    <x v="6"/>
    <x v="285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0.94"/>
    <n v="3225.5"/>
    <x v="2"/>
    <x v="6"/>
    <x v="285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0.99843749999999998"/>
    <n v="1624"/>
    <x v="2"/>
    <x v="6"/>
    <x v="2857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0.94650000000000001"/>
    <n v="1062"/>
    <x v="2"/>
    <x v="6"/>
    <x v="285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0.252"/>
    <n v="4386.5"/>
    <x v="2"/>
    <x v="6"/>
    <x v="285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0.98"/>
    <n v="2593.5"/>
    <x v="2"/>
    <x v="6"/>
    <x v="286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0.99875000000000003"/>
    <n v="4061.5"/>
    <x v="2"/>
    <x v="6"/>
    <x v="2861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0.2857142857142857"/>
    <n v="67"/>
    <x v="2"/>
    <x v="6"/>
    <x v="286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0.8643333333333334"/>
    <n v="1718.5"/>
    <x v="2"/>
    <x v="6"/>
    <x v="286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0.70533333333333337"/>
    <n v="493.5"/>
    <x v="2"/>
    <x v="6"/>
    <x v="286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0.98599999999999999"/>
    <n v="2558"/>
    <x v="2"/>
    <x v="6"/>
    <x v="2865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0.90833333333333333"/>
    <n v="1649.5"/>
    <x v="2"/>
    <x v="6"/>
    <x v="286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0.71074999999999999"/>
    <n v="2627"/>
    <x v="2"/>
    <x v="38"/>
    <x v="28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0.97940000000000005"/>
    <n v="2581"/>
    <x v="2"/>
    <x v="38"/>
    <x v="28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0.53460422413793096"/>
    <n v="85540.455000000002"/>
    <x v="2"/>
    <x v="38"/>
    <x v="28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0.99648000000000003"/>
    <n v="12653"/>
    <x v="2"/>
    <x v="38"/>
    <x v="28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0.78349999999999997"/>
    <n v="6138"/>
    <x v="2"/>
    <x v="38"/>
    <x v="28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0.94499999999999995"/>
    <n v="1294"/>
    <x v="2"/>
    <x v="38"/>
    <x v="28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0.89599200000000001"/>
    <n v="13932.6"/>
    <x v="2"/>
    <x v="38"/>
    <x v="28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n v="514"/>
    <x v="2"/>
    <x v="38"/>
    <x v="2874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0.23465000000000003"/>
    <n v="17835.5"/>
    <x v="2"/>
    <x v="38"/>
    <x v="28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n v="5013.5"/>
    <x v="2"/>
    <x v="38"/>
    <x v="28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0.96705882352941175"/>
    <n v="4436.5"/>
    <x v="2"/>
    <x v="38"/>
    <x v="28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0.95499999999999996"/>
    <n v="1599.5"/>
    <x v="2"/>
    <x v="38"/>
    <x v="2878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0.997"/>
    <n v="512.5"/>
    <x v="2"/>
    <x v="38"/>
    <x v="28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-2.5774666666666666"/>
    <n v="716.12"/>
    <x v="2"/>
    <x v="38"/>
    <x v="28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0.95040000000000002"/>
    <n v="7996.5"/>
    <x v="2"/>
    <x v="38"/>
    <x v="288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0.28057142857142858"/>
    <n v="30286"/>
    <x v="2"/>
    <x v="38"/>
    <x v="28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0.9627"/>
    <n v="5244"/>
    <x v="2"/>
    <x v="38"/>
    <x v="28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0.96970999999999996"/>
    <n v="25973.75"/>
    <x v="2"/>
    <x v="38"/>
    <x v="28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0.81111111111111112"/>
    <n v="812.5"/>
    <x v="2"/>
    <x v="38"/>
    <x v="28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n v="254"/>
    <x v="2"/>
    <x v="38"/>
    <x v="28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-1.1869988910451896"/>
    <n v="11583.004999999999"/>
    <x v="2"/>
    <x v="38"/>
    <x v="28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0.91493857142857138"/>
    <n v="3849.7150000000001"/>
    <x v="2"/>
    <x v="38"/>
    <x v="28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0.98833333333333329"/>
    <n v="1526"/>
    <x v="2"/>
    <x v="38"/>
    <x v="28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0.87185000000000001"/>
    <n v="22701.5"/>
    <x v="2"/>
    <x v="38"/>
    <x v="28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0.79503773584905657"/>
    <n v="6445.3"/>
    <x v="2"/>
    <x v="38"/>
    <x v="2891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0.92249999999999999"/>
    <n v="4358.5"/>
    <x v="2"/>
    <x v="38"/>
    <x v="2892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0.19999999999999996"/>
    <n v="550"/>
    <x v="2"/>
    <x v="38"/>
    <x v="28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0.98833333333333329"/>
    <n v="1530.5"/>
    <x v="2"/>
    <x v="38"/>
    <x v="28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0.80244000000000004"/>
    <n v="15033.5"/>
    <x v="2"/>
    <x v="38"/>
    <x v="28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0.42000000000000004"/>
    <n v="1192.5"/>
    <x v="2"/>
    <x v="38"/>
    <x v="28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0.76333333333333331"/>
    <n v="198"/>
    <x v="2"/>
    <x v="38"/>
    <x v="28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0.82874999999999999"/>
    <n v="2370"/>
    <x v="2"/>
    <x v="38"/>
    <x v="28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0.4304"/>
    <n v="7901.5"/>
    <x v="2"/>
    <x v="38"/>
    <x v="28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0.86895999999999995"/>
    <n v="14416.5"/>
    <x v="2"/>
    <x v="38"/>
    <x v="29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0.96823529411764708"/>
    <n v="1774"/>
    <x v="2"/>
    <x v="38"/>
    <x v="29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0.97388235294117642"/>
    <n v="4379"/>
    <x v="2"/>
    <x v="38"/>
    <x v="29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0.94159090909090915"/>
    <n v="11722"/>
    <x v="2"/>
    <x v="38"/>
    <x v="29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0.99285714285714288"/>
    <n v="2135.5"/>
    <x v="2"/>
    <x v="38"/>
    <x v="29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0.78766666666666663"/>
    <n v="9205.5"/>
    <x v="2"/>
    <x v="38"/>
    <x v="29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0.99428571428571433"/>
    <n v="3535"/>
    <x v="2"/>
    <x v="38"/>
    <x v="29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0.83977777777777773"/>
    <n v="2662"/>
    <x v="2"/>
    <x v="38"/>
    <x v="29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0.99119999999999997"/>
    <n v="5075"/>
    <x v="2"/>
    <x v="38"/>
    <x v="29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0.97"/>
    <n v="363.5"/>
    <x v="2"/>
    <x v="38"/>
    <x v="29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-0.46419999999999995"/>
    <n v="6251.5"/>
    <x v="2"/>
    <x v="38"/>
    <x v="29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-1.0219999999999998"/>
    <n v="3850"/>
    <x v="2"/>
    <x v="38"/>
    <x v="29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0.56666666666666665"/>
    <n v="657.5"/>
    <x v="2"/>
    <x v="38"/>
    <x v="29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0.68559999999999999"/>
    <n v="26448"/>
    <x v="2"/>
    <x v="38"/>
    <x v="2913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0.31979999999999997"/>
    <n v="4250"/>
    <x v="2"/>
    <x v="38"/>
    <x v="29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0.90323333333333333"/>
    <n v="16625.5"/>
    <x v="2"/>
    <x v="38"/>
    <x v="29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0.93314285714285716"/>
    <n v="954"/>
    <x v="2"/>
    <x v="38"/>
    <x v="29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n v="764.5"/>
    <x v="2"/>
    <x v="38"/>
    <x v="29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0.72799999999999998"/>
    <n v="648.5"/>
    <x v="2"/>
    <x v="38"/>
    <x v="29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0.53466666666666662"/>
    <n v="2209.5"/>
    <x v="2"/>
    <x v="38"/>
    <x v="29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0.87463999999999997"/>
    <n v="56898"/>
    <x v="2"/>
    <x v="38"/>
    <x v="2920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0.91213160000000004"/>
    <n v="13751.855"/>
    <x v="2"/>
    <x v="38"/>
    <x v="29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0.73268"/>
    <n v="16006"/>
    <x v="2"/>
    <x v="38"/>
    <x v="29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-0.1319999999999999"/>
    <n v="549"/>
    <x v="2"/>
    <x v="38"/>
    <x v="29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0.995"/>
    <n v="516"/>
    <x v="2"/>
    <x v="38"/>
    <x v="29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0.91286100000000003"/>
    <n v="10989.39"/>
    <x v="2"/>
    <x v="38"/>
    <x v="2925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0.92500000000000004"/>
    <n v="1633.5"/>
    <x v="2"/>
    <x v="38"/>
    <x v="2926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0.89518072289156625"/>
    <n v="4632.5"/>
    <x v="2"/>
    <x v="38"/>
    <x v="29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0.72"/>
    <n v="978.5"/>
    <x v="2"/>
    <x v="38"/>
    <x v="29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0.89993333333333336"/>
    <n v="8314.5"/>
    <x v="2"/>
    <x v="38"/>
    <x v="29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0.9065833333333333"/>
    <n v="6638.5"/>
    <x v="2"/>
    <x v="38"/>
    <x v="29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0.67293499999999995"/>
    <n v="2686.13"/>
    <x v="2"/>
    <x v="38"/>
    <x v="29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9.1518987341772107E-2"/>
    <n v="7567.5"/>
    <x v="2"/>
    <x v="38"/>
    <x v="293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0.51"/>
    <n v="382.5"/>
    <x v="2"/>
    <x v="38"/>
    <x v="29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0.33599999999999997"/>
    <n v="4183.5"/>
    <x v="2"/>
    <x v="38"/>
    <x v="29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0.93333333333333335"/>
    <n v="2027"/>
    <x v="2"/>
    <x v="38"/>
    <x v="293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0.94"/>
    <n v="322.5"/>
    <x v="2"/>
    <x v="38"/>
    <x v="29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1.7637142857142858"/>
    <n v="431"/>
    <x v="2"/>
    <x v="38"/>
    <x v="29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1.9984999999999999"/>
    <n v="38.5"/>
    <x v="2"/>
    <x v="38"/>
    <x v="29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1.996"/>
    <n v="21.5"/>
    <x v="2"/>
    <x v="38"/>
    <x v="29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2"/>
    <n v="0"/>
    <x v="2"/>
    <x v="38"/>
    <x v="29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1.9999500000000001"/>
    <n v="1"/>
    <x v="2"/>
    <x v="38"/>
    <x v="29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2"/>
    <n v="0"/>
    <x v="2"/>
    <x v="38"/>
    <x v="29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2"/>
    <n v="0"/>
    <x v="2"/>
    <x v="38"/>
    <x v="29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9998333333333334"/>
    <n v="3"/>
    <x v="2"/>
    <x v="38"/>
    <x v="29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1.9699333333333333"/>
    <n v="231"/>
    <x v="2"/>
    <x v="38"/>
    <x v="2945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1.9984772727272726"/>
    <n v="170.5"/>
    <x v="2"/>
    <x v="38"/>
    <x v="2946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2"/>
    <n v="0"/>
    <x v="2"/>
    <x v="38"/>
    <x v="29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1.3315999999999999"/>
    <n v="3375.5"/>
    <x v="2"/>
    <x v="38"/>
    <x v="2948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1.8043333333333333"/>
    <n v="305"/>
    <x v="2"/>
    <x v="38"/>
    <x v="2949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.8870533333333332"/>
    <n v="4271.5"/>
    <x v="2"/>
    <x v="38"/>
    <x v="29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1.9996"/>
    <n v="6"/>
    <x v="2"/>
    <x v="38"/>
    <x v="29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.8801428571428571"/>
    <n v="20982.5"/>
    <x v="2"/>
    <x v="38"/>
    <x v="29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1.9750000000000001"/>
    <n v="100.5"/>
    <x v="2"/>
    <x v="38"/>
    <x v="29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1.9992999999999999"/>
    <n v="88.5"/>
    <x v="2"/>
    <x v="38"/>
    <x v="29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.859"/>
    <n v="74"/>
    <x v="2"/>
    <x v="38"/>
    <x v="29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1.9666000000000001"/>
    <n v="175"/>
    <x v="2"/>
    <x v="38"/>
    <x v="2956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1.40225"/>
    <n v="3645"/>
    <x v="2"/>
    <x v="38"/>
    <x v="29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9998333333333334"/>
    <n v="2"/>
    <x v="2"/>
    <x v="38"/>
    <x v="29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1.9997696428571428"/>
    <n v="326"/>
    <x v="2"/>
    <x v="38"/>
    <x v="29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1.99912"/>
    <n v="12.5"/>
    <x v="2"/>
    <x v="38"/>
    <x v="2960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1.9136"/>
    <n v="658"/>
    <x v="2"/>
    <x v="38"/>
    <x v="2961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.8494000000000002"/>
    <n v="778"/>
    <x v="2"/>
    <x v="38"/>
    <x v="29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1.9952272727272726"/>
    <n v="53.5"/>
    <x v="2"/>
    <x v="38"/>
    <x v="29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1.9988166666666667"/>
    <n v="37"/>
    <x v="2"/>
    <x v="38"/>
    <x v="29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1.9915826001412649"/>
    <n v="5626.5"/>
    <x v="2"/>
    <x v="38"/>
    <x v="29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9998119999999999"/>
    <n v="191.5"/>
    <x v="2"/>
    <x v="38"/>
    <x v="29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1.997897"/>
    <n v="1054"/>
    <x v="2"/>
    <x v="38"/>
    <x v="29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2"/>
    <n v="0"/>
    <x v="2"/>
    <x v="38"/>
    <x v="29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1.9971999999999999"/>
    <n v="29.5"/>
    <x v="2"/>
    <x v="38"/>
    <x v="29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.8842079329884207"/>
    <n v="238"/>
    <x v="2"/>
    <x v="38"/>
    <x v="29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1.9756"/>
    <n v="309.5"/>
    <x v="2"/>
    <x v="38"/>
    <x v="29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1.9975000000000001"/>
    <n v="26.5"/>
    <x v="2"/>
    <x v="38"/>
    <x v="29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1.9937499999999999"/>
    <n v="63.5"/>
    <x v="2"/>
    <x v="38"/>
    <x v="29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1.9980615384615383"/>
    <n v="64.5"/>
    <x v="2"/>
    <x v="38"/>
    <x v="29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1.7658399999999999"/>
    <n v="2949.5"/>
    <x v="2"/>
    <x v="38"/>
    <x v="29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1.9491911111111111"/>
    <n v="5720.5"/>
    <x v="2"/>
    <x v="38"/>
    <x v="29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.8408"/>
    <n v="402.5"/>
    <x v="2"/>
    <x v="38"/>
    <x v="29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9881681"/>
    <n v="602.09500000000003"/>
    <x v="2"/>
    <x v="38"/>
    <x v="29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1.7725"/>
    <n v="463.5"/>
    <x v="2"/>
    <x v="38"/>
    <x v="29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1.9997500000000001"/>
    <n v="13"/>
    <x v="2"/>
    <x v="38"/>
    <x v="29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1.9966487935656838"/>
    <n v="25.5"/>
    <x v="2"/>
    <x v="38"/>
    <x v="29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1.96025"/>
    <n v="404.5"/>
    <x v="2"/>
    <x v="38"/>
    <x v="29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.8285"/>
    <n v="878.5"/>
    <x v="2"/>
    <x v="38"/>
    <x v="29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1.9639199589533094"/>
    <n v="892.5"/>
    <x v="2"/>
    <x v="38"/>
    <x v="29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.861"/>
    <n v="141.5"/>
    <x v="2"/>
    <x v="38"/>
    <x v="29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.84775"/>
    <n v="920"/>
    <x v="2"/>
    <x v="38"/>
    <x v="29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.88"/>
    <n v="156"/>
    <x v="2"/>
    <x v="38"/>
    <x v="29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1.6088750000000001"/>
    <n v="3174"/>
    <x v="2"/>
    <x v="38"/>
    <x v="298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1.9973170731707317"/>
    <n v="6.5"/>
    <x v="2"/>
    <x v="38"/>
    <x v="29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1.7037499999999999"/>
    <n v="595"/>
    <x v="2"/>
    <x v="38"/>
    <x v="29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1.5763900769888792"/>
    <n v="1253.5"/>
    <x v="2"/>
    <x v="38"/>
    <x v="29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1.9590000000000001"/>
    <n v="22.5"/>
    <x v="2"/>
    <x v="38"/>
    <x v="29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1.8023750000000001"/>
    <n v="3967"/>
    <x v="2"/>
    <x v="38"/>
    <x v="2993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1.9994800000000001"/>
    <n v="14"/>
    <x v="2"/>
    <x v="38"/>
    <x v="29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1.7496981132075473"/>
    <n v="3373.5"/>
    <x v="2"/>
    <x v="38"/>
    <x v="2995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1.9996"/>
    <n v="5.5"/>
    <x v="2"/>
    <x v="38"/>
    <x v="2996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1.7336"/>
    <n v="2702"/>
    <x v="2"/>
    <x v="38"/>
    <x v="29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1.9526363636363637"/>
    <n v="265"/>
    <x v="2"/>
    <x v="38"/>
    <x v="29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1.9575646601052874"/>
    <n v="2336"/>
    <x v="2"/>
    <x v="38"/>
    <x v="29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2"/>
    <n v="0"/>
    <x v="2"/>
    <x v="38"/>
    <x v="30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1.97"/>
    <n v="150.5"/>
    <x v="2"/>
    <x v="38"/>
    <x v="3001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1.4266666666666667"/>
    <n v="220"/>
    <x v="2"/>
    <x v="38"/>
    <x v="3002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1.9990000000000001"/>
    <n v="1"/>
    <x v="2"/>
    <x v="38"/>
    <x v="3003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1.9969000000000001"/>
    <n v="776"/>
    <x v="2"/>
    <x v="38"/>
    <x v="30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1.9995000000000001"/>
    <n v="3"/>
    <x v="2"/>
    <x v="38"/>
    <x v="300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1.9999015384615384"/>
    <n v="69"/>
    <x v="2"/>
    <x v="38"/>
    <x v="300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1.9933333333333332"/>
    <n v="5.5"/>
    <x v="2"/>
    <x v="38"/>
    <x v="3007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1.4170854271356783"/>
    <n v="59"/>
    <x v="2"/>
    <x v="38"/>
    <x v="30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1.3184640000000001"/>
    <n v="42770"/>
    <x v="2"/>
    <x v="38"/>
    <x v="30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1.9999674999999999"/>
    <n v="15"/>
    <x v="2"/>
    <x v="38"/>
    <x v="3010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2"/>
    <n v="0"/>
    <x v="2"/>
    <x v="38"/>
    <x v="30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1.9584000000000001"/>
    <n v="528.5"/>
    <x v="2"/>
    <x v="38"/>
    <x v="30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2"/>
    <n v="0"/>
    <x v="2"/>
    <x v="38"/>
    <x v="3013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0.91393333333333338"/>
    <n v="8204"/>
    <x v="2"/>
    <x v="6"/>
    <x v="3014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1.992"/>
    <n v="5.5"/>
    <x v="2"/>
    <x v="6"/>
    <x v="3015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1.9624999999999999"/>
    <n v="189.5"/>
    <x v="2"/>
    <x v="6"/>
    <x v="301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.8426829268292684"/>
    <n v="328.5"/>
    <x v="2"/>
    <x v="6"/>
    <x v="3017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1.9996666666666667"/>
    <n v="5.5"/>
    <x v="2"/>
    <x v="6"/>
    <x v="3018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0.92"/>
    <n v="278"/>
    <x v="2"/>
    <x v="6"/>
    <x v="3019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1.7749999999999999"/>
    <n v="118.5"/>
    <x v="2"/>
    <x v="6"/>
    <x v="3020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1.7915057915057915"/>
    <n v="84.5"/>
    <x v="2"/>
    <x v="6"/>
    <x v="302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0.72199999999999998"/>
    <n v="330.5"/>
    <x v="2"/>
    <x v="6"/>
    <x v="302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1.9666666666666668"/>
    <n v="25.5"/>
    <x v="2"/>
    <x v="6"/>
    <x v="3023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2"/>
    <n v="0"/>
    <x v="2"/>
    <x v="6"/>
    <x v="3024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1.946"/>
    <n v="1353"/>
    <x v="2"/>
    <x v="6"/>
    <x v="3025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1.9903999999999999"/>
    <n v="50"/>
    <x v="2"/>
    <x v="6"/>
    <x v="3026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1.484"/>
    <n v="133"/>
    <x v="2"/>
    <x v="6"/>
    <x v="302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9836363636363636"/>
    <n v="24"/>
    <x v="2"/>
    <x v="6"/>
    <x v="3028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2"/>
    <n v="0"/>
    <x v="2"/>
    <x v="6"/>
    <x v="3029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1.246"/>
    <n v="3785"/>
    <x v="2"/>
    <x v="6"/>
    <x v="3030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2"/>
    <n v="0"/>
    <x v="2"/>
    <x v="6"/>
    <x v="303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.895"/>
    <n v="2631"/>
    <x v="2"/>
    <x v="6"/>
    <x v="3032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0.82474999999999998"/>
    <n v="11859"/>
    <x v="2"/>
    <x v="6"/>
    <x v="3033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0.68833333333333335"/>
    <n v="1209"/>
    <x v="2"/>
    <x v="6"/>
    <x v="303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0.96"/>
    <n v="662.5"/>
    <x v="2"/>
    <x v="6"/>
    <x v="303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0.99"/>
    <n v="1819.5"/>
    <x v="2"/>
    <x v="6"/>
    <x v="3036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0.996"/>
    <n v="1774"/>
    <x v="2"/>
    <x v="6"/>
    <x v="3037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0.94045454545454543"/>
    <n v="1199"/>
    <x v="2"/>
    <x v="6"/>
    <x v="3038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-1.3558333333333334"/>
    <n v="5154.25"/>
    <x v="2"/>
    <x v="6"/>
    <x v="3039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0.87071428571428577"/>
    <n v="4014"/>
    <x v="2"/>
    <x v="6"/>
    <x v="3040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0.11495400000000011"/>
    <n v="4863.6149999999998"/>
    <x v="2"/>
    <x v="6"/>
    <x v="3041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0.98181818181818181"/>
    <n v="2844.5"/>
    <x v="2"/>
    <x v="6"/>
    <x v="3042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0.99"/>
    <n v="2040.5"/>
    <x v="2"/>
    <x v="6"/>
    <x v="3043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0.86"/>
    <n v="2884.5"/>
    <x v="2"/>
    <x v="6"/>
    <x v="3044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0.66518666666666659"/>
    <n v="1027.1100000000001"/>
    <x v="2"/>
    <x v="6"/>
    <x v="3045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0.98466666666666669"/>
    <n v="2313"/>
    <x v="2"/>
    <x v="6"/>
    <x v="3046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0.94899999999999995"/>
    <n v="1088"/>
    <x v="2"/>
    <x v="6"/>
    <x v="3047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0.72849999999999993"/>
    <n v="2574.5"/>
    <x v="2"/>
    <x v="6"/>
    <x v="3048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0.88846153846153841"/>
    <n v="7261"/>
    <x v="2"/>
    <x v="6"/>
    <x v="3049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0.93240000000000001"/>
    <n v="1370"/>
    <x v="2"/>
    <x v="6"/>
    <x v="3050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0.37333333333333329"/>
    <n v="620.5"/>
    <x v="2"/>
    <x v="6"/>
    <x v="3051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0.39771914285714283"/>
    <n v="28504.915000000001"/>
    <x v="2"/>
    <x v="6"/>
    <x v="3052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0.83833333333333337"/>
    <n v="1770"/>
    <x v="2"/>
    <x v="6"/>
    <x v="305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0.75800000000000001"/>
    <n v="1583"/>
    <x v="2"/>
    <x v="6"/>
    <x v="3054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0.96987500000000004"/>
    <n v="4161.5"/>
    <x v="2"/>
    <x v="6"/>
    <x v="3055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0.87749999999999995"/>
    <n v="1158"/>
    <x v="2"/>
    <x v="6"/>
    <x v="3056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0.91185714285714281"/>
    <n v="3867"/>
    <x v="2"/>
    <x v="6"/>
    <x v="3057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0.85"/>
    <n v="1164.5"/>
    <x v="2"/>
    <x v="6"/>
    <x v="305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0.97"/>
    <n v="5187"/>
    <x v="2"/>
    <x v="6"/>
    <x v="3059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0.98866666666666669"/>
    <n v="1528.5"/>
    <x v="2"/>
    <x v="6"/>
    <x v="306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0.90439999999999998"/>
    <n v="2769"/>
    <x v="2"/>
    <x v="6"/>
    <x v="306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0.85157894736842099"/>
    <n v="1118.5"/>
    <x v="2"/>
    <x v="6"/>
    <x v="3062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0.82600000000000007"/>
    <n v="1493"/>
    <x v="2"/>
    <x v="6"/>
    <x v="306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0.28266666666666662"/>
    <n v="1327"/>
    <x v="2"/>
    <x v="6"/>
    <x v="3064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0.85837619047619051"/>
    <n v="2428.41"/>
    <x v="2"/>
    <x v="6"/>
    <x v="3065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0.80249999999999999"/>
    <n v="741"/>
    <x v="2"/>
    <x v="6"/>
    <x v="3066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0.91"/>
    <n v="280"/>
    <x v="2"/>
    <x v="6"/>
    <x v="306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0.9911428571428571"/>
    <n v="3606.5"/>
    <x v="2"/>
    <x v="6"/>
    <x v="3068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0.91"/>
    <n v="1396.5"/>
    <x v="2"/>
    <x v="6"/>
    <x v="306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0.9279069767441861"/>
    <n v="2328"/>
    <x v="2"/>
    <x v="6"/>
    <x v="307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n v="512"/>
    <x v="2"/>
    <x v="6"/>
    <x v="307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0.97812500000000002"/>
    <n v="1670"/>
    <x v="2"/>
    <x v="6"/>
    <x v="3072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0.83706666666666663"/>
    <n v="8844"/>
    <x v="2"/>
    <x v="6"/>
    <x v="307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1.35"/>
    <n v="69.5"/>
    <x v="2"/>
    <x v="40"/>
    <x v="3074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.8767272727272726"/>
    <n v="3399.5"/>
    <x v="2"/>
    <x v="40"/>
    <x v="307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2"/>
    <n v="0"/>
    <x v="2"/>
    <x v="40"/>
    <x v="307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1.9597333333333333"/>
    <n v="77.5"/>
    <x v="2"/>
    <x v="40"/>
    <x v="307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9898"/>
    <n v="55"/>
    <x v="2"/>
    <x v="40"/>
    <x v="3078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.8826000000000001"/>
    <n v="305.5"/>
    <x v="2"/>
    <x v="40"/>
    <x v="307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2"/>
    <n v="0"/>
    <x v="2"/>
    <x v="40"/>
    <x v="308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1.4085714285714286"/>
    <n v="1054.5"/>
    <x v="2"/>
    <x v="40"/>
    <x v="308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1.9994000000000001"/>
    <n v="903"/>
    <x v="2"/>
    <x v="40"/>
    <x v="3082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.8855"/>
    <n v="574.5"/>
    <x v="2"/>
    <x v="40"/>
    <x v="3083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1.9963333333333333"/>
    <n v="56.5"/>
    <x v="2"/>
    <x v="40"/>
    <x v="3084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1.4783999999999999"/>
    <n v="1330.5"/>
    <x v="2"/>
    <x v="40"/>
    <x v="3085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1.9999799999999999"/>
    <n v="1"/>
    <x v="2"/>
    <x v="40"/>
    <x v="308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9875"/>
    <n v="13.5"/>
    <x v="2"/>
    <x v="40"/>
    <x v="308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1.4548000000000001"/>
    <n v="1375.5"/>
    <x v="2"/>
    <x v="40"/>
    <x v="3088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1.75"/>
    <n v="128"/>
    <x v="2"/>
    <x v="40"/>
    <x v="308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2"/>
    <n v="0"/>
    <x v="2"/>
    <x v="40"/>
    <x v="309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1.965875"/>
    <n v="142.5"/>
    <x v="2"/>
    <x v="40"/>
    <x v="309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2"/>
    <n v="0"/>
    <x v="2"/>
    <x v="40"/>
    <x v="309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1.5363636363636364"/>
    <n v="1293"/>
    <x v="2"/>
    <x v="40"/>
    <x v="3093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0.96499999999999997"/>
    <n v="2628.5"/>
    <x v="2"/>
    <x v="6"/>
    <x v="3094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0.80676842105263147"/>
    <n v="5780.85"/>
    <x v="2"/>
    <x v="6"/>
    <x v="309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0.74233333333333329"/>
    <n v="1916.5"/>
    <x v="2"/>
    <x v="6"/>
    <x v="309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0.80256521739130438"/>
    <n v="13931.5"/>
    <x v="2"/>
    <x v="6"/>
    <x v="3097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0.73750000000000004"/>
    <n v="2572"/>
    <x v="2"/>
    <x v="6"/>
    <x v="3098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0.99883333333333335"/>
    <n v="3027"/>
    <x v="2"/>
    <x v="6"/>
    <x v="309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0.97866666666666668"/>
    <n v="6185.5"/>
    <x v="2"/>
    <x v="6"/>
    <x v="310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0.99648571428571431"/>
    <n v="17628.5"/>
    <x v="2"/>
    <x v="6"/>
    <x v="310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0.99950000000000006"/>
    <n v="1018"/>
    <x v="2"/>
    <x v="6"/>
    <x v="3102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0.83977777777777773"/>
    <n v="2662.5"/>
    <x v="2"/>
    <x v="6"/>
    <x v="3103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0.97899999999999998"/>
    <n v="6218"/>
    <x v="2"/>
    <x v="6"/>
    <x v="310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0.99890000000000001"/>
    <n v="10070.5"/>
    <x v="2"/>
    <x v="6"/>
    <x v="3105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0.99160000000000004"/>
    <n v="7592.5"/>
    <x v="2"/>
    <x v="6"/>
    <x v="3106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0.96575"/>
    <n v="2125"/>
    <x v="2"/>
    <x v="6"/>
    <x v="3107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0.752"/>
    <n v="1602"/>
    <x v="2"/>
    <x v="6"/>
    <x v="310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0.90483870967741931"/>
    <n v="1734.5"/>
    <x v="2"/>
    <x v="6"/>
    <x v="3109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0.97966666666666669"/>
    <n v="15413"/>
    <x v="2"/>
    <x v="6"/>
    <x v="311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0.97650000000000003"/>
    <n v="1043"/>
    <x v="2"/>
    <x v="6"/>
    <x v="3111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0.95833333333333337"/>
    <n v="635.5"/>
    <x v="2"/>
    <x v="6"/>
    <x v="31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0.75"/>
    <n v="765"/>
    <x v="2"/>
    <x v="6"/>
    <x v="3113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0.97657142857142853"/>
    <n v="3600.5"/>
    <x v="2"/>
    <x v="6"/>
    <x v="311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0.92135"/>
    <n v="10887.5"/>
    <x v="2"/>
    <x v="6"/>
    <x v="3115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0.90115384615384619"/>
    <n v="1447"/>
    <x v="2"/>
    <x v="6"/>
    <x v="311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0.39"/>
    <n v="819"/>
    <x v="2"/>
    <x v="6"/>
    <x v="311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0.68799999999999994"/>
    <n v="669"/>
    <x v="2"/>
    <x v="6"/>
    <x v="3118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0.81200000000000006"/>
    <n v="3000.5"/>
    <x v="2"/>
    <x v="6"/>
    <x v="3119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0.99607250000000003"/>
    <n v="2065.355"/>
    <x v="2"/>
    <x v="6"/>
    <x v="3120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0.96793333333333331"/>
    <n v="7831"/>
    <x v="2"/>
    <x v="6"/>
    <x v="312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0.99399999999999999"/>
    <n v="10115"/>
    <x v="2"/>
    <x v="6"/>
    <x v="312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0.99212457142857147"/>
    <n v="17772.32"/>
    <x v="2"/>
    <x v="6"/>
    <x v="3123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0.87678571428571428"/>
    <n v="1612"/>
    <x v="2"/>
    <x v="6"/>
    <x v="3124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0.94080859774820891"/>
    <n v="3156.49"/>
    <x v="2"/>
    <x v="6"/>
    <x v="3125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0.99433333333333329"/>
    <n v="1525.5"/>
    <x v="2"/>
    <x v="6"/>
    <x v="3126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0.8469411764705882"/>
    <n v="4984"/>
    <x v="2"/>
    <x v="6"/>
    <x v="3127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0.72695799999999999"/>
    <n v="6456.71"/>
    <x v="2"/>
    <x v="6"/>
    <x v="3128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0.97162499999999996"/>
    <n v="4149"/>
    <x v="2"/>
    <x v="6"/>
    <x v="312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0.97062499999999996"/>
    <n v="858"/>
    <x v="2"/>
    <x v="6"/>
    <x v="3130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0.956952380952381"/>
    <n v="11087"/>
    <x v="2"/>
    <x v="6"/>
    <x v="3131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0.88780000000000003"/>
    <n v="5657.5"/>
    <x v="2"/>
    <x v="6"/>
    <x v="3132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0.94140000000000001"/>
    <n v="1351.75"/>
    <x v="2"/>
    <x v="6"/>
    <x v="3133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0.99208333333333332"/>
    <n v="6147.5"/>
    <x v="2"/>
    <x v="6"/>
    <x v="3134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0.95072727272727275"/>
    <n v="2929.5"/>
    <x v="2"/>
    <x v="6"/>
    <x v="313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0.98448000000000002"/>
    <n v="12800.5"/>
    <x v="2"/>
    <x v="6"/>
    <x v="3136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0.89266666666666672"/>
    <n v="840.5"/>
    <x v="2"/>
    <x v="6"/>
    <x v="3137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0.72177777777777785"/>
    <n v="1463"/>
    <x v="2"/>
    <x v="6"/>
    <x v="3138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0.98175000000000001"/>
    <n v="10240"/>
    <x v="2"/>
    <x v="6"/>
    <x v="3139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0.98742307692307696"/>
    <n v="6674.75"/>
    <x v="2"/>
    <x v="6"/>
    <x v="314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0.25"/>
    <n v="271.5"/>
    <x v="2"/>
    <x v="6"/>
    <x v="3141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0.71940000000000004"/>
    <n v="6491"/>
    <x v="2"/>
    <x v="6"/>
    <x v="3142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0.93700500000000009"/>
    <n v="1083.4949999999999"/>
    <x v="2"/>
    <x v="6"/>
    <x v="3143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0.94785714285714284"/>
    <n v="3720"/>
    <x v="2"/>
    <x v="6"/>
    <x v="3144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0.93832173913043482"/>
    <n v="12257.8"/>
    <x v="2"/>
    <x v="6"/>
    <x v="31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0.90759999999999996"/>
    <n v="2767.5"/>
    <x v="2"/>
    <x v="6"/>
    <x v="3146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0.99545454545454548"/>
    <n v="1682"/>
    <x v="2"/>
    <x v="6"/>
    <x v="3147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0.96959016393442621"/>
    <n v="6352.5"/>
    <x v="2"/>
    <x v="6"/>
    <x v="3148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0.87833600000000001"/>
    <n v="1436.08"/>
    <x v="2"/>
    <x v="6"/>
    <x v="3149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0.97"/>
    <n v="1312"/>
    <x v="2"/>
    <x v="6"/>
    <x v="315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0.36"/>
    <n v="2245.5"/>
    <x v="2"/>
    <x v="6"/>
    <x v="3151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0.6871666666666667"/>
    <n v="4020"/>
    <x v="2"/>
    <x v="6"/>
    <x v="315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0.97899999999999998"/>
    <n v="7801.5"/>
    <x v="2"/>
    <x v="6"/>
    <x v="3153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0.72"/>
    <n v="1301"/>
    <x v="2"/>
    <x v="6"/>
    <x v="3154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0.98499999999999999"/>
    <n v="4095"/>
    <x v="2"/>
    <x v="6"/>
    <x v="315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0.98333333333333328"/>
    <n v="930"/>
    <x v="2"/>
    <x v="6"/>
    <x v="3156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0.7"/>
    <n v="1000.5"/>
    <x v="2"/>
    <x v="6"/>
    <x v="3157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0.45569999999999999"/>
    <n v="7794"/>
    <x v="2"/>
    <x v="6"/>
    <x v="3158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0.92600000000000005"/>
    <n v="2158.5"/>
    <x v="2"/>
    <x v="6"/>
    <x v="3159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0.98677419354838714"/>
    <n v="7995.5"/>
    <x v="2"/>
    <x v="6"/>
    <x v="3160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0.99722222222222223"/>
    <n v="908.5"/>
    <x v="2"/>
    <x v="6"/>
    <x v="316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0.8315555555555556"/>
    <n v="2679"/>
    <x v="2"/>
    <x v="6"/>
    <x v="316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0.91400000000000003"/>
    <n v="2765"/>
    <x v="2"/>
    <x v="6"/>
    <x v="316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0.96599999999999997"/>
    <n v="1309.5"/>
    <x v="2"/>
    <x v="6"/>
    <x v="3164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0.85724137931034483"/>
    <n v="3345.5"/>
    <x v="2"/>
    <x v="6"/>
    <x v="3165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0.97"/>
    <n v="1045"/>
    <x v="2"/>
    <x v="6"/>
    <x v="316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0.78400000000000003"/>
    <n v="3063.5"/>
    <x v="2"/>
    <x v="6"/>
    <x v="3167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0.97353225806451615"/>
    <n v="16028.75"/>
    <x v="2"/>
    <x v="6"/>
    <x v="316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0.95250000000000001"/>
    <n v="442.5"/>
    <x v="2"/>
    <x v="6"/>
    <x v="3169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0.98399999999999999"/>
    <n v="1531.5"/>
    <x v="2"/>
    <x v="6"/>
    <x v="3170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0.87897579515903179"/>
    <n v="2842.5"/>
    <x v="2"/>
    <x v="6"/>
    <x v="317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0.98233333333333328"/>
    <n v="7693.5"/>
    <x v="2"/>
    <x v="6"/>
    <x v="317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n v="1267"/>
    <x v="2"/>
    <x v="6"/>
    <x v="317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0.99735099999999999"/>
    <n v="5116.7449999999999"/>
    <x v="2"/>
    <x v="6"/>
    <x v="3174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0.66957999999999995"/>
    <n v="345.10500000000002"/>
    <x v="2"/>
    <x v="6"/>
    <x v="3175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0.78800000000000003"/>
    <n v="1248"/>
    <x v="2"/>
    <x v="6"/>
    <x v="3176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0.86"/>
    <n v="292"/>
    <x v="2"/>
    <x v="6"/>
    <x v="3177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-0.86138613861386149"/>
    <n v="152"/>
    <x v="2"/>
    <x v="6"/>
    <x v="317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0.29555555555555557"/>
    <n v="3880.5"/>
    <x v="2"/>
    <x v="6"/>
    <x v="3179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0.81666666666666665"/>
    <n v="367"/>
    <x v="2"/>
    <x v="6"/>
    <x v="318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0.97141428571428567"/>
    <n v="373.505"/>
    <x v="2"/>
    <x v="6"/>
    <x v="3181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0.55933333333333335"/>
    <n v="1104"/>
    <x v="2"/>
    <x v="6"/>
    <x v="318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0.99927272727272731"/>
    <n v="2774"/>
    <x v="2"/>
    <x v="6"/>
    <x v="318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0.98270000000000002"/>
    <n v="5122.5"/>
    <x v="2"/>
    <x v="6"/>
    <x v="3184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0.83799999999999997"/>
    <n v="1774.5"/>
    <x v="2"/>
    <x v="6"/>
    <x v="3185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0.63833333333333331"/>
    <n v="2086.5"/>
    <x v="2"/>
    <x v="6"/>
    <x v="318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0.66533333333333333"/>
    <n v="2037"/>
    <x v="2"/>
    <x v="6"/>
    <x v="3187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0.96607142857142858"/>
    <n v="4367.5"/>
    <x v="2"/>
    <x v="6"/>
    <x v="3188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0.84111111111111114"/>
    <n v="1060.5"/>
    <x v="2"/>
    <x v="6"/>
    <x v="3189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0.95483333333333331"/>
    <n v="7926.25"/>
    <x v="2"/>
    <x v="6"/>
    <x v="3190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0.97975000000000001"/>
    <n v="2050.5"/>
    <x v="2"/>
    <x v="6"/>
    <x v="3191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0.2466666666666667"/>
    <n v="1342"/>
    <x v="2"/>
    <x v="6"/>
    <x v="319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0.93320000000000003"/>
    <n v="543.4"/>
    <x v="2"/>
    <x v="6"/>
    <x v="3193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0.77714285714285714"/>
    <n v="2168.5"/>
    <x v="2"/>
    <x v="6"/>
    <x v="3194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0.40571428571428569"/>
    <n v="294.5"/>
    <x v="2"/>
    <x v="6"/>
    <x v="3195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0.99923076923076926"/>
    <n v="3268"/>
    <x v="2"/>
    <x v="6"/>
    <x v="3196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0.90159999999999996"/>
    <n v="1395.5"/>
    <x v="2"/>
    <x v="6"/>
    <x v="3197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0.99960000000000004"/>
    <n v="1271"/>
    <x v="2"/>
    <x v="6"/>
    <x v="3198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0.83950000000000002"/>
    <n v="1175"/>
    <x v="2"/>
    <x v="6"/>
    <x v="3199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-0.10749999999999993"/>
    <n v="872"/>
    <x v="2"/>
    <x v="6"/>
    <x v="320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0.9"/>
    <n v="2244.5"/>
    <x v="2"/>
    <x v="6"/>
    <x v="320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0.99913265740819623"/>
    <n v="5936.09"/>
    <x v="2"/>
    <x v="6"/>
    <x v="3202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0.93809523809523809"/>
    <n v="566.5"/>
    <x v="2"/>
    <x v="6"/>
    <x v="3203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0.74399999999999999"/>
    <n v="1272"/>
    <x v="2"/>
    <x v="6"/>
    <x v="3204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0.92"/>
    <n v="278"/>
    <x v="2"/>
    <x v="6"/>
    <x v="3205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0.99"/>
    <n v="1281.5"/>
    <x v="2"/>
    <x v="6"/>
    <x v="3206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0.92600000000000005"/>
    <n v="276"/>
    <x v="2"/>
    <x v="6"/>
    <x v="3207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0.98484848484848486"/>
    <n v="1686.5"/>
    <x v="2"/>
    <x v="6"/>
    <x v="3208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0.74099999999999999"/>
    <n v="654"/>
    <x v="2"/>
    <x v="6"/>
    <x v="3209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0.98333333333333328"/>
    <n v="767.5"/>
    <x v="2"/>
    <x v="6"/>
    <x v="321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0.875"/>
    <n v="232.5"/>
    <x v="2"/>
    <x v="6"/>
    <x v="3211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0.98624999999999996"/>
    <n v="4083.5"/>
    <x v="2"/>
    <x v="6"/>
    <x v="321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0.98750000000000004"/>
    <n v="421.5"/>
    <x v="2"/>
    <x v="6"/>
    <x v="3213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0.53611111111111109"/>
    <n v="1322"/>
    <x v="2"/>
    <x v="6"/>
    <x v="3214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0.83199999999999996"/>
    <n v="597"/>
    <x v="2"/>
    <x v="6"/>
    <x v="3215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0.93733333333333335"/>
    <n v="831.5"/>
    <x v="2"/>
    <x v="6"/>
    <x v="3216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0.95479999999999998"/>
    <n v="2645.5"/>
    <x v="2"/>
    <x v="6"/>
    <x v="3217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n v="3041.5"/>
    <x v="2"/>
    <x v="6"/>
    <x v="3218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0.95428571428571429"/>
    <n v="1885.5"/>
    <x v="2"/>
    <x v="6"/>
    <x v="3219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0.61379488504262469"/>
    <n v="2706"/>
    <x v="2"/>
    <x v="6"/>
    <x v="322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0.99680000000000002"/>
    <n v="2539.5"/>
    <x v="2"/>
    <x v="6"/>
    <x v="3221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n v="129.5"/>
    <x v="2"/>
    <x v="6"/>
    <x v="322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0.89800000000000002"/>
    <n v="1394.5"/>
    <x v="2"/>
    <x v="6"/>
    <x v="3223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0.97819999999999996"/>
    <n v="7719.5"/>
    <x v="2"/>
    <x v="6"/>
    <x v="3224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0.95650000000000002"/>
    <n v="4197.5"/>
    <x v="2"/>
    <x v="6"/>
    <x v="3225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0.6183333333333334"/>
    <n v="2091.5"/>
    <x v="2"/>
    <x v="6"/>
    <x v="3226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n v="1689"/>
    <x v="2"/>
    <x v="6"/>
    <x v="3227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0.98333333333333328"/>
    <n v="3089"/>
    <x v="2"/>
    <x v="6"/>
    <x v="3228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0.2857142857142857"/>
    <n v="611.5"/>
    <x v="2"/>
    <x v="6"/>
    <x v="3229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0.98555555555555552"/>
    <n v="2302.5"/>
    <x v="2"/>
    <x v="6"/>
    <x v="3230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0.7"/>
    <n v="331.5"/>
    <x v="2"/>
    <x v="6"/>
    <x v="3231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0.9"/>
    <n v="834"/>
    <x v="2"/>
    <x v="6"/>
    <x v="323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0.80549999999999999"/>
    <n v="1205.5"/>
    <x v="2"/>
    <x v="6"/>
    <x v="3233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0.99709090909090914"/>
    <n v="2797.5"/>
    <x v="2"/>
    <x v="6"/>
    <x v="3234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0.46599999999999997"/>
    <n v="774"/>
    <x v="2"/>
    <x v="6"/>
    <x v="323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0.95571428571428574"/>
    <n v="1853"/>
    <x v="2"/>
    <x v="6"/>
    <x v="3236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0.98899999999999999"/>
    <n v="2554.5"/>
    <x v="2"/>
    <x v="6"/>
    <x v="3237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0.92479999999999996"/>
    <n v="2723"/>
    <x v="2"/>
    <x v="6"/>
    <x v="32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-1.1499999999999999"/>
    <n v="809.5"/>
    <x v="2"/>
    <x v="6"/>
    <x v="3239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0.98066666666666669"/>
    <n v="1556.5"/>
    <x v="2"/>
    <x v="6"/>
    <x v="324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0.7371428571428571"/>
    <n v="1112.5"/>
    <x v="2"/>
    <x v="6"/>
    <x v="3241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0.98599999999999999"/>
    <n v="774"/>
    <x v="2"/>
    <x v="6"/>
    <x v="324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0.99"/>
    <n v="1020.5"/>
    <x v="2"/>
    <x v="6"/>
    <x v="324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0.97009999999999996"/>
    <n v="5230.5"/>
    <x v="2"/>
    <x v="6"/>
    <x v="3244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0.9375"/>
    <n v="2136.5"/>
    <x v="2"/>
    <x v="6"/>
    <x v="3245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0.98622222222222222"/>
    <n v="4598"/>
    <x v="2"/>
    <x v="6"/>
    <x v="3246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0.86539999999999995"/>
    <n v="2870.5"/>
    <x v="2"/>
    <x v="6"/>
    <x v="3247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-0.17999999999999994"/>
    <n v="555"/>
    <x v="2"/>
    <x v="6"/>
    <x v="3248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0.98580645161290326"/>
    <n v="3943"/>
    <x v="2"/>
    <x v="6"/>
    <x v="3249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0.94066666666666665"/>
    <n v="1625"/>
    <x v="2"/>
    <x v="6"/>
    <x v="3250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0.96"/>
    <n v="1301.5"/>
    <x v="2"/>
    <x v="6"/>
    <x v="3251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-0.20999999999999996"/>
    <n v="561.5"/>
    <x v="2"/>
    <x v="6"/>
    <x v="3252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0.81333333333333335"/>
    <n v="460"/>
    <x v="2"/>
    <x v="6"/>
    <x v="325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0.95399999999999996"/>
    <n v="534.5"/>
    <x v="2"/>
    <x v="6"/>
    <x v="325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0.96099999999999997"/>
    <n v="2624.5"/>
    <x v="2"/>
    <x v="6"/>
    <x v="3255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0.82266666666666666"/>
    <n v="896"/>
    <x v="2"/>
    <x v="6"/>
    <x v="3256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0.61499999999999999"/>
    <n v="143"/>
    <x v="2"/>
    <x v="6"/>
    <x v="3257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0.96499999999999997"/>
    <n v="531"/>
    <x v="2"/>
    <x v="6"/>
    <x v="3258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0.99750000000000005"/>
    <n v="1017.5"/>
    <x v="2"/>
    <x v="6"/>
    <x v="3259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0.93428571428571427"/>
    <n v="1891"/>
    <x v="2"/>
    <x v="6"/>
    <x v="326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n v="1508.5"/>
    <x v="2"/>
    <x v="6"/>
    <x v="3261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0.99987499999999996"/>
    <n v="4010"/>
    <x v="2"/>
    <x v="6"/>
    <x v="326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0.98950000000000005"/>
    <n v="4080.5"/>
    <x v="2"/>
    <x v="6"/>
    <x v="3263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0.92363636363636359"/>
    <n v="306.5"/>
    <x v="2"/>
    <x v="6"/>
    <x v="3264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0.96350000000000002"/>
    <n v="1055.5"/>
    <x v="2"/>
    <x v="6"/>
    <x v="3265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0.95566666666666666"/>
    <n v="1580.5"/>
    <x v="2"/>
    <x v="6"/>
    <x v="3266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0.97750000000000004"/>
    <n v="2069"/>
    <x v="2"/>
    <x v="6"/>
    <x v="3267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0.99257142857142855"/>
    <n v="1786"/>
    <x v="2"/>
    <x v="6"/>
    <x v="3268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0.8828571428571429"/>
    <n v="992.5"/>
    <x v="2"/>
    <x v="6"/>
    <x v="3269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0.99989000000000006"/>
    <n v="3032.33"/>
    <x v="2"/>
    <x v="6"/>
    <x v="327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n v="1007.5"/>
    <x v="2"/>
    <x v="6"/>
    <x v="3271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0.95"/>
    <n v="1070.5"/>
    <x v="2"/>
    <x v="6"/>
    <x v="3272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0.83133333333333337"/>
    <n v="1770.5"/>
    <x v="2"/>
    <x v="6"/>
    <x v="327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0.96199999999999997"/>
    <n v="801"/>
    <x v="2"/>
    <x v="6"/>
    <x v="3274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0.85499999999999998"/>
    <n v="5756"/>
    <x v="2"/>
    <x v="6"/>
    <x v="327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0.97599999999999998"/>
    <n v="779"/>
    <x v="2"/>
    <x v="6"/>
    <x v="3276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-0.22999999999999998"/>
    <n v="566.5"/>
    <x v="2"/>
    <x v="6"/>
    <x v="327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n v="256"/>
    <x v="2"/>
    <x v="6"/>
    <x v="3278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0.94199999999999995"/>
    <n v="815.5"/>
    <x v="2"/>
    <x v="6"/>
    <x v="327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0.57636363636363641"/>
    <n v="405"/>
    <x v="2"/>
    <x v="6"/>
    <x v="3280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0.16000000000000003"/>
    <n v="479"/>
    <x v="2"/>
    <x v="6"/>
    <x v="3281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0.95666666666666667"/>
    <n v="796.5"/>
    <x v="2"/>
    <x v="6"/>
    <x v="3282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0.88"/>
    <n v="152"/>
    <x v="2"/>
    <x v="6"/>
    <x v="3283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0.88924999999999998"/>
    <n v="2254"/>
    <x v="2"/>
    <x v="6"/>
    <x v="3284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0.96250000000000002"/>
    <n v="645.5"/>
    <x v="2"/>
    <x v="6"/>
    <x v="328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0.99590000000000001"/>
    <n v="5063"/>
    <x v="2"/>
    <x v="6"/>
    <x v="3286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0.98137931034482762"/>
    <n v="1510"/>
    <x v="2"/>
    <x v="6"/>
    <x v="3287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0.90233333333333332"/>
    <n v="8315"/>
    <x v="2"/>
    <x v="6"/>
    <x v="3288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n v="1008.5"/>
    <x v="2"/>
    <x v="6"/>
    <x v="3289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0.78"/>
    <n v="306.5"/>
    <x v="2"/>
    <x v="6"/>
    <x v="329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0.62428571428571433"/>
    <n v="249.25"/>
    <x v="2"/>
    <x v="6"/>
    <x v="3291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0.99690000000000001"/>
    <n v="5061"/>
    <x v="2"/>
    <x v="6"/>
    <x v="3292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0.92900000000000005"/>
    <n v="1104.5"/>
    <x v="2"/>
    <x v="6"/>
    <x v="329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-0.1100000000000001"/>
    <n v="536.5"/>
    <x v="2"/>
    <x v="6"/>
    <x v="329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0.76400000000000001"/>
    <n v="319.5"/>
    <x v="2"/>
    <x v="6"/>
    <x v="3295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0.91500000000000004"/>
    <n v="1647.5"/>
    <x v="2"/>
    <x v="6"/>
    <x v="3296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0.96433333333333338"/>
    <n v="7806.5"/>
    <x v="2"/>
    <x v="6"/>
    <x v="3297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n v="1513"/>
    <x v="2"/>
    <x v="6"/>
    <x v="3298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0.7"/>
    <n v="332"/>
    <x v="2"/>
    <x v="6"/>
    <x v="3299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0.96499999999999997"/>
    <n v="1574.5"/>
    <x v="2"/>
    <x v="6"/>
    <x v="3300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n v="104.5"/>
    <x v="2"/>
    <x v="6"/>
    <x v="3301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0.80400000000000005"/>
    <n v="2407"/>
    <x v="2"/>
    <x v="6"/>
    <x v="3302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0.99999411764705881"/>
    <n v="872.505"/>
    <x v="2"/>
    <x v="6"/>
    <x v="330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0.99124999999999996"/>
    <n v="2045.5"/>
    <x v="2"/>
    <x v="6"/>
    <x v="3304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0.93454545454545457"/>
    <n v="1488"/>
    <x v="2"/>
    <x v="6"/>
    <x v="33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0.62"/>
    <n v="500"/>
    <x v="2"/>
    <x v="6"/>
    <x v="3306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0.98850000000000005"/>
    <n v="5106.5"/>
    <x v="2"/>
    <x v="6"/>
    <x v="3307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0.90900000000000003"/>
    <n v="1659.5"/>
    <x v="2"/>
    <x v="6"/>
    <x v="3308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0.6"/>
    <n v="180"/>
    <x v="2"/>
    <x v="6"/>
    <x v="3309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0.96416666666666662"/>
    <n v="3145.5"/>
    <x v="2"/>
    <x v="6"/>
    <x v="331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0.9702966666666667"/>
    <n v="15497.55"/>
    <x v="2"/>
    <x v="6"/>
    <x v="3311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0.91866666666666663"/>
    <n v="2071"/>
    <x v="2"/>
    <x v="6"/>
    <x v="3312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n v="764.5"/>
    <x v="2"/>
    <x v="6"/>
    <x v="331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0.97250000000000003"/>
    <n v="1053"/>
    <x v="2"/>
    <x v="6"/>
    <x v="3314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0.7"/>
    <n v="103.5"/>
    <x v="2"/>
    <x v="6"/>
    <x v="3315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0.91450500000000012"/>
    <n v="1121.4949999999999"/>
    <x v="2"/>
    <x v="6"/>
    <x v="3316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n v="1010.5"/>
    <x v="2"/>
    <x v="6"/>
    <x v="3317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0.90349999999999997"/>
    <n v="1117.5"/>
    <x v="2"/>
    <x v="6"/>
    <x v="3318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0.99736842105263157"/>
    <n v="4798"/>
    <x v="2"/>
    <x v="6"/>
    <x v="3319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0.94450000000000001"/>
    <n v="5361.5"/>
    <x v="2"/>
    <x v="6"/>
    <x v="332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0.88"/>
    <n v="569.5"/>
    <x v="2"/>
    <x v="6"/>
    <x v="3321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0.94100000000000006"/>
    <n v="2666"/>
    <x v="2"/>
    <x v="6"/>
    <x v="3322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0.99"/>
    <n v="1533"/>
    <x v="2"/>
    <x v="6"/>
    <x v="332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0.95799999999999996"/>
    <n v="1309.5"/>
    <x v="2"/>
    <x v="6"/>
    <x v="3324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0.65321666666666656"/>
    <n v="817.07"/>
    <x v="2"/>
    <x v="6"/>
    <x v="3325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0.94781599999999999"/>
    <n v="2671.46"/>
    <x v="2"/>
    <x v="6"/>
    <x v="3326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0.97399999999999998"/>
    <n v="1304"/>
    <x v="2"/>
    <x v="6"/>
    <x v="3327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n v="129"/>
    <x v="2"/>
    <x v="6"/>
    <x v="3328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0.14500000000000002"/>
    <n v="950"/>
    <x v="2"/>
    <x v="6"/>
    <x v="3329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-0.8899999999999999"/>
    <n v="443.5"/>
    <x v="2"/>
    <x v="6"/>
    <x v="3330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n v="1015.5"/>
    <x v="2"/>
    <x v="6"/>
    <x v="3331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0.91800000000000004"/>
    <n v="553.5"/>
    <x v="2"/>
    <x v="6"/>
    <x v="3332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0.92200000000000004"/>
    <n v="546"/>
    <x v="2"/>
    <x v="6"/>
    <x v="3333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0.90238095238095239"/>
    <n v="1175"/>
    <x v="2"/>
    <x v="6"/>
    <x v="333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0.29374999999999996"/>
    <n v="692.5"/>
    <x v="2"/>
    <x v="6"/>
    <x v="3335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0.48"/>
    <n v="399.5"/>
    <x v="2"/>
    <x v="6"/>
    <x v="3336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0.98769230769230765"/>
    <n v="337"/>
    <x v="2"/>
    <x v="6"/>
    <x v="333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0.46799999999999997"/>
    <n v="784.5"/>
    <x v="2"/>
    <x v="6"/>
    <x v="3338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0.71666666666666667"/>
    <n v="199.5"/>
    <x v="2"/>
    <x v="6"/>
    <x v="3339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0.99285714285714288"/>
    <n v="363"/>
    <x v="2"/>
    <x v="6"/>
    <x v="3340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0.99350000000000005"/>
    <n v="5067"/>
    <x v="2"/>
    <x v="6"/>
    <x v="3341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8.6999999999999966E-2"/>
    <n v="2877.5"/>
    <x v="2"/>
    <x v="6"/>
    <x v="3342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0.59799999999999998"/>
    <n v="1429.5"/>
    <x v="2"/>
    <x v="6"/>
    <x v="3343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0.75664621676891619"/>
    <n v="621.5"/>
    <x v="2"/>
    <x v="6"/>
    <x v="3344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0.73799999999999999"/>
    <n v="333.5"/>
    <x v="2"/>
    <x v="6"/>
    <x v="3345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9.9999999999999978E-2"/>
    <n v="484.5"/>
    <x v="2"/>
    <x v="6"/>
    <x v="334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0.61"/>
    <n v="353.5"/>
    <x v="2"/>
    <x v="6"/>
    <x v="3347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-2.0000000000000018E-2"/>
    <n v="261"/>
    <x v="2"/>
    <x v="6"/>
    <x v="33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0.96619999999999995"/>
    <n v="5226"/>
    <x v="2"/>
    <x v="6"/>
    <x v="3349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0.97676399999999997"/>
    <n v="2604.59"/>
    <x v="2"/>
    <x v="6"/>
    <x v="3350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0.97"/>
    <n v="1048"/>
    <x v="2"/>
    <x v="6"/>
    <x v="3351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0.72857142857142865"/>
    <n v="2255.5"/>
    <x v="2"/>
    <x v="6"/>
    <x v="3352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0.99"/>
    <n v="1538.5"/>
    <x v="2"/>
    <x v="6"/>
    <x v="3353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0.78220000000000001"/>
    <n v="6097.5"/>
    <x v="2"/>
    <x v="6"/>
    <x v="3354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0.8660714285714286"/>
    <n v="1619"/>
    <x v="2"/>
    <x v="6"/>
    <x v="335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0.5"/>
    <n v="192"/>
    <x v="2"/>
    <x v="6"/>
    <x v="335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-0.14599999999999991"/>
    <n v="551.5"/>
    <x v="2"/>
    <x v="6"/>
    <x v="3357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0.97950000000000004"/>
    <n v="1032"/>
    <x v="2"/>
    <x v="6"/>
    <x v="3358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n v="2466.5"/>
    <x v="2"/>
    <x v="6"/>
    <x v="3359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0.99"/>
    <n v="1029.5"/>
    <x v="2"/>
    <x v="6"/>
    <x v="3360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0.8666666666666667"/>
    <n v="178.5"/>
    <x v="2"/>
    <x v="6"/>
    <x v="336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0.96"/>
    <n v="159"/>
    <x v="2"/>
    <x v="6"/>
    <x v="3362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0.84666666666666668"/>
    <n v="1057.5"/>
    <x v="2"/>
    <x v="6"/>
    <x v="336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0.87149999999999994"/>
    <n v="1157"/>
    <x v="2"/>
    <x v="6"/>
    <x v="3364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0.72133333333333338"/>
    <n v="987"/>
    <x v="2"/>
    <x v="6"/>
    <x v="336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0.57333333333333325"/>
    <n v="1076.5"/>
    <x v="2"/>
    <x v="6"/>
    <x v="3366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0.81200000000000006"/>
    <n v="5987.5"/>
    <x v="2"/>
    <x v="6"/>
    <x v="3367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0.6166666666666667"/>
    <n v="2115"/>
    <x v="2"/>
    <x v="6"/>
    <x v="3368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0.40059701492537314"/>
    <n v="2745.5"/>
    <x v="2"/>
    <x v="6"/>
    <x v="3369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0.85760000000000003"/>
    <n v="1450"/>
    <x v="2"/>
    <x v="6"/>
    <x v="3370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0.9939393939393939"/>
    <n v="845"/>
    <x v="2"/>
    <x v="6"/>
    <x v="337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0.44799999999999995"/>
    <n v="2356"/>
    <x v="2"/>
    <x v="6"/>
    <x v="3372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0.72249999999999992"/>
    <n v="1310.5"/>
    <x v="2"/>
    <x v="6"/>
    <x v="3373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0.78800000000000003"/>
    <n v="1832.5"/>
    <x v="2"/>
    <x v="6"/>
    <x v="3374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0.873"/>
    <n v="2853.5"/>
    <x v="2"/>
    <x v="6"/>
    <x v="3375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0.72499999999999998"/>
    <n v="651"/>
    <x v="2"/>
    <x v="6"/>
    <x v="3376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0.41800000000000004"/>
    <n v="400.5"/>
    <x v="2"/>
    <x v="6"/>
    <x v="3377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0.94731052631578949"/>
    <n v="2017.61"/>
    <x v="2"/>
    <x v="6"/>
    <x v="337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n v="764.5"/>
    <x v="2"/>
    <x v="6"/>
    <x v="3379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n v="206.5"/>
    <x v="2"/>
    <x v="6"/>
    <x v="3380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0.93140000000000001"/>
    <n v="2707.5"/>
    <x v="2"/>
    <x v="6"/>
    <x v="3381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0.75600000000000001"/>
    <n v="1905"/>
    <x v="2"/>
    <x v="6"/>
    <x v="338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0.91295938104448737"/>
    <n v="867.5"/>
    <x v="2"/>
    <x v="6"/>
    <x v="3383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0.97575757575757571"/>
    <n v="866"/>
    <x v="2"/>
    <x v="6"/>
    <x v="338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0.94499999999999995"/>
    <n v="1072.5"/>
    <x v="2"/>
    <x v="6"/>
    <x v="338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0.93700000000000006"/>
    <n v="552.5"/>
    <x v="2"/>
    <x v="6"/>
    <x v="338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0.99333333333333329"/>
    <n v="776"/>
    <x v="2"/>
    <x v="6"/>
    <x v="3387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0.94599999999999995"/>
    <n v="2123.5"/>
    <x v="2"/>
    <x v="6"/>
    <x v="3388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0.9244"/>
    <n v="1363.5"/>
    <x v="2"/>
    <x v="6"/>
    <x v="3389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n v="504"/>
    <x v="2"/>
    <x v="6"/>
    <x v="339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0.96240000000000003"/>
    <n v="1316.5"/>
    <x v="2"/>
    <x v="6"/>
    <x v="3391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0.98499999999999999"/>
    <n v="1537"/>
    <x v="2"/>
    <x v="6"/>
    <x v="3392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0.95599999999999996"/>
    <n v="5256"/>
    <x v="2"/>
    <x v="6"/>
    <x v="3393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0.19999999999999996"/>
    <n v="97.5"/>
    <x v="2"/>
    <x v="6"/>
    <x v="3394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0.93666666666666665"/>
    <n v="1611.5"/>
    <x v="2"/>
    <x v="6"/>
    <x v="3395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0.99444444444444446"/>
    <n v="460"/>
    <x v="2"/>
    <x v="6"/>
    <x v="339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0.98799999999999999"/>
    <n v="768.5"/>
    <x v="2"/>
    <x v="6"/>
    <x v="3397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n v="508.5"/>
    <x v="2"/>
    <x v="6"/>
    <x v="3398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0.81607142857142856"/>
    <n v="1679.5"/>
    <x v="2"/>
    <x v="6"/>
    <x v="3399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0.9"/>
    <n v="280"/>
    <x v="2"/>
    <x v="6"/>
    <x v="340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0.97333333333333338"/>
    <n v="1563"/>
    <x v="2"/>
    <x v="6"/>
    <x v="340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n v="1255.5"/>
    <x v="2"/>
    <x v="6"/>
    <x v="340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n v="2006.5"/>
    <x v="2"/>
    <x v="6"/>
    <x v="340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0.89954000000000001"/>
    <n v="841.84500000000003"/>
    <x v="2"/>
    <x v="6"/>
    <x v="3404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0.98650000000000004"/>
    <n v="1027.5"/>
    <x v="2"/>
    <x v="6"/>
    <x v="3405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0.99250000000000005"/>
    <n v="1018"/>
    <x v="2"/>
    <x v="6"/>
    <x v="3406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0.30571428571428572"/>
    <n v="303"/>
    <x v="2"/>
    <x v="6"/>
    <x v="3407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n v="714.5"/>
    <x v="2"/>
    <x v="6"/>
    <x v="3408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0.86349999999999993"/>
    <n v="2313"/>
    <x v="2"/>
    <x v="6"/>
    <x v="3409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0.98440000000000005"/>
    <n v="5115"/>
    <x v="2"/>
    <x v="6"/>
    <x v="341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0.94"/>
    <n v="268.5"/>
    <x v="2"/>
    <x v="6"/>
    <x v="3411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0.98"/>
    <n v="1700"/>
    <x v="2"/>
    <x v="6"/>
    <x v="341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0.83083333333333331"/>
    <n v="3550.5"/>
    <x v="2"/>
    <x v="6"/>
    <x v="3413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0.98848484848484852"/>
    <n v="853"/>
    <x v="2"/>
    <x v="6"/>
    <x v="3414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0.67999999999999994"/>
    <n v="339"/>
    <x v="2"/>
    <x v="6"/>
    <x v="3415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n v="1386"/>
    <x v="2"/>
    <x v="6"/>
    <x v="3416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0.72"/>
    <n v="653"/>
    <x v="2"/>
    <x v="6"/>
    <x v="3417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0.81041666666666667"/>
    <n v="584.5"/>
    <x v="2"/>
    <x v="6"/>
    <x v="341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0.73799999999999999"/>
    <n v="319.5"/>
    <x v="2"/>
    <x v="6"/>
    <x v="3419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0.43799999999999994"/>
    <n v="4007"/>
    <x v="2"/>
    <x v="6"/>
    <x v="342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0.96850000000000003"/>
    <n v="1054.5"/>
    <x v="2"/>
    <x v="6"/>
    <x v="3421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0.46666666666666667"/>
    <n v="123.5"/>
    <x v="2"/>
    <x v="6"/>
    <x v="34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0.19555555555555559"/>
    <n v="623"/>
    <x v="2"/>
    <x v="6"/>
    <x v="342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0.71550000000000002"/>
    <n v="1326"/>
    <x v="2"/>
    <x v="6"/>
    <x v="3424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0.80333333333333334"/>
    <n v="365.5"/>
    <x v="2"/>
    <x v="6"/>
    <x v="342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0.77"/>
    <n v="188.5"/>
    <x v="2"/>
    <x v="6"/>
    <x v="342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0.95"/>
    <n v="646"/>
    <x v="2"/>
    <x v="6"/>
    <x v="3427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0.97763636363636364"/>
    <n v="2854"/>
    <x v="2"/>
    <x v="6"/>
    <x v="342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0.95333333333333337"/>
    <n v="799.5"/>
    <x v="2"/>
    <x v="6"/>
    <x v="342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n v="1262"/>
    <x v="2"/>
    <x v="6"/>
    <x v="343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0.996"/>
    <n v="129.5"/>
    <x v="2"/>
    <x v="6"/>
    <x v="343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0.97727272727272729"/>
    <n v="572"/>
    <x v="2"/>
    <x v="6"/>
    <x v="343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0.85590714285714287"/>
    <n v="20189.625"/>
    <x v="2"/>
    <x v="6"/>
    <x v="343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0.98095238095238091"/>
    <n v="1076.5"/>
    <x v="2"/>
    <x v="6"/>
    <x v="343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0.98"/>
    <n v="531"/>
    <x v="2"/>
    <x v="6"/>
    <x v="343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0.95199999999999996"/>
    <n v="1342"/>
    <x v="2"/>
    <x v="6"/>
    <x v="343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0.98166666666666669"/>
    <n v="776.25"/>
    <x v="2"/>
    <x v="6"/>
    <x v="343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n v="396.5"/>
    <x v="2"/>
    <x v="6"/>
    <x v="343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0.93727272727272726"/>
    <n v="2974.5"/>
    <x v="2"/>
    <x v="6"/>
    <x v="343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0.86577800000000005"/>
    <n v="2862.0549999999998"/>
    <x v="2"/>
    <x v="6"/>
    <x v="344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n v="1207"/>
    <x v="2"/>
    <x v="6"/>
    <x v="344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0.99545454545454548"/>
    <n v="1115"/>
    <x v="2"/>
    <x v="6"/>
    <x v="344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0.99963999999999997"/>
    <n v="50297"/>
    <x v="2"/>
    <x v="6"/>
    <x v="344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0.56000000000000005"/>
    <n v="263"/>
    <x v="2"/>
    <x v="6"/>
    <x v="344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0.96499999999999997"/>
    <n v="529.5"/>
    <x v="2"/>
    <x v="6"/>
    <x v="34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0.91562500000000002"/>
    <n v="1772"/>
    <x v="2"/>
    <x v="6"/>
    <x v="344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0.97599999999999998"/>
    <n v="1307"/>
    <x v="2"/>
    <x v="6"/>
    <x v="344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0.51111111111111107"/>
    <n v="250"/>
    <x v="2"/>
    <x v="6"/>
    <x v="344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0.94509999999999994"/>
    <n v="276.22500000000002"/>
    <x v="2"/>
    <x v="6"/>
    <x v="3449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0.995"/>
    <n v="511"/>
    <x v="2"/>
    <x v="6"/>
    <x v="345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0.69444444444444442"/>
    <n v="593.5"/>
    <x v="2"/>
    <x v="6"/>
    <x v="345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0.95250000000000001"/>
    <n v="1066.5"/>
    <x v="2"/>
    <x v="6"/>
    <x v="345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0.91200000000000003"/>
    <n v="564.5"/>
    <x v="2"/>
    <x v="6"/>
    <x v="345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0.89"/>
    <n v="564.5"/>
    <x v="2"/>
    <x v="6"/>
    <x v="345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0.99519999999999997"/>
    <n v="2532.5"/>
    <x v="2"/>
    <x v="6"/>
    <x v="3455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0.85650000000000004"/>
    <n v="1156.5"/>
    <x v="2"/>
    <x v="6"/>
    <x v="345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0.77933333333333332"/>
    <n v="928"/>
    <x v="2"/>
    <x v="6"/>
    <x v="3457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n v="254.5"/>
    <x v="2"/>
    <x v="6"/>
    <x v="3458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0.97199999999999998"/>
    <n v="1581"/>
    <x v="2"/>
    <x v="6"/>
    <x v="345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0.93879310344827582"/>
    <n v="3100"/>
    <x v="2"/>
    <x v="6"/>
    <x v="346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0.98670000000000002"/>
    <n v="5117.5"/>
    <x v="2"/>
    <x v="6"/>
    <x v="346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n v="52.5"/>
    <x v="2"/>
    <x v="6"/>
    <x v="346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0.7"/>
    <n v="403.5"/>
    <x v="2"/>
    <x v="6"/>
    <x v="346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0.99986666666666668"/>
    <n v="768.6"/>
    <x v="2"/>
    <x v="6"/>
    <x v="34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n v="257"/>
    <x v="2"/>
    <x v="6"/>
    <x v="3465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0.86111111111111116"/>
    <n v="526"/>
    <x v="2"/>
    <x v="6"/>
    <x v="346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n v="772.5"/>
    <x v="2"/>
    <x v="6"/>
    <x v="3467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-0.87000000000000011"/>
    <n v="1459.5"/>
    <x v="2"/>
    <x v="6"/>
    <x v="346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0.91500000000000004"/>
    <n v="1639.5"/>
    <x v="2"/>
    <x v="6"/>
    <x v="346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0.84499999999999997"/>
    <n v="1788.5"/>
    <x v="2"/>
    <x v="6"/>
    <x v="347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0.80882352941176472"/>
    <n v="2036.5"/>
    <x v="2"/>
    <x v="6"/>
    <x v="3471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0.90573333333333328"/>
    <n v="4130.5"/>
    <x v="2"/>
    <x v="6"/>
    <x v="347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0.73399999999999999"/>
    <n v="330.5"/>
    <x v="2"/>
    <x v="6"/>
    <x v="347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0.995"/>
    <n v="106"/>
    <x v="2"/>
    <x v="6"/>
    <x v="347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0.72499999999999998"/>
    <n v="2581"/>
    <x v="2"/>
    <x v="6"/>
    <x v="347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0.99939999999999996"/>
    <n v="2538"/>
    <x v="2"/>
    <x v="6"/>
    <x v="347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0.25"/>
    <n v="621.5"/>
    <x v="2"/>
    <x v="6"/>
    <x v="347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0.72750000000000004"/>
    <n v="1290"/>
    <x v="2"/>
    <x v="6"/>
    <x v="347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0.89366666666666661"/>
    <n v="1681"/>
    <x v="2"/>
    <x v="6"/>
    <x v="347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0.74062499999999998"/>
    <n v="1025.5"/>
    <x v="2"/>
    <x v="6"/>
    <x v="3480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0.81499999999999995"/>
    <n v="1571.5"/>
    <x v="2"/>
    <x v="6"/>
    <x v="348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0.92272727272727273"/>
    <n v="600"/>
    <x v="2"/>
    <x v="6"/>
    <x v="34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0.97399999999999998"/>
    <n v="1299"/>
    <x v="2"/>
    <x v="6"/>
    <x v="3483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0.89900000000000002"/>
    <n v="564"/>
    <x v="2"/>
    <x v="6"/>
    <x v="348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-2.0000000000000018E-2"/>
    <n v="513.5"/>
    <x v="2"/>
    <x v="6"/>
    <x v="3485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0.7"/>
    <n v="8.5"/>
    <x v="2"/>
    <x v="6"/>
    <x v="348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0.95650000000000002"/>
    <n v="1070"/>
    <x v="2"/>
    <x v="6"/>
    <x v="348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0.99950000000000006"/>
    <n v="2025.5"/>
    <x v="2"/>
    <x v="6"/>
    <x v="348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0.29333333333333333"/>
    <n v="1308.5"/>
    <x v="2"/>
    <x v="6"/>
    <x v="348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0.8716666666666667"/>
    <n v="1727"/>
    <x v="2"/>
    <x v="6"/>
    <x v="349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0.16000000000000003"/>
    <n v="237.5"/>
    <x v="2"/>
    <x v="6"/>
    <x v="349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0.69733333333333336"/>
    <n v="1986"/>
    <x v="2"/>
    <x v="6"/>
    <x v="3492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0.94545454545454544"/>
    <n v="300"/>
    <x v="2"/>
    <x v="6"/>
    <x v="3493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n v="413.5"/>
    <x v="2"/>
    <x v="6"/>
    <x v="349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0.46683673469387754"/>
    <n v="1513"/>
    <x v="2"/>
    <x v="6"/>
    <x v="349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0.377"/>
    <n v="827"/>
    <x v="2"/>
    <x v="6"/>
    <x v="349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0.64"/>
    <n v="1725.5"/>
    <x v="2"/>
    <x v="6"/>
    <x v="349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0.55600000000000005"/>
    <n v="3638.5"/>
    <x v="2"/>
    <x v="6"/>
    <x v="3498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n v="635"/>
    <x v="2"/>
    <x v="6"/>
    <x v="349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0.99199999999999999"/>
    <n v="1295.5"/>
    <x v="2"/>
    <x v="6"/>
    <x v="350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0.93199999999999994"/>
    <n v="1371"/>
    <x v="2"/>
    <x v="6"/>
    <x v="350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0.752"/>
    <n v="1582.5"/>
    <x v="2"/>
    <x v="6"/>
    <x v="350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0.81081081081081074"/>
    <n v="465.5"/>
    <x v="2"/>
    <x v="6"/>
    <x v="350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0.99"/>
    <n v="1038"/>
    <x v="2"/>
    <x v="6"/>
    <x v="350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0.87"/>
    <n v="573.5"/>
    <x v="2"/>
    <x v="6"/>
    <x v="350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0.9480952380952381"/>
    <n v="5621"/>
    <x v="2"/>
    <x v="6"/>
    <x v="350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0.90266666666666673"/>
    <n v="1681"/>
    <x v="2"/>
    <x v="6"/>
    <x v="3507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0.99900999999999995"/>
    <n v="510.995"/>
    <x v="2"/>
    <x v="6"/>
    <x v="3508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0.8"/>
    <n v="1517"/>
    <x v="2"/>
    <x v="6"/>
    <x v="350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0.95066666666666666"/>
    <n v="1593.5"/>
    <x v="2"/>
    <x v="6"/>
    <x v="351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0.97333333333333338"/>
    <n v="1579"/>
    <x v="2"/>
    <x v="6"/>
    <x v="351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0.98175000000000001"/>
    <n v="2060.5"/>
    <x v="2"/>
    <x v="6"/>
    <x v="351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n v="1014.5"/>
    <x v="2"/>
    <x v="6"/>
    <x v="351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2"/>
    <n v="0"/>
    <x v="2"/>
    <x v="40"/>
    <x v="351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80000000002"/>
    <n v="2"/>
    <x v="2"/>
    <x v="40"/>
    <x v="351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1.9996666666666667"/>
    <n v="1"/>
    <x v="2"/>
    <x v="40"/>
    <x v="351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1.489766081871345"/>
    <n v="4392"/>
    <x v="2"/>
    <x v="40"/>
    <x v="351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1.8"/>
    <n v="50.5"/>
    <x v="2"/>
    <x v="40"/>
    <x v="351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1.6476"/>
    <n v="896.5"/>
    <x v="2"/>
    <x v="40"/>
    <x v="351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1.9575333333333333"/>
    <n v="1601.5"/>
    <x v="2"/>
    <x v="40"/>
    <x v="3520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1.6354285714285715"/>
    <n v="643"/>
    <x v="2"/>
    <x v="40"/>
    <x v="352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2"/>
    <n v="0"/>
    <x v="2"/>
    <x v="40"/>
    <x v="35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1.6913333333333334"/>
    <n v="470"/>
    <x v="2"/>
    <x v="40"/>
    <x v="3523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1.9345454545454546"/>
    <n v="109"/>
    <x v="2"/>
    <x v="40"/>
    <x v="3524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1.99996"/>
    <n v="1"/>
    <x v="2"/>
    <x v="40"/>
    <x v="352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1.9449999999999998"/>
    <n v="29"/>
    <x v="2"/>
    <x v="40"/>
    <x v="352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2"/>
    <n v="0"/>
    <x v="2"/>
    <x v="40"/>
    <x v="352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1.9785714285714286"/>
    <n v="8.5"/>
    <x v="2"/>
    <x v="40"/>
    <x v="352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2"/>
    <n v="0"/>
    <x v="2"/>
    <x v="40"/>
    <x v="352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.8357999999999999"/>
    <n v="416.5"/>
    <x v="2"/>
    <x v="40"/>
    <x v="353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1.9990000000000001"/>
    <n v="1"/>
    <x v="2"/>
    <x v="40"/>
    <x v="3531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1.9519"/>
    <n v="244.5"/>
    <x v="2"/>
    <x v="40"/>
    <x v="353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1.94"/>
    <n v="16"/>
    <x v="2"/>
    <x v="40"/>
    <x v="3533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0.99617500000000003"/>
    <n v="20113"/>
    <x v="2"/>
    <x v="6"/>
    <x v="353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0.96"/>
    <n v="394"/>
    <x v="2"/>
    <x v="6"/>
    <x v="353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n v="258.5"/>
    <x v="2"/>
    <x v="6"/>
    <x v="353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0.96"/>
    <n v="264.5"/>
    <x v="2"/>
    <x v="6"/>
    <x v="353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-0.5066666666666666"/>
    <n v="384.5"/>
    <x v="2"/>
    <x v="6"/>
    <x v="3538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0.995"/>
    <n v="1021.5"/>
    <x v="2"/>
    <x v="6"/>
    <x v="353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0.25600000000000001"/>
    <n v="1327"/>
    <x v="2"/>
    <x v="6"/>
    <x v="354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0.83740000000000003"/>
    <n v="2946"/>
    <x v="2"/>
    <x v="6"/>
    <x v="354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0.94179999999999997"/>
    <n v="2668.5"/>
    <x v="2"/>
    <x v="6"/>
    <x v="354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0.89249999999999996"/>
    <n v="1117.5"/>
    <x v="2"/>
    <x v="6"/>
    <x v="3543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0.99333333333333329"/>
    <n v="765"/>
    <x v="2"/>
    <x v="6"/>
    <x v="354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0.97966666666666669"/>
    <n v="1537"/>
    <x v="2"/>
    <x v="6"/>
    <x v="354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n v="136"/>
    <x v="2"/>
    <x v="6"/>
    <x v="354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0.89"/>
    <n v="1683"/>
    <x v="2"/>
    <x v="6"/>
    <x v="354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0.98575000000000002"/>
    <n v="4077"/>
    <x v="2"/>
    <x v="6"/>
    <x v="354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0.96"/>
    <n v="121.5"/>
    <x v="2"/>
    <x v="6"/>
    <x v="354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0.90625"/>
    <n v="447"/>
    <x v="2"/>
    <x v="6"/>
    <x v="355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0.84838709677419355"/>
    <n v="364"/>
    <x v="2"/>
    <x v="6"/>
    <x v="3551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"/>
    <n v="619"/>
    <x v="2"/>
    <x v="6"/>
    <x v="355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0.96829666666666658"/>
    <n v="1576.5550000000001"/>
    <x v="2"/>
    <x v="6"/>
    <x v="355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0.96499999999999997"/>
    <n v="531.5"/>
    <x v="2"/>
    <x v="6"/>
    <x v="355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0.61799999999999999"/>
    <n v="699.5"/>
    <x v="2"/>
    <x v="6"/>
    <x v="355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0.90454545454545454"/>
    <n v="126.5"/>
    <x v="2"/>
    <x v="6"/>
    <x v="355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0.99142857142857144"/>
    <n v="1785"/>
    <x v="2"/>
    <x v="6"/>
    <x v="355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0.98466666666666669"/>
    <n v="1551.5"/>
    <x v="2"/>
    <x v="6"/>
    <x v="3558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0.86375000000000002"/>
    <n v="2329.5"/>
    <x v="2"/>
    <x v="6"/>
    <x v="355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n v="2265.5"/>
    <x v="2"/>
    <x v="6"/>
    <x v="356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0.6"/>
    <n v="36.5"/>
    <x v="2"/>
    <x v="6"/>
    <x v="356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0.71250000000000002"/>
    <n v="523"/>
    <x v="2"/>
    <x v="6"/>
    <x v="356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0.97095833333333337"/>
    <n v="6273.75"/>
    <x v="2"/>
    <x v="6"/>
    <x v="3563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0.97499999999999998"/>
    <n v="1040.5"/>
    <x v="2"/>
    <x v="6"/>
    <x v="356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0.89900000000000002"/>
    <n v="1116"/>
    <x v="2"/>
    <x v="6"/>
    <x v="356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0.87233333333333329"/>
    <n v="1708.5"/>
    <x v="2"/>
    <x v="6"/>
    <x v="356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0.88100000000000001"/>
    <n v="568.5"/>
    <x v="2"/>
    <x v="6"/>
    <x v="356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0.60799999999999998"/>
    <n v="2121.5"/>
    <x v="2"/>
    <x v="6"/>
    <x v="356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0.89142857142857146"/>
    <n v="1973"/>
    <x v="2"/>
    <x v="6"/>
    <x v="356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0.60933333333333328"/>
    <n v="533"/>
    <x v="2"/>
    <x v="6"/>
    <x v="357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0.94299999999999995"/>
    <n v="2705.5"/>
    <x v="2"/>
    <x v="6"/>
    <x v="357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0.98571428571428577"/>
    <n v="180.5"/>
    <x v="2"/>
    <x v="6"/>
    <x v="357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0.99755000000000005"/>
    <n v="2518.625"/>
    <x v="2"/>
    <x v="6"/>
    <x v="357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0.90833333333333333"/>
    <n v="1657"/>
    <x v="2"/>
    <x v="6"/>
    <x v="357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0.81666666666666665"/>
    <n v="1806"/>
    <x v="2"/>
    <x v="6"/>
    <x v="357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0.8"/>
    <n v="915.5"/>
    <x v="2"/>
    <x v="6"/>
    <x v="3576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0.72039999999999993"/>
    <n v="25729"/>
    <x v="2"/>
    <x v="6"/>
    <x v="3577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0.74"/>
    <n v="638.5"/>
    <x v="2"/>
    <x v="6"/>
    <x v="357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0.70870870870870872"/>
    <n v="222"/>
    <x v="2"/>
    <x v="6"/>
    <x v="357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0.92571428571428571"/>
    <n v="1910"/>
    <x v="2"/>
    <x v="6"/>
    <x v="358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0.99875000000000003"/>
    <n v="2019"/>
    <x v="2"/>
    <x v="6"/>
    <x v="358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0.44999999999999996"/>
    <n v="1589"/>
    <x v="2"/>
    <x v="6"/>
    <x v="358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0.92"/>
    <n v="1095"/>
    <x v="2"/>
    <x v="6"/>
    <x v="358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0.89480000000000004"/>
    <n v="2831"/>
    <x v="2"/>
    <x v="6"/>
    <x v="358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0.99199999999999999"/>
    <n v="1280"/>
    <x v="2"/>
    <x v="6"/>
    <x v="3585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0.78800000000000003"/>
    <n v="312"/>
    <x v="2"/>
    <x v="6"/>
    <x v="358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0.9966666666666667"/>
    <n v="772"/>
    <x v="2"/>
    <x v="6"/>
    <x v="358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0.90833333333333333"/>
    <n v="1648"/>
    <x v="2"/>
    <x v="6"/>
    <x v="358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0.76571428571428568"/>
    <n v="663"/>
    <x v="2"/>
    <x v="6"/>
    <x v="358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0.63663333333333338"/>
    <n v="218.005"/>
    <x v="2"/>
    <x v="6"/>
    <x v="359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0.96533427661832327"/>
    <n v="1480"/>
    <x v="2"/>
    <x v="6"/>
    <x v="359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0.78666666666666663"/>
    <n v="916.5"/>
    <x v="2"/>
    <x v="6"/>
    <x v="359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0.14000000000000001"/>
    <n v="941.5"/>
    <x v="2"/>
    <x v="6"/>
    <x v="359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-1"/>
    <n v="1069.5"/>
    <x v="2"/>
    <x v="6"/>
    <x v="359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0.91749999999999998"/>
    <n v="558.75"/>
    <x v="2"/>
    <x v="6"/>
    <x v="359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0.58846153846153848"/>
    <n v="931"/>
    <x v="2"/>
    <x v="6"/>
    <x v="3596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0.86"/>
    <n v="295.5"/>
    <x v="2"/>
    <x v="6"/>
    <x v="3597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0.46266666666666667"/>
    <n v="5817"/>
    <x v="2"/>
    <x v="6"/>
    <x v="3598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0.98499999999999999"/>
    <n v="1024.5"/>
    <x v="2"/>
    <x v="6"/>
    <x v="359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0.97650000000000003"/>
    <n v="5166"/>
    <x v="2"/>
    <x v="6"/>
    <x v="360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0.97428571428571431"/>
    <n v="1808.5"/>
    <x v="2"/>
    <x v="6"/>
    <x v="3601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0.4425"/>
    <n v="635"/>
    <x v="2"/>
    <x v="6"/>
    <x v="3602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0.99250000000000005"/>
    <n v="2021.5"/>
    <x v="2"/>
    <x v="6"/>
    <x v="3603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-0.39399999999999991"/>
    <n v="621.5"/>
    <x v="2"/>
    <x v="6"/>
    <x v="3604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-0.10000000000000009"/>
    <n v="212"/>
    <x v="2"/>
    <x v="6"/>
    <x v="3605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0.95484848484848484"/>
    <n v="1744.5"/>
    <x v="2"/>
    <x v="6"/>
    <x v="36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0.99199999999999999"/>
    <n v="2542"/>
    <x v="2"/>
    <x v="6"/>
    <x v="3607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0.88800000000000001"/>
    <n v="851.5"/>
    <x v="2"/>
    <x v="6"/>
    <x v="3608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0.97955555555555551"/>
    <n v="2327.5"/>
    <x v="2"/>
    <x v="6"/>
    <x v="360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0.97452325581395349"/>
    <n v="2249.2750000000001"/>
    <x v="2"/>
    <x v="6"/>
    <x v="361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0.73"/>
    <n v="198"/>
    <x v="2"/>
    <x v="6"/>
    <x v="3611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-1.3870588235294119"/>
    <n v="1462.5"/>
    <x v="2"/>
    <x v="6"/>
    <x v="361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0.99250000000000005"/>
    <n v="1024"/>
    <x v="2"/>
    <x v="6"/>
    <x v="3613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1.9069"/>
    <n v="946.5"/>
    <x v="2"/>
    <x v="6"/>
    <x v="3614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1.9276"/>
    <n v="183.5"/>
    <x v="2"/>
    <x v="6"/>
    <x v="361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.9"/>
    <n v="50.5"/>
    <x v="2"/>
    <x v="6"/>
    <x v="3616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.8872727272727272"/>
    <n v="316"/>
    <x v="2"/>
    <x v="6"/>
    <x v="3617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.8458823529411763"/>
    <n v="67.5"/>
    <x v="2"/>
    <x v="6"/>
    <x v="3618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2"/>
    <n v="0"/>
    <x v="2"/>
    <x v="6"/>
    <x v="3619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1.7153333333333334"/>
    <n v="217"/>
    <x v="2"/>
    <x v="6"/>
    <x v="3620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.8666666666666667"/>
    <n v="11"/>
    <x v="2"/>
    <x v="6"/>
    <x v="362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1.9933333333333332"/>
    <n v="5.5"/>
    <x v="2"/>
    <x v="6"/>
    <x v="3622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1.7857142857142856"/>
    <n v="77"/>
    <x v="2"/>
    <x v="6"/>
    <x v="362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.8199999999999998"/>
    <n v="138"/>
    <x v="2"/>
    <x v="6"/>
    <x v="362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1.7987500000000001"/>
    <n v="406.5"/>
    <x v="2"/>
    <x v="6"/>
    <x v="3625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.821"/>
    <n v="186"/>
    <x v="2"/>
    <x v="6"/>
    <x v="3626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2"/>
    <n v="0"/>
    <x v="2"/>
    <x v="6"/>
    <x v="3627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1.98"/>
    <n v="52"/>
    <x v="2"/>
    <x v="6"/>
    <x v="3628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2"/>
    <n v="0"/>
    <x v="2"/>
    <x v="6"/>
    <x v="3629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2"/>
    <n v="0"/>
    <x v="2"/>
    <x v="6"/>
    <x v="3630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.9"/>
    <n v="5.5"/>
    <x v="2"/>
    <x v="6"/>
    <x v="3631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1.9762352941176471"/>
    <n v="101.5"/>
    <x v="2"/>
    <x v="6"/>
    <x v="3632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.99"/>
    <n v="13"/>
    <x v="2"/>
    <x v="6"/>
    <x v="3633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0.96479999999999999"/>
    <n v="2614"/>
    <x v="2"/>
    <x v="40"/>
    <x v="3634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0.95"/>
    <n v="266"/>
    <x v="2"/>
    <x v="40"/>
    <x v="3635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0.99550000000000005"/>
    <n v="3027.5"/>
    <x v="2"/>
    <x v="40"/>
    <x v="3636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0.67399999999999993"/>
    <n v="668.5"/>
    <x v="2"/>
    <x v="40"/>
    <x v="3637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0.87"/>
    <n v="290"/>
    <x v="2"/>
    <x v="40"/>
    <x v="363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0.96660000000000001"/>
    <n v="2598.5"/>
    <x v="2"/>
    <x v="40"/>
    <x v="3639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0.8"/>
    <n v="1513.5"/>
    <x v="2"/>
    <x v="40"/>
    <x v="364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0.70363636363636362"/>
    <n v="370.5"/>
    <x v="2"/>
    <x v="40"/>
    <x v="3641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0.98888888888888893"/>
    <n v="2283.5"/>
    <x v="2"/>
    <x v="40"/>
    <x v="3642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0.91485714285714281"/>
    <n v="1924"/>
    <x v="2"/>
    <x v="40"/>
    <x v="3643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0.97666666666666668"/>
    <n v="780.5"/>
    <x v="2"/>
    <x v="40"/>
    <x v="3644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0.8975574999999999"/>
    <n v="2248.8850000000002"/>
    <x v="2"/>
    <x v="40"/>
    <x v="3645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0.98984599999999989"/>
    <n v="2570.8850000000002"/>
    <x v="2"/>
    <x v="40"/>
    <x v="364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n v="251.5"/>
    <x v="2"/>
    <x v="40"/>
    <x v="364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0.93759999999999999"/>
    <n v="678"/>
    <x v="2"/>
    <x v="40"/>
    <x v="3648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n v="2538.5"/>
    <x v="2"/>
    <x v="40"/>
    <x v="3649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n v="763.5"/>
    <x v="2"/>
    <x v="40"/>
    <x v="365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0.86542857142857144"/>
    <n v="4024.5"/>
    <x v="2"/>
    <x v="40"/>
    <x v="3651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0.973499"/>
    <n v="5180.5050000000001"/>
    <x v="2"/>
    <x v="40"/>
    <x v="3652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0.83250000000000002"/>
    <n v="1195.5"/>
    <x v="2"/>
    <x v="40"/>
    <x v="3653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0.92347250000000014"/>
    <n v="2182.0549999999998"/>
    <x v="2"/>
    <x v="40"/>
    <x v="3654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n v="557.5"/>
    <x v="2"/>
    <x v="40"/>
    <x v="3655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n v="1010"/>
    <x v="2"/>
    <x v="40"/>
    <x v="3656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0.54"/>
    <n v="749"/>
    <x v="2"/>
    <x v="40"/>
    <x v="3657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0.89800000000000002"/>
    <n v="2771.5"/>
    <x v="2"/>
    <x v="40"/>
    <x v="3658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0.91800000000000004"/>
    <n v="2733.5"/>
    <x v="2"/>
    <x v="40"/>
    <x v="365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n v="1262.5"/>
    <x v="2"/>
    <x v="40"/>
    <x v="366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0.99750000000000005"/>
    <n v="1009.5"/>
    <x v="2"/>
    <x v="40"/>
    <x v="3661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0.93287500000000001"/>
    <n v="4315.5"/>
    <x v="2"/>
    <x v="40"/>
    <x v="3662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0.56800000000000006"/>
    <n v="1461.5"/>
    <x v="2"/>
    <x v="40"/>
    <x v="3663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0.94958333333333333"/>
    <n v="1278.5"/>
    <x v="2"/>
    <x v="40"/>
    <x v="3664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0.96019999999999994"/>
    <n v="7856"/>
    <x v="2"/>
    <x v="40"/>
    <x v="3665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0.8"/>
    <n v="1515"/>
    <x v="2"/>
    <x v="40"/>
    <x v="3666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0.90333333333333332"/>
    <n v="2493.5"/>
    <x v="2"/>
    <x v="40"/>
    <x v="3667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0.98250000000000004"/>
    <n v="1031"/>
    <x v="2"/>
    <x v="40"/>
    <x v="3668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0.71083333333333332"/>
    <n v="785.5"/>
    <x v="2"/>
    <x v="40"/>
    <x v="3669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0.85"/>
    <n v="580"/>
    <x v="2"/>
    <x v="40"/>
    <x v="367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0.49250000000000005"/>
    <n v="1522.5"/>
    <x v="2"/>
    <x v="40"/>
    <x v="3671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0.89033333333333331"/>
    <n v="3364.5"/>
    <x v="2"/>
    <x v="40"/>
    <x v="367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0.99714285714285711"/>
    <n v="180.5"/>
    <x v="2"/>
    <x v="40"/>
    <x v="3673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1.9933333333333332"/>
    <n v="250.5"/>
    <x v="2"/>
    <x v="40"/>
    <x v="367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1.9673239436619718"/>
    <n v="60"/>
    <x v="2"/>
    <x v="40"/>
    <x v="367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2"/>
    <n v="0"/>
    <x v="2"/>
    <x v="40"/>
    <x v="3676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2"/>
    <n v="0"/>
    <x v="2"/>
    <x v="40"/>
    <x v="3677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1.9971999999999999"/>
    <n v="18.5"/>
    <x v="2"/>
    <x v="40"/>
    <x v="3678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1.4034285714285715"/>
    <n v="2100"/>
    <x v="2"/>
    <x v="40"/>
    <x v="367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.99"/>
    <n v="25.5"/>
    <x v="2"/>
    <x v="40"/>
    <x v="3680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9833333333333334"/>
    <n v="6"/>
    <x v="2"/>
    <x v="40"/>
    <x v="3681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1.9999555555555557"/>
    <n v="1"/>
    <x v="2"/>
    <x v="40"/>
    <x v="368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1.1033333333333333"/>
    <n v="2708.5"/>
    <x v="2"/>
    <x v="40"/>
    <x v="3683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9853571428571428"/>
    <n v="515"/>
    <x v="2"/>
    <x v="40"/>
    <x v="3684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1.9598"/>
    <n v="203"/>
    <x v="2"/>
    <x v="40"/>
    <x v="3685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1.9599545454545455"/>
    <n v="448.5"/>
    <x v="2"/>
    <x v="40"/>
    <x v="3686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1.9148000000000001"/>
    <n v="217.5"/>
    <x v="2"/>
    <x v="40"/>
    <x v="3687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2"/>
    <n v="0"/>
    <x v="2"/>
    <x v="40"/>
    <x v="3688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1.8035000000000001"/>
    <n v="1199"/>
    <x v="2"/>
    <x v="40"/>
    <x v="3689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2"/>
    <n v="0"/>
    <x v="2"/>
    <x v="40"/>
    <x v="369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1.9999799999999999"/>
    <n v="2.5"/>
    <x v="2"/>
    <x v="40"/>
    <x v="369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1.9993333333333334"/>
    <n v="3"/>
    <x v="2"/>
    <x v="40"/>
    <x v="3692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1.6966666666666668"/>
    <n v="232"/>
    <x v="2"/>
    <x v="40"/>
    <x v="3693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n v="512"/>
    <x v="2"/>
    <x v="6"/>
    <x v="3694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0.98750000000000004"/>
    <n v="1031.5"/>
    <x v="2"/>
    <x v="6"/>
    <x v="3695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0.78266666666666662"/>
    <n v="926"/>
    <x v="2"/>
    <x v="6"/>
    <x v="3696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-1.2999999999999998"/>
    <n v="422"/>
    <x v="2"/>
    <x v="6"/>
    <x v="3697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0.90449999999999997"/>
    <n v="1101"/>
    <x v="2"/>
    <x v="6"/>
    <x v="369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0.99048095238095246"/>
    <n v="1073.4949999999999"/>
    <x v="2"/>
    <x v="6"/>
    <x v="3699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0.59866666666666668"/>
    <n v="1068"/>
    <x v="2"/>
    <x v="6"/>
    <x v="3700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0.99999000000000005"/>
    <n v="510.005"/>
    <x v="2"/>
    <x v="6"/>
    <x v="3701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0.80762"/>
    <n v="912.78499999999997"/>
    <x v="2"/>
    <x v="6"/>
    <x v="3702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0.92749999999999999"/>
    <n v="1082.5"/>
    <x v="2"/>
    <x v="6"/>
    <x v="3703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-0.28000000000000003"/>
    <n v="290"/>
    <x v="2"/>
    <x v="6"/>
    <x v="3704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0.93599999999999994"/>
    <n v="545"/>
    <x v="2"/>
    <x v="6"/>
    <x v="3705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0.56666666666666665"/>
    <n v="225"/>
    <x v="2"/>
    <x v="6"/>
    <x v="3706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0.95457142857142863"/>
    <n v="1852.5"/>
    <x v="2"/>
    <x v="6"/>
    <x v="37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0.89980000000000004"/>
    <n v="2788.5"/>
    <x v="2"/>
    <x v="6"/>
    <x v="3708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0.94"/>
    <n v="1345.5"/>
    <x v="2"/>
    <x v="6"/>
    <x v="3709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0.92"/>
    <n v="138.5"/>
    <x v="2"/>
    <x v="6"/>
    <x v="3710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0.94579999999999997"/>
    <n v="2660"/>
    <x v="2"/>
    <x v="6"/>
    <x v="3711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0.80833333333333335"/>
    <n v="370.5"/>
    <x v="2"/>
    <x v="6"/>
    <x v="3712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0.47333333333333338"/>
    <n v="2322.5"/>
    <x v="2"/>
    <x v="6"/>
    <x v="3713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n v="2514"/>
    <x v="2"/>
    <x v="6"/>
    <x v="371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0.998"/>
    <n v="254.5"/>
    <x v="2"/>
    <x v="6"/>
    <x v="3715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-0.25"/>
    <n v="114"/>
    <x v="2"/>
    <x v="6"/>
    <x v="3716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0.93977999999999995"/>
    <n v="269.55500000000001"/>
    <x v="2"/>
    <x v="6"/>
    <x v="3717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0.95333333333333337"/>
    <n v="632.5"/>
    <x v="2"/>
    <x v="6"/>
    <x v="3718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0.83333333333333337"/>
    <n v="710"/>
    <x v="2"/>
    <x v="6"/>
    <x v="3719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0.90966666666666662"/>
    <n v="1664"/>
    <x v="2"/>
    <x v="6"/>
    <x v="372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0.4"/>
    <n v="164"/>
    <x v="2"/>
    <x v="6"/>
    <x v="3721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0.875"/>
    <n v="457"/>
    <x v="2"/>
    <x v="6"/>
    <x v="372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0.97899999999999998"/>
    <n v="1029.5"/>
    <x v="2"/>
    <x v="6"/>
    <x v="3723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0.99175999999999997"/>
    <n v="50462"/>
    <x v="2"/>
    <x v="6"/>
    <x v="3724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0.98750000000000004"/>
    <n v="1028.5"/>
    <x v="2"/>
    <x v="6"/>
    <x v="372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-63"/>
    <n v="34"/>
    <x v="2"/>
    <x v="6"/>
    <x v="3726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1.9127999999999998"/>
    <n v="453"/>
    <x v="2"/>
    <x v="6"/>
    <x v="37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1.7806"/>
    <n v="560"/>
    <x v="2"/>
    <x v="6"/>
    <x v="3728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1.7869999999999999"/>
    <n v="542"/>
    <x v="2"/>
    <x v="6"/>
    <x v="3729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1.5851020408163266"/>
    <n v="2058"/>
    <x v="2"/>
    <x v="6"/>
    <x v="373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1.97895"/>
    <n v="427"/>
    <x v="2"/>
    <x v="6"/>
    <x v="3731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1.9729999999999999"/>
    <n v="98.5"/>
    <x v="2"/>
    <x v="6"/>
    <x v="373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.8383809523809522"/>
    <n v="853"/>
    <x v="2"/>
    <x v="6"/>
    <x v="3733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.8362307692307693"/>
    <n v="1086"/>
    <x v="2"/>
    <x v="6"/>
    <x v="3734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1.9295666666666667"/>
    <n v="1070.5"/>
    <x v="2"/>
    <x v="6"/>
    <x v="3735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1.962"/>
    <n v="21"/>
    <x v="2"/>
    <x v="6"/>
    <x v="3736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1.6592"/>
    <n v="438"/>
    <x v="2"/>
    <x v="6"/>
    <x v="3737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1.998"/>
    <n v="11"/>
    <x v="2"/>
    <x v="6"/>
    <x v="3738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1.9997400000000001"/>
    <n v="14"/>
    <x v="2"/>
    <x v="6"/>
    <x v="3739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.8374545454545455"/>
    <n v="904"/>
    <x v="2"/>
    <x v="6"/>
    <x v="374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1.9750000000000001"/>
    <n v="13"/>
    <x v="2"/>
    <x v="6"/>
    <x v="374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1.9998"/>
    <n v="1"/>
    <x v="2"/>
    <x v="6"/>
    <x v="374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1.948"/>
    <n v="132"/>
    <x v="2"/>
    <x v="6"/>
    <x v="374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1.98"/>
    <n v="5.5"/>
    <x v="2"/>
    <x v="6"/>
    <x v="37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1.9996"/>
    <n v="1"/>
    <x v="2"/>
    <x v="6"/>
    <x v="374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.8233333333333333"/>
    <n v="536.5"/>
    <x v="2"/>
    <x v="6"/>
    <x v="3746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1.95"/>
    <n v="50.5"/>
    <x v="2"/>
    <x v="6"/>
    <x v="374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9998666666666667"/>
    <n v="1"/>
    <x v="2"/>
    <x v="6"/>
    <x v="3748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2"/>
    <n v="0"/>
    <x v="2"/>
    <x v="6"/>
    <x v="3749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988"/>
    <n v="31.5"/>
    <x v="2"/>
    <x v="6"/>
    <x v="375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1.7306257770410278"/>
    <n v="332"/>
    <x v="2"/>
    <x v="6"/>
    <x v="3751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1.9944999999999999"/>
    <n v="6.5"/>
    <x v="2"/>
    <x v="6"/>
    <x v="375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.8745000000000001"/>
    <n v="128"/>
    <x v="2"/>
    <x v="6"/>
    <x v="3753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1.998"/>
    <n v="5.5"/>
    <x v="2"/>
    <x v="40"/>
    <x v="3754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1.9655251315689117"/>
    <n v="233.5"/>
    <x v="2"/>
    <x v="40"/>
    <x v="375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.85"/>
    <n v="755"/>
    <x v="2"/>
    <x v="40"/>
    <x v="375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1.9733333333333334"/>
    <n v="21.5"/>
    <x v="2"/>
    <x v="40"/>
    <x v="375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2"/>
    <n v="0"/>
    <x v="2"/>
    <x v="40"/>
    <x v="375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2"/>
    <n v="0"/>
    <x v="2"/>
    <x v="40"/>
    <x v="375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2"/>
    <n v="0"/>
    <x v="2"/>
    <x v="40"/>
    <x v="376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2"/>
    <n v="0"/>
    <x v="2"/>
    <x v="40"/>
    <x v="376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1.4720512820512821"/>
    <n v="1052.5"/>
    <x v="2"/>
    <x v="40"/>
    <x v="376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1.9503599999999999"/>
    <n v="627.5"/>
    <x v="2"/>
    <x v="40"/>
    <x v="376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1.9994444444444444"/>
    <n v="5.5"/>
    <x v="2"/>
    <x v="40"/>
    <x v="376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2"/>
    <n v="0"/>
    <x v="2"/>
    <x v="40"/>
    <x v="376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.8693333333333333"/>
    <n v="498.5"/>
    <x v="2"/>
    <x v="40"/>
    <x v="3766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1.95"/>
    <n v="13"/>
    <x v="2"/>
    <x v="40"/>
    <x v="376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2"/>
    <n v="0"/>
    <x v="2"/>
    <x v="40"/>
    <x v="37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2"/>
    <n v="0"/>
    <x v="2"/>
    <x v="40"/>
    <x v="37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2"/>
    <n v="0"/>
    <x v="2"/>
    <x v="40"/>
    <x v="37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2"/>
    <n v="0"/>
    <x v="2"/>
    <x v="40"/>
    <x v="3771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x v="40"/>
    <n v="2"/>
    <n v="0"/>
    <x v="2"/>
    <x v="40"/>
    <x v="377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9824999999999999"/>
    <n v="18.5"/>
    <x v="2"/>
    <x v="40"/>
    <x v="3773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1.7290000000000001"/>
    <n v="278"/>
    <x v="2"/>
    <x v="6"/>
    <x v="3774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98525"/>
    <n v="63.5"/>
    <x v="2"/>
    <x v="6"/>
    <x v="377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.8317333333333332"/>
    <n v="1266"/>
    <x v="2"/>
    <x v="6"/>
    <x v="3776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1.675"/>
    <n v="133.5"/>
    <x v="2"/>
    <x v="6"/>
    <x v="3777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2"/>
    <n v="0"/>
    <x v="2"/>
    <x v="6"/>
    <x v="3778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1.7845"/>
    <n v="5429.5"/>
    <x v="2"/>
    <x v="6"/>
    <x v="3779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1.9653333333333334"/>
    <n v="265.5"/>
    <x v="2"/>
    <x v="6"/>
    <x v="378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1.95"/>
    <n v="25.5"/>
    <x v="2"/>
    <x v="6"/>
    <x v="3781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.89375"/>
    <n v="87"/>
    <x v="2"/>
    <x v="6"/>
    <x v="3782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.8239999999999998"/>
    <n v="225"/>
    <x v="2"/>
    <x v="6"/>
    <x v="378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1.6743999999999999"/>
    <n v="415"/>
    <x v="2"/>
    <x v="6"/>
    <x v="3784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9875"/>
    <n v="63.5"/>
    <x v="2"/>
    <x v="6"/>
    <x v="3785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1.946"/>
    <n v="70"/>
    <x v="2"/>
    <x v="6"/>
    <x v="3786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1.9916666666666667"/>
    <n v="13"/>
    <x v="2"/>
    <x v="6"/>
    <x v="378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1.5116666666666667"/>
    <n v="748"/>
    <x v="2"/>
    <x v="6"/>
    <x v="3788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2"/>
    <n v="0"/>
    <x v="2"/>
    <x v="6"/>
    <x v="3789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1.9997"/>
    <n v="2.5"/>
    <x v="2"/>
    <x v="6"/>
    <x v="379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.8846666666666667"/>
    <n v="90"/>
    <x v="2"/>
    <x v="6"/>
    <x v="379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1.3266666666666667"/>
    <n v="513"/>
    <x v="2"/>
    <x v="6"/>
    <x v="379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.847"/>
    <n v="78.5"/>
    <x v="2"/>
    <x v="6"/>
    <x v="379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1.9133333333333333"/>
    <n v="34.5"/>
    <x v="2"/>
    <x v="6"/>
    <x v="379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1.9977499999999999"/>
    <n v="69.5"/>
    <x v="2"/>
    <x v="6"/>
    <x v="379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1.9691666666666667"/>
    <n v="94"/>
    <x v="2"/>
    <x v="6"/>
    <x v="379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1.625875"/>
    <n v="1514.5"/>
    <x v="2"/>
    <x v="6"/>
    <x v="379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1.9999333333333333"/>
    <n v="1"/>
    <x v="2"/>
    <x v="6"/>
    <x v="379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.9"/>
    <n v="503.5"/>
    <x v="2"/>
    <x v="6"/>
    <x v="379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1.6364000000000001"/>
    <n v="468"/>
    <x v="2"/>
    <x v="6"/>
    <x v="380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1.9966666666666666"/>
    <n v="3"/>
    <x v="2"/>
    <x v="6"/>
    <x v="3801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2"/>
    <n v="0"/>
    <x v="2"/>
    <x v="6"/>
    <x v="380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1.9971428571428571"/>
    <n v="5.5"/>
    <x v="2"/>
    <x v="6"/>
    <x v="380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1.998"/>
    <n v="61.5"/>
    <x v="2"/>
    <x v="6"/>
    <x v="380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982"/>
    <n v="46.5"/>
    <x v="2"/>
    <x v="6"/>
    <x v="380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1.946"/>
    <n v="69"/>
    <x v="2"/>
    <x v="6"/>
    <x v="380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2"/>
    <n v="0"/>
    <x v="2"/>
    <x v="6"/>
    <x v="3807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1.9186666666666667"/>
    <n v="33.5"/>
    <x v="2"/>
    <x v="6"/>
    <x v="3808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.8796521739130436"/>
    <n v="700.5"/>
    <x v="2"/>
    <x v="6"/>
    <x v="3809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.8473333333333333"/>
    <n v="1165"/>
    <x v="2"/>
    <x v="6"/>
    <x v="3810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.9"/>
    <n v="9"/>
    <x v="2"/>
    <x v="6"/>
    <x v="3811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1.9969999999999999"/>
    <n v="8"/>
    <x v="2"/>
    <x v="6"/>
    <x v="3812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.99"/>
    <n v="13.5"/>
    <x v="2"/>
    <x v="6"/>
    <x v="381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.8698000000000001"/>
    <n v="329"/>
    <x v="2"/>
    <x v="6"/>
    <x v="3814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1.9773499999999999"/>
    <n v="233.5"/>
    <x v="2"/>
    <x v="6"/>
    <x v="381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2"/>
    <n v="0"/>
    <x v="2"/>
    <x v="6"/>
    <x v="381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2"/>
    <n v="0"/>
    <x v="2"/>
    <x v="6"/>
    <x v="381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1.9999166666666666"/>
    <n v="1"/>
    <x v="2"/>
    <x v="6"/>
    <x v="3818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.8425714285714285"/>
    <n v="557"/>
    <x v="2"/>
    <x v="6"/>
    <x v="3819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.8900000000000001"/>
    <n v="281"/>
    <x v="2"/>
    <x v="6"/>
    <x v="382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1.5616666666666665"/>
    <n v="669"/>
    <x v="2"/>
    <x v="6"/>
    <x v="3821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2"/>
    <n v="0"/>
    <x v="2"/>
    <x v="6"/>
    <x v="382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1.1386481802426343"/>
    <n v="1247.5"/>
    <x v="2"/>
    <x v="6"/>
    <x v="3823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.8780337941628265"/>
    <n v="201"/>
    <x v="2"/>
    <x v="6"/>
    <x v="382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1.9990000000000001"/>
    <n v="3"/>
    <x v="2"/>
    <x v="6"/>
    <x v="3825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1.9978"/>
    <n v="6.5"/>
    <x v="2"/>
    <x v="6"/>
    <x v="3826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1.990909090909091"/>
    <n v="26"/>
    <x v="2"/>
    <x v="6"/>
    <x v="382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2"/>
    <n v="0"/>
    <x v="2"/>
    <x v="6"/>
    <x v="3828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1.6435999999999999"/>
    <n v="897.5"/>
    <x v="2"/>
    <x v="6"/>
    <x v="382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2"/>
    <n v="0"/>
    <x v="2"/>
    <x v="6"/>
    <x v="383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1.9975000000000001"/>
    <n v="3"/>
    <x v="2"/>
    <x v="6"/>
    <x v="3831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1.9675"/>
    <n v="100"/>
    <x v="2"/>
    <x v="6"/>
    <x v="383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1.9663333333333335"/>
    <n v="51.5"/>
    <x v="2"/>
    <x v="6"/>
    <x v="3833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2"/>
    <n v="0"/>
    <x v="2"/>
    <x v="6"/>
    <x v="3834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.8423"/>
    <n v="804.5"/>
    <x v="2"/>
    <x v="6"/>
    <x v="3835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1.9937499999999999"/>
    <n v="13"/>
    <x v="2"/>
    <x v="6"/>
    <x v="383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1.999995"/>
    <n v="1"/>
    <x v="2"/>
    <x v="6"/>
    <x v="383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1.9990384615384615"/>
    <n v="13"/>
    <x v="2"/>
    <x v="6"/>
    <x v="3838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2"/>
    <n v="0"/>
    <x v="2"/>
    <x v="6"/>
    <x v="3839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2"/>
    <n v="0"/>
    <x v="2"/>
    <x v="6"/>
    <x v="3840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1.7571428571428571"/>
    <n v="216.5"/>
    <x v="2"/>
    <x v="6"/>
    <x v="384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2"/>
    <n v="0"/>
    <x v="2"/>
    <x v="6"/>
    <x v="384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1.9997500000000001"/>
    <n v="4"/>
    <x v="2"/>
    <x v="6"/>
    <x v="3843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1.6795"/>
    <n v="328.5"/>
    <x v="2"/>
    <x v="6"/>
    <x v="3844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1.7566666666666668"/>
    <n v="152"/>
    <x v="2"/>
    <x v="6"/>
    <x v="3845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9849999999999999"/>
    <n v="24.5"/>
    <x v="2"/>
    <x v="6"/>
    <x v="384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1.9958"/>
    <n v="11.5"/>
    <x v="2"/>
    <x v="6"/>
    <x v="3847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1.967857142857143"/>
    <n v="24"/>
    <x v="2"/>
    <x v="6"/>
    <x v="3848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2"/>
    <n v="0"/>
    <x v="2"/>
    <x v="6"/>
    <x v="384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1.9370000000000001"/>
    <n v="64.5"/>
    <x v="2"/>
    <x v="6"/>
    <x v="385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.8574999999999999"/>
    <n v="144.5"/>
    <x v="2"/>
    <x v="6"/>
    <x v="3851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1.994"/>
    <n v="23.5"/>
    <x v="2"/>
    <x v="6"/>
    <x v="3852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1.7588235294117647"/>
    <n v="210"/>
    <x v="2"/>
    <x v="6"/>
    <x v="3853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.8946000000000001"/>
    <n v="269"/>
    <x v="2"/>
    <x v="6"/>
    <x v="3854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1.9253097345132744"/>
    <n v="108.5"/>
    <x v="2"/>
    <x v="6"/>
    <x v="3855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1.9992666666666667"/>
    <n v="6.5"/>
    <x v="2"/>
    <x v="6"/>
    <x v="385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1.9902857142857142"/>
    <n v="71"/>
    <x v="2"/>
    <x v="6"/>
    <x v="3857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1.7890000000000001"/>
    <n v="109.5"/>
    <x v="2"/>
    <x v="6"/>
    <x v="3858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1.2190000000000001"/>
    <n v="1971"/>
    <x v="2"/>
    <x v="6"/>
    <x v="3859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1.6800000000000002"/>
    <n v="165.5"/>
    <x v="2"/>
    <x v="6"/>
    <x v="3860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2"/>
    <n v="0"/>
    <x v="2"/>
    <x v="6"/>
    <x v="3861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1.523076923076923"/>
    <n v="315"/>
    <x v="2"/>
    <x v="6"/>
    <x v="3862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9855"/>
    <n v="655.5"/>
    <x v="2"/>
    <x v="6"/>
    <x v="3863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.893"/>
    <n v="111"/>
    <x v="2"/>
    <x v="6"/>
    <x v="3864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9816666666666667"/>
    <n v="58"/>
    <x v="2"/>
    <x v="6"/>
    <x v="3865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.8199999999999998"/>
    <n v="228.5"/>
    <x v="2"/>
    <x v="6"/>
    <x v="3866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1.9591666666666665"/>
    <n v="616"/>
    <x v="2"/>
    <x v="6"/>
    <x v="3867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1.8"/>
    <n v="87.5"/>
    <x v="2"/>
    <x v="6"/>
    <x v="3868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1.6519748653500899"/>
    <n v="1961.5"/>
    <x v="2"/>
    <x v="6"/>
    <x v="3869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1.9366666666666665"/>
    <n v="52.5"/>
    <x v="2"/>
    <x v="6"/>
    <x v="387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1.6795"/>
    <n v="330"/>
    <x v="2"/>
    <x v="6"/>
    <x v="387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1.9024000000000001"/>
    <n v="250.5"/>
    <x v="2"/>
    <x v="6"/>
    <x v="3872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1.6225000000000001"/>
    <n v="82"/>
    <x v="2"/>
    <x v="6"/>
    <x v="3873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1.9786666666666668"/>
    <n v="18"/>
    <x v="2"/>
    <x v="6"/>
    <x v="3874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2"/>
    <n v="0"/>
    <x v="2"/>
    <x v="6"/>
    <x v="3875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1.958181818181818"/>
    <n v="36"/>
    <x v="2"/>
    <x v="6"/>
    <x v="3876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1.8"/>
    <n v="50.5"/>
    <x v="2"/>
    <x v="6"/>
    <x v="3877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1.9459"/>
    <n v="275"/>
    <x v="2"/>
    <x v="6"/>
    <x v="3878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1.9999400000000001"/>
    <n v="2"/>
    <x v="2"/>
    <x v="6"/>
    <x v="3879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1.9975000000000001"/>
    <n v="3"/>
    <x v="2"/>
    <x v="6"/>
    <x v="388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1.65"/>
    <n v="37"/>
    <x v="2"/>
    <x v="6"/>
    <x v="388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.8343333333333334"/>
    <n v="257"/>
    <x v="2"/>
    <x v="6"/>
    <x v="3882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2"/>
    <n v="0"/>
    <x v="2"/>
    <x v="6"/>
    <x v="3883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1.4279999999999999"/>
    <n v="363.5"/>
    <x v="2"/>
    <x v="6"/>
    <x v="3884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.834857142857143"/>
    <n v="585"/>
    <x v="2"/>
    <x v="6"/>
    <x v="3885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1.99875"/>
    <n v="5.5"/>
    <x v="2"/>
    <x v="6"/>
    <x v="3886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1.6225000000000001"/>
    <n v="233.5"/>
    <x v="2"/>
    <x v="6"/>
    <x v="3887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9816"/>
    <n v="13.5"/>
    <x v="2"/>
    <x v="6"/>
    <x v="3888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.8995"/>
    <n v="101.5"/>
    <x v="2"/>
    <x v="6"/>
    <x v="3889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1.998"/>
    <n v="1"/>
    <x v="2"/>
    <x v="6"/>
    <x v="3890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9866666666666668"/>
    <n v="21"/>
    <x v="2"/>
    <x v="6"/>
    <x v="3891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1.9999333333333333"/>
    <n v="1.5"/>
    <x v="2"/>
    <x v="6"/>
    <x v="389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1.9975000000000001"/>
    <n v="3"/>
    <x v="2"/>
    <x v="6"/>
    <x v="389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1.94"/>
    <n v="32"/>
    <x v="2"/>
    <x v="6"/>
    <x v="3894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1.9611398963730569"/>
    <n v="39"/>
    <x v="2"/>
    <x v="6"/>
    <x v="3895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1.7580555555555555"/>
    <n v="890"/>
    <x v="2"/>
    <x v="6"/>
    <x v="389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1.9239999999999999"/>
    <n v="11.5"/>
    <x v="2"/>
    <x v="6"/>
    <x v="3897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2"/>
    <n v="0"/>
    <x v="2"/>
    <x v="6"/>
    <x v="3898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9870000000000001"/>
    <n v="14"/>
    <x v="2"/>
    <x v="6"/>
    <x v="3899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2"/>
    <n v="0"/>
    <x v="2"/>
    <x v="6"/>
    <x v="3900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999857142857143"/>
    <n v="1"/>
    <x v="2"/>
    <x v="6"/>
    <x v="3901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.8599999999999999"/>
    <n v="38.5"/>
    <x v="2"/>
    <x v="6"/>
    <x v="3902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9895"/>
    <n v="53.5"/>
    <x v="2"/>
    <x v="6"/>
    <x v="3903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1.9133333333333333"/>
    <n v="67"/>
    <x v="2"/>
    <x v="6"/>
    <x v="3904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1.9917142857142855"/>
    <n v="16.5"/>
    <x v="2"/>
    <x v="6"/>
    <x v="3905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.8333333333333335"/>
    <n v="51.5"/>
    <x v="2"/>
    <x v="6"/>
    <x v="3906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1.9916666666666667"/>
    <n v="63.5"/>
    <x v="2"/>
    <x v="6"/>
    <x v="3907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1.3043888888888888"/>
    <n v="6359"/>
    <x v="2"/>
    <x v="6"/>
    <x v="3908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2"/>
    <n v="0"/>
    <x v="2"/>
    <x v="6"/>
    <x v="3909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9875"/>
    <n v="5.5"/>
    <x v="2"/>
    <x v="6"/>
    <x v="391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1.95"/>
    <n v="127"/>
    <x v="2"/>
    <x v="6"/>
    <x v="3911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2"/>
    <n v="0"/>
    <x v="2"/>
    <x v="6"/>
    <x v="3912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1.9283333333333332"/>
    <n v="111"/>
    <x v="2"/>
    <x v="6"/>
    <x v="3913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1.7195"/>
    <n v="286"/>
    <x v="2"/>
    <x v="6"/>
    <x v="3914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2"/>
    <n v="0"/>
    <x v="2"/>
    <x v="6"/>
    <x v="3915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.8399999999999999"/>
    <n v="203"/>
    <x v="2"/>
    <x v="6"/>
    <x v="391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2"/>
    <n v="0"/>
    <x v="2"/>
    <x v="6"/>
    <x v="3917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1.9317129629629628"/>
    <n v="210"/>
    <x v="2"/>
    <x v="6"/>
    <x v="3918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1.7430129707112971"/>
    <n v="3117.9949999999999"/>
    <x v="2"/>
    <x v="6"/>
    <x v="3919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9851851851851852"/>
    <n v="101"/>
    <x v="2"/>
    <x v="6"/>
    <x v="392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1.6315"/>
    <n v="1855"/>
    <x v="2"/>
    <x v="6"/>
    <x v="3921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1.5295000000000001"/>
    <n v="1420"/>
    <x v="2"/>
    <x v="6"/>
    <x v="3922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.8857142857142857"/>
    <n v="41"/>
    <x v="2"/>
    <x v="6"/>
    <x v="3923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.8795999999999999"/>
    <n v="152.5"/>
    <x v="2"/>
    <x v="6"/>
    <x v="3924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1.4"/>
    <n v="152.5"/>
    <x v="2"/>
    <x v="6"/>
    <x v="3925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1.6875"/>
    <n v="1251"/>
    <x v="2"/>
    <x v="6"/>
    <x v="3926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1.9958"/>
    <n v="11.5"/>
    <x v="2"/>
    <x v="6"/>
    <x v="3927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1.9979"/>
    <n v="12"/>
    <x v="2"/>
    <x v="6"/>
    <x v="3928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2"/>
    <n v="0"/>
    <x v="2"/>
    <x v="6"/>
    <x v="3929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1.625"/>
    <n v="114.5"/>
    <x v="2"/>
    <x v="6"/>
    <x v="393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1.9998"/>
    <n v="1"/>
    <x v="2"/>
    <x v="6"/>
    <x v="3931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1.9178571428571427"/>
    <n v="236"/>
    <x v="2"/>
    <x v="6"/>
    <x v="3932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1.978"/>
    <n v="57"/>
    <x v="2"/>
    <x v="6"/>
    <x v="393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.8234705882352942"/>
    <n v="1546"/>
    <x v="2"/>
    <x v="6"/>
    <x v="3934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1.9992000000000001"/>
    <n v="8.5"/>
    <x v="2"/>
    <x v="6"/>
    <x v="393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1.9993333333333334"/>
    <n v="1"/>
    <x v="2"/>
    <x v="6"/>
    <x v="3936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2"/>
    <n v="0"/>
    <x v="2"/>
    <x v="6"/>
    <x v="39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1.6246666666666667"/>
    <n v="569.5"/>
    <x v="2"/>
    <x v="6"/>
    <x v="3938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1.78"/>
    <n v="56"/>
    <x v="2"/>
    <x v="6"/>
    <x v="393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2"/>
    <n v="0"/>
    <x v="2"/>
    <x v="6"/>
    <x v="394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.8237999999999999"/>
    <n v="451"/>
    <x v="2"/>
    <x v="6"/>
    <x v="394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1.47"/>
    <n v="402"/>
    <x v="2"/>
    <x v="6"/>
    <x v="394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1.7785714285714285"/>
    <n v="390.5"/>
    <x v="2"/>
    <x v="6"/>
    <x v="3943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1.9746666666666668"/>
    <n v="49.5"/>
    <x v="2"/>
    <x v="6"/>
    <x v="394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1.9750000000000001"/>
    <n v="128.5"/>
    <x v="2"/>
    <x v="6"/>
    <x v="3945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1.9715"/>
    <n v="145"/>
    <x v="2"/>
    <x v="6"/>
    <x v="394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2"/>
    <n v="0"/>
    <x v="2"/>
    <x v="6"/>
    <x v="3947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1.9755"/>
    <n v="246.5"/>
    <x v="2"/>
    <x v="6"/>
    <x v="394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9857894736842105"/>
    <n v="72"/>
    <x v="2"/>
    <x v="6"/>
    <x v="3949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.8075000000000001"/>
    <n v="195.5"/>
    <x v="2"/>
    <x v="6"/>
    <x v="3950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1.99325"/>
    <n v="15.5"/>
    <x v="2"/>
    <x v="6"/>
    <x v="395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1.9983333333333333"/>
    <n v="13"/>
    <x v="2"/>
    <x v="6"/>
    <x v="395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1.391"/>
    <n v="1531"/>
    <x v="2"/>
    <x v="6"/>
    <x v="3953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.9900000000000002"/>
    <n v="17.975000000000001"/>
    <x v="2"/>
    <x v="6"/>
    <x v="3954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1.6560000000000001"/>
    <n v="221.5"/>
    <x v="2"/>
    <x v="6"/>
    <x v="3955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.835"/>
    <n v="85.5"/>
    <x v="2"/>
    <x v="6"/>
    <x v="3956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2"/>
    <n v="0"/>
    <x v="2"/>
    <x v="6"/>
    <x v="395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1.996"/>
    <n v="3"/>
    <x v="2"/>
    <x v="6"/>
    <x v="3958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9894285714285713"/>
    <n v="19.5"/>
    <x v="2"/>
    <x v="6"/>
    <x v="3959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1.7327272727272729"/>
    <n v="378"/>
    <x v="2"/>
    <x v="6"/>
    <x v="396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1.712"/>
    <n v="294.5"/>
    <x v="2"/>
    <x v="6"/>
    <x v="3961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2"/>
    <n v="0"/>
    <x v="2"/>
    <x v="6"/>
    <x v="3962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1.911"/>
    <n v="670.5"/>
    <x v="2"/>
    <x v="6"/>
    <x v="3963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2"/>
    <n v="0"/>
    <x v="2"/>
    <x v="6"/>
    <x v="3964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1.9983333333333333"/>
    <n v="3"/>
    <x v="2"/>
    <x v="6"/>
    <x v="396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2"/>
    <n v="0"/>
    <x v="2"/>
    <x v="6"/>
    <x v="396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.8426258992805755"/>
    <n v="181"/>
    <x v="2"/>
    <x v="6"/>
    <x v="3967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1.98"/>
    <n v="2.5"/>
    <x v="2"/>
    <x v="6"/>
    <x v="3968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1.7831428571428571"/>
    <n v="382.5"/>
    <x v="2"/>
    <x v="6"/>
    <x v="3969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1.9966666666666666"/>
    <n v="5.5"/>
    <x v="2"/>
    <x v="6"/>
    <x v="397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1.9971428571428571"/>
    <n v="5.5"/>
    <x v="2"/>
    <x v="6"/>
    <x v="3971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1.9529999999999998"/>
    <n v="26"/>
    <x v="2"/>
    <x v="6"/>
    <x v="3972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2"/>
    <n v="0"/>
    <x v="2"/>
    <x v="6"/>
    <x v="3973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.8919999999999999"/>
    <n v="109.5"/>
    <x v="2"/>
    <x v="6"/>
    <x v="397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1.952"/>
    <n v="124"/>
    <x v="2"/>
    <x v="6"/>
    <x v="397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1.968"/>
    <n v="17.5"/>
    <x v="2"/>
    <x v="6"/>
    <x v="3976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.8725000000000001"/>
    <n v="106"/>
    <x v="2"/>
    <x v="6"/>
    <x v="3977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9998181818181817"/>
    <n v="10.5"/>
    <x v="2"/>
    <x v="6"/>
    <x v="3978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1.976"/>
    <n v="32"/>
    <x v="2"/>
    <x v="6"/>
    <x v="397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1.635"/>
    <n v="369"/>
    <x v="2"/>
    <x v="6"/>
    <x v="398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1.9733333333333334"/>
    <n v="400.5"/>
    <x v="2"/>
    <x v="6"/>
    <x v="3981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.8857142857142857"/>
    <n v="202.5"/>
    <x v="2"/>
    <x v="6"/>
    <x v="3982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2"/>
    <n v="0"/>
    <x v="2"/>
    <x v="6"/>
    <x v="3983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2"/>
    <n v="0"/>
    <x v="2"/>
    <x v="6"/>
    <x v="3984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9888888888888889"/>
    <n v="25.5"/>
    <x v="2"/>
    <x v="6"/>
    <x v="3985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2"/>
    <n v="0"/>
    <x v="2"/>
    <x v="6"/>
    <x v="39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2"/>
    <n v="0"/>
    <x v="2"/>
    <x v="6"/>
    <x v="3987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1.726"/>
    <n v="71.5"/>
    <x v="2"/>
    <x v="6"/>
    <x v="3988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.9"/>
    <n v="53"/>
    <x v="2"/>
    <x v="6"/>
    <x v="3989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1.7863333333333333"/>
    <n v="327.5"/>
    <x v="2"/>
    <x v="6"/>
    <x v="3990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1.9303030303030302"/>
    <n v="1153"/>
    <x v="2"/>
    <x v="6"/>
    <x v="3991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1.294"/>
    <n v="1781.5"/>
    <x v="2"/>
    <x v="6"/>
    <x v="399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1.9795"/>
    <n v="22.5"/>
    <x v="2"/>
    <x v="6"/>
    <x v="399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803333333333333"/>
    <n v="30"/>
    <x v="2"/>
    <x v="6"/>
    <x v="3994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2"/>
    <n v="0"/>
    <x v="2"/>
    <x v="6"/>
    <x v="3995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1.7133333333333334"/>
    <n v="46"/>
    <x v="2"/>
    <x v="6"/>
    <x v="3996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1.9686666666666666"/>
    <n v="50"/>
    <x v="2"/>
    <x v="6"/>
    <x v="3997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1.9996"/>
    <n v="1"/>
    <x v="2"/>
    <x v="6"/>
    <x v="3998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1.998"/>
    <n v="3"/>
    <x v="2"/>
    <x v="6"/>
    <x v="3999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68F4C-C445-40AA-94E7-4753FE4EC5CC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8A0E5-0D6E-4493-8B23-A922A79C9C0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22"/>
        <item x="17"/>
        <item x="8"/>
        <item x="7"/>
        <item x="2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ACD86-2D03-4CA8-87AB-ECE357A9D5E3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B117" sqref="B117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9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85546875" customWidth="1"/>
    <col min="16" max="16" width="24" customWidth="1"/>
    <col min="17" max="17" width="21.5703125" customWidth="1"/>
    <col min="18" max="18" width="19.5703125" customWidth="1"/>
    <col min="19" max="19" width="31.7109375" customWidth="1"/>
    <col min="20" max="20" width="28.5703125" style="1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8399</v>
      </c>
      <c r="R1" s="1" t="s">
        <v>8308</v>
      </c>
      <c r="S1" t="s">
        <v>8365</v>
      </c>
      <c r="T1" s="11" t="s">
        <v>8364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T2"/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T3"/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T4"/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T5"/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T6"/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T7"/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T8"/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T9"/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T10"/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T11"/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T12"/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T13"/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T14"/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T15"/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T16"/>
    </row>
    <row r="17" spans="1:14" customFormat="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customFormat="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customFormat="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customFormat="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customFormat="1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customFormat="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customFormat="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customFormat="1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customFormat="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customFormat="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customFormat="1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customFormat="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customFormat="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customFormat="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customFormat="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customFormat="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customFormat="1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customFormat="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customFormat="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customFormat="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customFormat="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customFormat="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customFormat="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customFormat="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customFormat="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customFormat="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customFormat="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customFormat="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customFormat="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customFormat="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customFormat="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customFormat="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customFormat="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customFormat="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customFormat="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customFormat="1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customFormat="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customFormat="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customFormat="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customFormat="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customFormat="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customFormat="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customFormat="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customFormat="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customFormat="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customFormat="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customFormat="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customFormat="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customFormat="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customFormat="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customFormat="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customFormat="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customFormat="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customFormat="1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customFormat="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customFormat="1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customFormat="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customFormat="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customFormat="1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customFormat="1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customFormat="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customFormat="1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customFormat="1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customFormat="1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customFormat="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customFormat="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customFormat="1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customFormat="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customFormat="1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customFormat="1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customFormat="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customFormat="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customFormat="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customFormat="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customFormat="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customFormat="1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customFormat="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customFormat="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customFormat="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customFormat="1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customFormat="1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customFormat="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customFormat="1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customFormat="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customFormat="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customFormat="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customFormat="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customFormat="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customFormat="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customFormat="1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customFormat="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customFormat="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customFormat="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customFormat="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customFormat="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customFormat="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T113"/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T114"/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T115"/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T116"/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(D117-E117)/ABS(D117)+1</f>
        <v>0.59555555555555562</v>
      </c>
      <c r="P117" s="6">
        <f>AVERAGE(E117,L117)</f>
        <v>327</v>
      </c>
      <c r="Q117" t="s">
        <v>8309</v>
      </c>
      <c r="R117" t="s">
        <v>8310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ref="O118:O181" si="0">(D118-E118)/ABS(D118)+1</f>
        <v>0.86342857142857143</v>
      </c>
      <c r="P118" s="6">
        <f t="shared" ref="P118:P181" si="1">AVERAGE(E118,L118)</f>
        <v>2017.5</v>
      </c>
      <c r="Q118" t="s">
        <v>8309</v>
      </c>
      <c r="R118" t="s">
        <v>8310</v>
      </c>
      <c r="S118" s="10">
        <f t="shared" ref="S118:S181" si="2">(((J118/60)/60)/24)+DATE(1970,1,1)</f>
        <v>40595.497164351851</v>
      </c>
      <c r="T118" s="10">
        <f t="shared" ref="T118:T181" si="3"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0"/>
        <v>0.99506222222222218</v>
      </c>
      <c r="P119" s="6">
        <f t="shared" si="1"/>
        <v>2274.61</v>
      </c>
      <c r="Q119" t="s">
        <v>8309</v>
      </c>
      <c r="R119" t="s">
        <v>8310</v>
      </c>
      <c r="S119" s="10">
        <f t="shared" si="2"/>
        <v>40248.834999999999</v>
      </c>
      <c r="T119" s="10">
        <f t="shared" si="3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0"/>
        <v>0.86968400000000001</v>
      </c>
      <c r="P120" s="6">
        <f t="shared" si="1"/>
        <v>2845.29</v>
      </c>
      <c r="Q120" t="s">
        <v>8309</v>
      </c>
      <c r="R120" t="s">
        <v>8310</v>
      </c>
      <c r="S120" s="10">
        <f t="shared" si="2"/>
        <v>40723.053657407407</v>
      </c>
      <c r="T120" s="10">
        <f t="shared" si="3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0"/>
        <v>0.9544307692307693</v>
      </c>
      <c r="P121" s="6">
        <f t="shared" si="1"/>
        <v>1717.55</v>
      </c>
      <c r="Q121" t="s">
        <v>8309</v>
      </c>
      <c r="R121" t="s">
        <v>8310</v>
      </c>
      <c r="S121" s="10">
        <f t="shared" si="2"/>
        <v>40739.069282407407</v>
      </c>
      <c r="T121" s="10">
        <f t="shared" si="3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0"/>
        <v>1.999857142857143</v>
      </c>
      <c r="P122" s="6">
        <f t="shared" si="1"/>
        <v>5.5</v>
      </c>
      <c r="Q122" t="s">
        <v>8309</v>
      </c>
      <c r="R122" t="s">
        <v>8311</v>
      </c>
      <c r="S122" s="10">
        <f t="shared" si="2"/>
        <v>42616.049849537041</v>
      </c>
      <c r="T122" s="10">
        <f t="shared" si="3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0"/>
        <v>1.9996666666666667</v>
      </c>
      <c r="P123" s="6">
        <f t="shared" si="1"/>
        <v>1</v>
      </c>
      <c r="Q123" t="s">
        <v>8309</v>
      </c>
      <c r="R123" t="s">
        <v>8311</v>
      </c>
      <c r="S123" s="10">
        <f t="shared" si="2"/>
        <v>42096.704976851848</v>
      </c>
      <c r="T123" s="10">
        <f t="shared" si="3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0"/>
        <v>2</v>
      </c>
      <c r="P124" s="6">
        <f t="shared" si="1"/>
        <v>0</v>
      </c>
      <c r="Q124" t="s">
        <v>8309</v>
      </c>
      <c r="R124" t="s">
        <v>8311</v>
      </c>
      <c r="S124" s="10">
        <f t="shared" si="2"/>
        <v>42593.431793981479</v>
      </c>
      <c r="T124" s="10">
        <f t="shared" si="3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0"/>
        <v>1.9972545454545454</v>
      </c>
      <c r="P125" s="6">
        <f t="shared" si="1"/>
        <v>78.5</v>
      </c>
      <c r="Q125" t="s">
        <v>8309</v>
      </c>
      <c r="R125" t="s">
        <v>8311</v>
      </c>
      <c r="S125" s="10">
        <f t="shared" si="2"/>
        <v>41904.781990740739</v>
      </c>
      <c r="T125" s="10">
        <f t="shared" si="3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0"/>
        <v>2</v>
      </c>
      <c r="P126" s="6">
        <f t="shared" si="1"/>
        <v>0</v>
      </c>
      <c r="Q126" t="s">
        <v>8309</v>
      </c>
      <c r="R126" t="s">
        <v>8311</v>
      </c>
      <c r="S126" s="10">
        <f t="shared" si="2"/>
        <v>42114.928726851853</v>
      </c>
      <c r="T126" s="10">
        <f t="shared" si="3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0"/>
        <v>1.8599999999999999</v>
      </c>
      <c r="P127" s="6">
        <f t="shared" si="1"/>
        <v>38</v>
      </c>
      <c r="Q127" t="s">
        <v>8309</v>
      </c>
      <c r="R127" t="s">
        <v>8311</v>
      </c>
      <c r="S127" s="10">
        <f t="shared" si="2"/>
        <v>42709.993981481486</v>
      </c>
      <c r="T127" s="10">
        <f t="shared" si="3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0"/>
        <v>1.94452</v>
      </c>
      <c r="P128" s="6">
        <f t="shared" si="1"/>
        <v>700</v>
      </c>
      <c r="Q128" t="s">
        <v>8309</v>
      </c>
      <c r="R128" t="s">
        <v>8311</v>
      </c>
      <c r="S128" s="10">
        <f t="shared" si="2"/>
        <v>42135.589548611111</v>
      </c>
      <c r="T128" s="10">
        <f t="shared" si="3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0"/>
        <v>1.9762499999999998</v>
      </c>
      <c r="P129" s="6">
        <f t="shared" si="1"/>
        <v>97</v>
      </c>
      <c r="Q129" t="s">
        <v>8309</v>
      </c>
      <c r="R129" t="s">
        <v>8311</v>
      </c>
      <c r="S129" s="10">
        <f t="shared" si="2"/>
        <v>42067.62431712963</v>
      </c>
      <c r="T129" s="10">
        <f t="shared" si="3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0"/>
        <v>1.98133</v>
      </c>
      <c r="P130" s="6">
        <f t="shared" si="1"/>
        <v>936.5</v>
      </c>
      <c r="Q130" t="s">
        <v>8309</v>
      </c>
      <c r="R130" t="s">
        <v>8311</v>
      </c>
      <c r="S130" s="10">
        <f t="shared" si="2"/>
        <v>42628.22792824074</v>
      </c>
      <c r="T130" s="10">
        <f t="shared" si="3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0"/>
        <v>2</v>
      </c>
      <c r="P131" s="6">
        <f t="shared" si="1"/>
        <v>0</v>
      </c>
      <c r="Q131" t="s">
        <v>8309</v>
      </c>
      <c r="R131" t="s">
        <v>8311</v>
      </c>
      <c r="S131" s="10">
        <f t="shared" si="2"/>
        <v>41882.937303240738</v>
      </c>
      <c r="T131" s="10">
        <f t="shared" si="3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0"/>
        <v>2</v>
      </c>
      <c r="P132" s="6">
        <f t="shared" si="1"/>
        <v>0</v>
      </c>
      <c r="Q132" t="s">
        <v>8309</v>
      </c>
      <c r="R132" t="s">
        <v>8311</v>
      </c>
      <c r="S132" s="10">
        <f t="shared" si="2"/>
        <v>41778.915416666663</v>
      </c>
      <c r="T132" s="10">
        <f t="shared" si="3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0"/>
        <v>2</v>
      </c>
      <c r="P133" s="6">
        <f t="shared" si="1"/>
        <v>0</v>
      </c>
      <c r="Q133" t="s">
        <v>8309</v>
      </c>
      <c r="R133" t="s">
        <v>8311</v>
      </c>
      <c r="S133" s="10">
        <f t="shared" si="2"/>
        <v>42541.837511574078</v>
      </c>
      <c r="T133" s="10">
        <f t="shared" si="3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0"/>
        <v>1.9043125000000001</v>
      </c>
      <c r="P134" s="6">
        <f t="shared" si="1"/>
        <v>3868</v>
      </c>
      <c r="Q134" t="s">
        <v>8309</v>
      </c>
      <c r="R134" t="s">
        <v>8311</v>
      </c>
      <c r="S134" s="10">
        <f t="shared" si="2"/>
        <v>41905.812581018516</v>
      </c>
      <c r="T134" s="10">
        <f t="shared" si="3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0"/>
        <v>2</v>
      </c>
      <c r="P135" s="6">
        <f t="shared" si="1"/>
        <v>0</v>
      </c>
      <c r="Q135" t="s">
        <v>8309</v>
      </c>
      <c r="R135" t="s">
        <v>8311</v>
      </c>
      <c r="S135" s="10">
        <f t="shared" si="2"/>
        <v>42491.80768518518</v>
      </c>
      <c r="T135" s="10">
        <f t="shared" si="3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0"/>
        <v>2</v>
      </c>
      <c r="P136" s="6">
        <f t="shared" si="1"/>
        <v>0</v>
      </c>
      <c r="Q136" t="s">
        <v>8309</v>
      </c>
      <c r="R136" t="s">
        <v>8311</v>
      </c>
      <c r="S136" s="10">
        <f t="shared" si="2"/>
        <v>42221.909930555557</v>
      </c>
      <c r="T136" s="10">
        <f t="shared" si="3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0"/>
        <v>1.8656666666666668</v>
      </c>
      <c r="P137" s="6">
        <f t="shared" si="1"/>
        <v>204</v>
      </c>
      <c r="Q137" t="s">
        <v>8309</v>
      </c>
      <c r="R137" t="s">
        <v>8311</v>
      </c>
      <c r="S137" s="10">
        <f t="shared" si="2"/>
        <v>41788.381909722222</v>
      </c>
      <c r="T137" s="10">
        <f t="shared" si="3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0"/>
        <v>2</v>
      </c>
      <c r="P138" s="6">
        <f t="shared" si="1"/>
        <v>0</v>
      </c>
      <c r="Q138" t="s">
        <v>8309</v>
      </c>
      <c r="R138" t="s">
        <v>8311</v>
      </c>
      <c r="S138" s="10">
        <f t="shared" si="2"/>
        <v>42096.410115740742</v>
      </c>
      <c r="T138" s="10">
        <f t="shared" si="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0"/>
        <v>2</v>
      </c>
      <c r="P139" s="6">
        <f t="shared" si="1"/>
        <v>0</v>
      </c>
      <c r="Q139" t="s">
        <v>8309</v>
      </c>
      <c r="R139" t="s">
        <v>8311</v>
      </c>
      <c r="S139" s="10">
        <f t="shared" si="2"/>
        <v>42239.573993055557</v>
      </c>
      <c r="T139" s="10">
        <f t="shared" si="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0"/>
        <v>1.9685866666666667</v>
      </c>
      <c r="P140" s="6">
        <f t="shared" si="1"/>
        <v>2385</v>
      </c>
      <c r="Q140" t="s">
        <v>8309</v>
      </c>
      <c r="R140" t="s">
        <v>8311</v>
      </c>
      <c r="S140" s="10">
        <f t="shared" si="2"/>
        <v>42186.257418981477</v>
      </c>
      <c r="T140" s="10">
        <f t="shared" si="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0"/>
        <v>1</v>
      </c>
      <c r="P141" s="6">
        <f t="shared" si="1"/>
        <v>250.5</v>
      </c>
      <c r="Q141" t="s">
        <v>8309</v>
      </c>
      <c r="R141" t="s">
        <v>8311</v>
      </c>
      <c r="S141" s="10">
        <f t="shared" si="2"/>
        <v>42187.920972222222</v>
      </c>
      <c r="T141" s="10">
        <f t="shared" si="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0"/>
        <v>2</v>
      </c>
      <c r="P142" s="6">
        <f t="shared" si="1"/>
        <v>0</v>
      </c>
      <c r="Q142" t="s">
        <v>8309</v>
      </c>
      <c r="R142" t="s">
        <v>8311</v>
      </c>
      <c r="S142" s="10">
        <f t="shared" si="2"/>
        <v>42053.198287037041</v>
      </c>
      <c r="T142" s="10">
        <f t="shared" si="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0"/>
        <v>1.89225</v>
      </c>
      <c r="P143" s="6">
        <f t="shared" si="1"/>
        <v>660.5</v>
      </c>
      <c r="Q143" t="s">
        <v>8309</v>
      </c>
      <c r="R143" t="s">
        <v>8311</v>
      </c>
      <c r="S143" s="10">
        <f t="shared" si="2"/>
        <v>42110.153043981481</v>
      </c>
      <c r="T143" s="10">
        <f t="shared" si="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0"/>
        <v>1.9966666666666666</v>
      </c>
      <c r="P144" s="6">
        <f t="shared" si="1"/>
        <v>5.5</v>
      </c>
      <c r="Q144" t="s">
        <v>8309</v>
      </c>
      <c r="R144" t="s">
        <v>8311</v>
      </c>
      <c r="S144" s="10">
        <f t="shared" si="2"/>
        <v>41938.893263888887</v>
      </c>
      <c r="T144" s="10">
        <f t="shared" si="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0"/>
        <v>2</v>
      </c>
      <c r="P145" s="6">
        <f t="shared" si="1"/>
        <v>0</v>
      </c>
      <c r="Q145" t="s">
        <v>8309</v>
      </c>
      <c r="R145" t="s">
        <v>8311</v>
      </c>
      <c r="S145" s="10">
        <f t="shared" si="2"/>
        <v>42559.064143518524</v>
      </c>
      <c r="T145" s="10">
        <f t="shared" si="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0"/>
        <v>1.724</v>
      </c>
      <c r="P146" s="6">
        <f t="shared" si="1"/>
        <v>1053.5</v>
      </c>
      <c r="Q146" t="s">
        <v>8309</v>
      </c>
      <c r="R146" t="s">
        <v>8311</v>
      </c>
      <c r="S146" s="10">
        <f t="shared" si="2"/>
        <v>42047.762407407412</v>
      </c>
      <c r="T146" s="10">
        <f t="shared" si="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0"/>
        <v>1.9248888888888889</v>
      </c>
      <c r="P147" s="6">
        <f t="shared" si="1"/>
        <v>173.5</v>
      </c>
      <c r="Q147" t="s">
        <v>8309</v>
      </c>
      <c r="R147" t="s">
        <v>8311</v>
      </c>
      <c r="S147" s="10">
        <f t="shared" si="2"/>
        <v>42200.542268518519</v>
      </c>
      <c r="T147" s="10">
        <f t="shared" si="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0"/>
        <v>1.9942500000000001</v>
      </c>
      <c r="P148" s="6">
        <f t="shared" si="1"/>
        <v>59</v>
      </c>
      <c r="Q148" t="s">
        <v>8309</v>
      </c>
      <c r="R148" t="s">
        <v>8311</v>
      </c>
      <c r="S148" s="10">
        <f t="shared" si="2"/>
        <v>42693.016180555554</v>
      </c>
      <c r="T148" s="10">
        <f t="shared" si="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0"/>
        <v>2</v>
      </c>
      <c r="P149" s="6">
        <f t="shared" si="1"/>
        <v>0</v>
      </c>
      <c r="Q149" t="s">
        <v>8309</v>
      </c>
      <c r="R149" t="s">
        <v>8311</v>
      </c>
      <c r="S149" s="10">
        <f t="shared" si="2"/>
        <v>41969.767824074079</v>
      </c>
      <c r="T149" s="10">
        <f t="shared" si="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0"/>
        <v>1.9992000000000001</v>
      </c>
      <c r="P150" s="6">
        <f t="shared" si="1"/>
        <v>21</v>
      </c>
      <c r="Q150" t="s">
        <v>8309</v>
      </c>
      <c r="R150" t="s">
        <v>8311</v>
      </c>
      <c r="S150" s="10">
        <f t="shared" si="2"/>
        <v>42397.281666666662</v>
      </c>
      <c r="T150" s="10">
        <f t="shared" si="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0"/>
        <v>1.9908000000000001</v>
      </c>
      <c r="P151" s="6">
        <f t="shared" si="1"/>
        <v>49</v>
      </c>
      <c r="Q151" t="s">
        <v>8309</v>
      </c>
      <c r="R151" t="s">
        <v>8311</v>
      </c>
      <c r="S151" s="10">
        <f t="shared" si="2"/>
        <v>41968.172106481477</v>
      </c>
      <c r="T151" s="10">
        <f t="shared" si="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0"/>
        <v>1.7683692307692307</v>
      </c>
      <c r="P152" s="6">
        <f t="shared" si="1"/>
        <v>15089.5</v>
      </c>
      <c r="Q152" t="s">
        <v>8309</v>
      </c>
      <c r="R152" t="s">
        <v>8311</v>
      </c>
      <c r="S152" s="10">
        <f t="shared" si="2"/>
        <v>42090.161828703705</v>
      </c>
      <c r="T152" s="10">
        <f t="shared" si="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0"/>
        <v>1.9994399999999999</v>
      </c>
      <c r="P153" s="6">
        <f t="shared" si="1"/>
        <v>72.5</v>
      </c>
      <c r="Q153" t="s">
        <v>8309</v>
      </c>
      <c r="R153" t="s">
        <v>8311</v>
      </c>
      <c r="S153" s="10">
        <f t="shared" si="2"/>
        <v>42113.550821759258</v>
      </c>
      <c r="T153" s="10">
        <f t="shared" si="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0"/>
        <v>1.9999210526315789</v>
      </c>
      <c r="P154" s="6">
        <f t="shared" si="1"/>
        <v>16</v>
      </c>
      <c r="Q154" t="s">
        <v>8309</v>
      </c>
      <c r="R154" t="s">
        <v>8311</v>
      </c>
      <c r="S154" s="10">
        <f t="shared" si="2"/>
        <v>41875.077546296299</v>
      </c>
      <c r="T154" s="10">
        <f t="shared" si="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0"/>
        <v>1.99282</v>
      </c>
      <c r="P155" s="6">
        <f t="shared" si="1"/>
        <v>184.5</v>
      </c>
      <c r="Q155" t="s">
        <v>8309</v>
      </c>
      <c r="R155" t="s">
        <v>8311</v>
      </c>
      <c r="S155" s="10">
        <f t="shared" si="2"/>
        <v>41933.586157407408</v>
      </c>
      <c r="T155" s="10">
        <f t="shared" si="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0"/>
        <v>1.9733333333333334</v>
      </c>
      <c r="P156" s="6">
        <f t="shared" si="1"/>
        <v>21.5</v>
      </c>
      <c r="Q156" t="s">
        <v>8309</v>
      </c>
      <c r="R156" t="s">
        <v>8311</v>
      </c>
      <c r="S156" s="10">
        <f t="shared" si="2"/>
        <v>42115.547395833331</v>
      </c>
      <c r="T156" s="10">
        <f t="shared" si="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0"/>
        <v>1.9999400000000001</v>
      </c>
      <c r="P157" s="6">
        <f t="shared" si="1"/>
        <v>42.5</v>
      </c>
      <c r="Q157" t="s">
        <v>8309</v>
      </c>
      <c r="R157" t="s">
        <v>8311</v>
      </c>
      <c r="S157" s="10">
        <f t="shared" si="2"/>
        <v>42168.559432870374</v>
      </c>
      <c r="T157" s="10">
        <f t="shared" si="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0"/>
        <v>1.9489999999999998</v>
      </c>
      <c r="P158" s="6">
        <f t="shared" si="1"/>
        <v>900</v>
      </c>
      <c r="Q158" t="s">
        <v>8309</v>
      </c>
      <c r="R158" t="s">
        <v>8311</v>
      </c>
      <c r="S158" s="10">
        <f t="shared" si="2"/>
        <v>41794.124953703707</v>
      </c>
      <c r="T158" s="10">
        <f t="shared" si="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0"/>
        <v>1.9973288814691152</v>
      </c>
      <c r="P159" s="6">
        <f t="shared" si="1"/>
        <v>5</v>
      </c>
      <c r="Q159" t="s">
        <v>8309</v>
      </c>
      <c r="R159" t="s">
        <v>8311</v>
      </c>
      <c r="S159" s="10">
        <f t="shared" si="2"/>
        <v>42396.911712962959</v>
      </c>
      <c r="T159" s="10">
        <f t="shared" si="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0"/>
        <v>2</v>
      </c>
      <c r="P160" s="6">
        <f t="shared" si="1"/>
        <v>0</v>
      </c>
      <c r="Q160" t="s">
        <v>8309</v>
      </c>
      <c r="R160" t="s">
        <v>8311</v>
      </c>
      <c r="S160" s="10">
        <f t="shared" si="2"/>
        <v>41904.07671296296</v>
      </c>
      <c r="T160" s="10">
        <f t="shared" si="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0"/>
        <v>1.9999799999999999</v>
      </c>
      <c r="P161" s="6">
        <f t="shared" si="1"/>
        <v>5.5</v>
      </c>
      <c r="Q161" t="s">
        <v>8309</v>
      </c>
      <c r="R161" t="s">
        <v>8311</v>
      </c>
      <c r="S161" s="10">
        <f t="shared" si="2"/>
        <v>42514.434548611112</v>
      </c>
      <c r="T161" s="10">
        <f t="shared" si="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0"/>
        <v>2</v>
      </c>
      <c r="P162" s="6">
        <f t="shared" si="1"/>
        <v>0</v>
      </c>
      <c r="Q162" t="s">
        <v>8309</v>
      </c>
      <c r="R162" t="s">
        <v>8312</v>
      </c>
      <c r="S162" s="10">
        <f t="shared" si="2"/>
        <v>42171.913090277783</v>
      </c>
      <c r="T162" s="10">
        <f t="shared" si="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0"/>
        <v>1.9999</v>
      </c>
      <c r="P163" s="6">
        <f t="shared" si="1"/>
        <v>3</v>
      </c>
      <c r="Q163" t="s">
        <v>8309</v>
      </c>
      <c r="R163" t="s">
        <v>8312</v>
      </c>
      <c r="S163" s="10">
        <f t="shared" si="2"/>
        <v>41792.687442129631</v>
      </c>
      <c r="T163" s="10">
        <f t="shared" si="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0"/>
        <v>1.844642857142857</v>
      </c>
      <c r="P164" s="6">
        <f t="shared" si="1"/>
        <v>222.5</v>
      </c>
      <c r="Q164" t="s">
        <v>8309</v>
      </c>
      <c r="R164" t="s">
        <v>8312</v>
      </c>
      <c r="S164" s="10">
        <f t="shared" si="2"/>
        <v>41835.126805555556</v>
      </c>
      <c r="T164" s="10">
        <f t="shared" si="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0"/>
        <v>2</v>
      </c>
      <c r="P165" s="6">
        <f t="shared" si="1"/>
        <v>0</v>
      </c>
      <c r="Q165" t="s">
        <v>8309</v>
      </c>
      <c r="R165" t="s">
        <v>8312</v>
      </c>
      <c r="S165" s="10">
        <f t="shared" si="2"/>
        <v>42243.961273148147</v>
      </c>
      <c r="T165" s="10">
        <f t="shared" si="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0"/>
        <v>1.9946666666666668</v>
      </c>
      <c r="P166" s="6">
        <f t="shared" si="1"/>
        <v>323.5</v>
      </c>
      <c r="Q166" t="s">
        <v>8309</v>
      </c>
      <c r="R166" t="s">
        <v>8312</v>
      </c>
      <c r="S166" s="10">
        <f t="shared" si="2"/>
        <v>41841.762743055559</v>
      </c>
      <c r="T166" s="10">
        <f t="shared" si="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0"/>
        <v>2</v>
      </c>
      <c r="P167" s="6">
        <f t="shared" si="1"/>
        <v>0</v>
      </c>
      <c r="Q167" t="s">
        <v>8309</v>
      </c>
      <c r="R167" t="s">
        <v>8312</v>
      </c>
      <c r="S167" s="10">
        <f t="shared" si="2"/>
        <v>42351.658842592587</v>
      </c>
      <c r="T167" s="10">
        <f t="shared" si="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0"/>
        <v>1.4</v>
      </c>
      <c r="P168" s="6">
        <f t="shared" si="1"/>
        <v>1500.5</v>
      </c>
      <c r="Q168" t="s">
        <v>8309</v>
      </c>
      <c r="R168" t="s">
        <v>8312</v>
      </c>
      <c r="S168" s="10">
        <f t="shared" si="2"/>
        <v>42721.075949074075</v>
      </c>
      <c r="T168" s="10">
        <f t="shared" si="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0"/>
        <v>1.9999</v>
      </c>
      <c r="P169" s="6">
        <f t="shared" si="1"/>
        <v>6.5</v>
      </c>
      <c r="Q169" t="s">
        <v>8309</v>
      </c>
      <c r="R169" t="s">
        <v>8312</v>
      </c>
      <c r="S169" s="10">
        <f t="shared" si="2"/>
        <v>42160.927488425921</v>
      </c>
      <c r="T169" s="10">
        <f t="shared" si="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0"/>
        <v>1.9593750000000001</v>
      </c>
      <c r="P170" s="6">
        <f t="shared" si="1"/>
        <v>164</v>
      </c>
      <c r="Q170" t="s">
        <v>8309</v>
      </c>
      <c r="R170" t="s">
        <v>8312</v>
      </c>
      <c r="S170" s="10">
        <f t="shared" si="2"/>
        <v>42052.83530092593</v>
      </c>
      <c r="T170" s="10">
        <f t="shared" si="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0"/>
        <v>1.776</v>
      </c>
      <c r="P171" s="6">
        <f t="shared" si="1"/>
        <v>285</v>
      </c>
      <c r="Q171" t="s">
        <v>8309</v>
      </c>
      <c r="R171" t="s">
        <v>8312</v>
      </c>
      <c r="S171" s="10">
        <f t="shared" si="2"/>
        <v>41900.505312499998</v>
      </c>
      <c r="T171" s="10">
        <f t="shared" si="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0"/>
        <v>1.9675</v>
      </c>
      <c r="P172" s="6">
        <f t="shared" si="1"/>
        <v>167.5</v>
      </c>
      <c r="Q172" t="s">
        <v>8309</v>
      </c>
      <c r="R172" t="s">
        <v>8312</v>
      </c>
      <c r="S172" s="10">
        <f t="shared" si="2"/>
        <v>42216.977812500001</v>
      </c>
      <c r="T172" s="10">
        <f t="shared" si="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0"/>
        <v>1.9999799999999999</v>
      </c>
      <c r="P173" s="6">
        <f t="shared" si="1"/>
        <v>1</v>
      </c>
      <c r="Q173" t="s">
        <v>8309</v>
      </c>
      <c r="R173" t="s">
        <v>8312</v>
      </c>
      <c r="S173" s="10">
        <f t="shared" si="2"/>
        <v>42534.180717592593</v>
      </c>
      <c r="T173" s="10">
        <f t="shared" si="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0"/>
        <v>2</v>
      </c>
      <c r="P174" s="6">
        <f t="shared" si="1"/>
        <v>0</v>
      </c>
      <c r="Q174" t="s">
        <v>8309</v>
      </c>
      <c r="R174" t="s">
        <v>8312</v>
      </c>
      <c r="S174" s="10">
        <f t="shared" si="2"/>
        <v>42047.394942129627</v>
      </c>
      <c r="T174" s="10">
        <f t="shared" si="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0"/>
        <v>2</v>
      </c>
      <c r="P175" s="6">
        <f t="shared" si="1"/>
        <v>0</v>
      </c>
      <c r="Q175" t="s">
        <v>8309</v>
      </c>
      <c r="R175" t="s">
        <v>8312</v>
      </c>
      <c r="S175" s="10">
        <f t="shared" si="2"/>
        <v>42033.573009259257</v>
      </c>
      <c r="T175" s="10">
        <f t="shared" si="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0"/>
        <v>2</v>
      </c>
      <c r="P176" s="6">
        <f t="shared" si="1"/>
        <v>0</v>
      </c>
      <c r="Q176" t="s">
        <v>8309</v>
      </c>
      <c r="R176" t="s">
        <v>8312</v>
      </c>
      <c r="S176" s="10">
        <f t="shared" si="2"/>
        <v>42072.758981481486</v>
      </c>
      <c r="T176" s="10">
        <f t="shared" si="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0"/>
        <v>1.9351500000000001</v>
      </c>
      <c r="P177" s="6">
        <f t="shared" si="1"/>
        <v>661.5</v>
      </c>
      <c r="Q177" t="s">
        <v>8309</v>
      </c>
      <c r="R177" t="s">
        <v>8312</v>
      </c>
      <c r="S177" s="10">
        <f t="shared" si="2"/>
        <v>41855.777905092589</v>
      </c>
      <c r="T177" s="10">
        <f t="shared" si="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0"/>
        <v>2</v>
      </c>
      <c r="P178" s="6">
        <f t="shared" si="1"/>
        <v>0</v>
      </c>
      <c r="Q178" t="s">
        <v>8309</v>
      </c>
      <c r="R178" t="s">
        <v>8312</v>
      </c>
      <c r="S178" s="10">
        <f t="shared" si="2"/>
        <v>42191.824062500003</v>
      </c>
      <c r="T178" s="10">
        <f t="shared" si="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0"/>
        <v>1.6</v>
      </c>
      <c r="P179" s="6">
        <f t="shared" si="1"/>
        <v>93.5</v>
      </c>
      <c r="Q179" t="s">
        <v>8309</v>
      </c>
      <c r="R179" t="s">
        <v>8312</v>
      </c>
      <c r="S179" s="10">
        <f t="shared" si="2"/>
        <v>42070.047754629632</v>
      </c>
      <c r="T179" s="10">
        <f t="shared" si="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0"/>
        <v>2</v>
      </c>
      <c r="P180" s="6">
        <f t="shared" si="1"/>
        <v>0</v>
      </c>
      <c r="Q180" t="s">
        <v>8309</v>
      </c>
      <c r="R180" t="s">
        <v>8312</v>
      </c>
      <c r="S180" s="10">
        <f t="shared" si="2"/>
        <v>42304.955381944441</v>
      </c>
      <c r="T180" s="10">
        <f t="shared" si="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0"/>
        <v>1.8</v>
      </c>
      <c r="P181" s="6">
        <f t="shared" si="1"/>
        <v>101</v>
      </c>
      <c r="Q181" t="s">
        <v>8309</v>
      </c>
      <c r="R181" t="s">
        <v>8312</v>
      </c>
      <c r="S181" s="10">
        <f t="shared" si="2"/>
        <v>42403.080497685187</v>
      </c>
      <c r="T181" s="10">
        <f t="shared" si="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ref="O182:O245" si="4">(D182-E182)/ABS(D182)+1</f>
        <v>1.6658333333333335</v>
      </c>
      <c r="P182" s="6">
        <f t="shared" ref="P182:P245" si="5">AVERAGE(E182,L182)</f>
        <v>207</v>
      </c>
      <c r="Q182" t="s">
        <v>8309</v>
      </c>
      <c r="R182" t="s">
        <v>8312</v>
      </c>
      <c r="S182" s="10">
        <f t="shared" ref="S182:S245" si="6">(((J182/60)/60)/24)+DATE(1970,1,1)</f>
        <v>42067.991238425922</v>
      </c>
      <c r="T182" s="10">
        <f t="shared" ref="T182:T245" si="7"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1.7890739117732983</v>
      </c>
      <c r="P183" s="6">
        <f t="shared" si="5"/>
        <v>363</v>
      </c>
      <c r="Q183" t="s">
        <v>8309</v>
      </c>
      <c r="R183" t="s">
        <v>8312</v>
      </c>
      <c r="S183" s="10">
        <f t="shared" si="6"/>
        <v>42147.741840277777</v>
      </c>
      <c r="T183" s="10">
        <f t="shared" si="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2</v>
      </c>
      <c r="P184" s="6">
        <f t="shared" si="5"/>
        <v>0</v>
      </c>
      <c r="Q184" t="s">
        <v>8309</v>
      </c>
      <c r="R184" t="s">
        <v>8312</v>
      </c>
      <c r="S184" s="10">
        <f t="shared" si="6"/>
        <v>42712.011944444443</v>
      </c>
      <c r="T184" s="10">
        <f t="shared" si="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1.64144</v>
      </c>
      <c r="P185" s="6">
        <f t="shared" si="5"/>
        <v>2247</v>
      </c>
      <c r="Q185" t="s">
        <v>8309</v>
      </c>
      <c r="R185" t="s">
        <v>8312</v>
      </c>
      <c r="S185" s="10">
        <f t="shared" si="6"/>
        <v>41939.810300925928</v>
      </c>
      <c r="T185" s="10">
        <f t="shared" si="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1.966</v>
      </c>
      <c r="P186" s="6">
        <f t="shared" si="5"/>
        <v>26.5</v>
      </c>
      <c r="Q186" t="s">
        <v>8309</v>
      </c>
      <c r="R186" t="s">
        <v>8312</v>
      </c>
      <c r="S186" s="10">
        <f t="shared" si="6"/>
        <v>41825.791226851856</v>
      </c>
      <c r="T186" s="10">
        <f t="shared" si="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1.9449999999999998</v>
      </c>
      <c r="P187" s="6">
        <f t="shared" si="5"/>
        <v>1105</v>
      </c>
      <c r="Q187" t="s">
        <v>8309</v>
      </c>
      <c r="R187" t="s">
        <v>8312</v>
      </c>
      <c r="S187" s="10">
        <f t="shared" si="6"/>
        <v>42570.91133101852</v>
      </c>
      <c r="T187" s="10">
        <f t="shared" si="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2</v>
      </c>
      <c r="P188" s="6">
        <f t="shared" si="5"/>
        <v>0</v>
      </c>
      <c r="Q188" t="s">
        <v>8309</v>
      </c>
      <c r="R188" t="s">
        <v>8312</v>
      </c>
      <c r="S188" s="10">
        <f t="shared" si="6"/>
        <v>42767.812893518523</v>
      </c>
      <c r="T188" s="10">
        <f t="shared" si="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1.8399999999999999</v>
      </c>
      <c r="P189" s="6">
        <f t="shared" si="5"/>
        <v>402.5</v>
      </c>
      <c r="Q189" t="s">
        <v>8309</v>
      </c>
      <c r="R189" t="s">
        <v>8312</v>
      </c>
      <c r="S189" s="10">
        <f t="shared" si="6"/>
        <v>42182.234456018516</v>
      </c>
      <c r="T189" s="10">
        <f t="shared" si="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2</v>
      </c>
      <c r="P190" s="6">
        <f t="shared" si="5"/>
        <v>0</v>
      </c>
      <c r="Q190" t="s">
        <v>8309</v>
      </c>
      <c r="R190" t="s">
        <v>8312</v>
      </c>
      <c r="S190" s="10">
        <f t="shared" si="6"/>
        <v>41857.18304398148</v>
      </c>
      <c r="T190" s="10">
        <f t="shared" si="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1.9993099999999999</v>
      </c>
      <c r="P191" s="6">
        <f t="shared" si="5"/>
        <v>175</v>
      </c>
      <c r="Q191" t="s">
        <v>8309</v>
      </c>
      <c r="R191" t="s">
        <v>8312</v>
      </c>
      <c r="S191" s="10">
        <f t="shared" si="6"/>
        <v>42556.690706018519</v>
      </c>
      <c r="T191" s="10">
        <f t="shared" si="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1.9958333333333333</v>
      </c>
      <c r="P192" s="6">
        <f t="shared" si="5"/>
        <v>25.5</v>
      </c>
      <c r="Q192" t="s">
        <v>8309</v>
      </c>
      <c r="R192" t="s">
        <v>8312</v>
      </c>
      <c r="S192" s="10">
        <f t="shared" si="6"/>
        <v>42527.650995370372</v>
      </c>
      <c r="T192" s="10">
        <f t="shared" si="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1.95</v>
      </c>
      <c r="P193" s="6">
        <f t="shared" si="5"/>
        <v>126.5</v>
      </c>
      <c r="Q193" t="s">
        <v>8309</v>
      </c>
      <c r="R193" t="s">
        <v>8312</v>
      </c>
      <c r="S193" s="10">
        <f t="shared" si="6"/>
        <v>42239.441412037035</v>
      </c>
      <c r="T193" s="10">
        <f t="shared" si="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1.9999829999999998</v>
      </c>
      <c r="P194" s="6">
        <f t="shared" si="5"/>
        <v>10</v>
      </c>
      <c r="Q194" t="s">
        <v>8309</v>
      </c>
      <c r="R194" t="s">
        <v>8312</v>
      </c>
      <c r="S194" s="10">
        <f t="shared" si="6"/>
        <v>41899.792037037041</v>
      </c>
      <c r="T194" s="10">
        <f t="shared" si="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4"/>
        <v>2</v>
      </c>
      <c r="P195" s="6">
        <f t="shared" si="5"/>
        <v>0</v>
      </c>
      <c r="Q195" t="s">
        <v>8309</v>
      </c>
      <c r="R195" t="s">
        <v>8312</v>
      </c>
      <c r="S195" s="10">
        <f t="shared" si="6"/>
        <v>41911.934791666667</v>
      </c>
      <c r="T195" s="10">
        <f t="shared" si="7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4"/>
        <v>1.9988000000000001</v>
      </c>
      <c r="P196" s="6">
        <f t="shared" si="5"/>
        <v>3</v>
      </c>
      <c r="Q196" t="s">
        <v>8309</v>
      </c>
      <c r="R196" t="s">
        <v>8312</v>
      </c>
      <c r="S196" s="10">
        <f t="shared" si="6"/>
        <v>42375.996886574074</v>
      </c>
      <c r="T196" s="10">
        <f t="shared" si="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4"/>
        <v>2</v>
      </c>
      <c r="P197" s="6">
        <f t="shared" si="5"/>
        <v>0</v>
      </c>
      <c r="Q197" t="s">
        <v>8309</v>
      </c>
      <c r="R197" t="s">
        <v>8312</v>
      </c>
      <c r="S197" s="10">
        <f t="shared" si="6"/>
        <v>42135.67050925926</v>
      </c>
      <c r="T197" s="10">
        <f t="shared" si="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4"/>
        <v>1.5814285714285714</v>
      </c>
      <c r="P198" s="6">
        <f t="shared" si="5"/>
        <v>742</v>
      </c>
      <c r="Q198" t="s">
        <v>8309</v>
      </c>
      <c r="R198" t="s">
        <v>8312</v>
      </c>
      <c r="S198" s="10">
        <f t="shared" si="6"/>
        <v>42259.542800925927</v>
      </c>
      <c r="T198" s="10">
        <f t="shared" si="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4"/>
        <v>1.8952</v>
      </c>
      <c r="P199" s="6">
        <f t="shared" si="5"/>
        <v>135</v>
      </c>
      <c r="Q199" t="s">
        <v>8309</v>
      </c>
      <c r="R199" t="s">
        <v>8312</v>
      </c>
      <c r="S199" s="10">
        <f t="shared" si="6"/>
        <v>42741.848379629635</v>
      </c>
      <c r="T199" s="10">
        <f t="shared" si="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4"/>
        <v>1.9888400000000002</v>
      </c>
      <c r="P200" s="6">
        <f t="shared" si="5"/>
        <v>142.5</v>
      </c>
      <c r="Q200" t="s">
        <v>8309</v>
      </c>
      <c r="R200" t="s">
        <v>8312</v>
      </c>
      <c r="S200" s="10">
        <f t="shared" si="6"/>
        <v>41887.383356481485</v>
      </c>
      <c r="T200" s="10">
        <f t="shared" si="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4"/>
        <v>2</v>
      </c>
      <c r="P201" s="6">
        <f t="shared" si="5"/>
        <v>0</v>
      </c>
      <c r="Q201" t="s">
        <v>8309</v>
      </c>
      <c r="R201" t="s">
        <v>8312</v>
      </c>
      <c r="S201" s="10">
        <f t="shared" si="6"/>
        <v>42584.123865740738</v>
      </c>
      <c r="T201" s="10">
        <f t="shared" si="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4"/>
        <v>1.7380749999999998</v>
      </c>
      <c r="P202" s="6">
        <f t="shared" si="5"/>
        <v>794.77499999999998</v>
      </c>
      <c r="Q202" t="s">
        <v>8309</v>
      </c>
      <c r="R202" t="s">
        <v>8312</v>
      </c>
      <c r="S202" s="10">
        <f t="shared" si="6"/>
        <v>41867.083368055559</v>
      </c>
      <c r="T202" s="10">
        <f t="shared" si="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4"/>
        <v>1.4153846153846155</v>
      </c>
      <c r="P203" s="6">
        <f t="shared" si="5"/>
        <v>193.5</v>
      </c>
      <c r="Q203" t="s">
        <v>8309</v>
      </c>
      <c r="R203" t="s">
        <v>8312</v>
      </c>
      <c r="S203" s="10">
        <f t="shared" si="6"/>
        <v>42023.818622685183</v>
      </c>
      <c r="T203" s="10">
        <f t="shared" si="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4"/>
        <v>2</v>
      </c>
      <c r="P204" s="6">
        <f t="shared" si="5"/>
        <v>0</v>
      </c>
      <c r="Q204" t="s">
        <v>8309</v>
      </c>
      <c r="R204" t="s">
        <v>8312</v>
      </c>
      <c r="S204" s="10">
        <f t="shared" si="6"/>
        <v>42255.927824074075</v>
      </c>
      <c r="T204" s="10">
        <f t="shared" si="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4"/>
        <v>1.7016</v>
      </c>
      <c r="P205" s="6">
        <f t="shared" si="5"/>
        <v>377</v>
      </c>
      <c r="Q205" t="s">
        <v>8309</v>
      </c>
      <c r="R205" t="s">
        <v>8312</v>
      </c>
      <c r="S205" s="10">
        <f t="shared" si="6"/>
        <v>41973.847962962958</v>
      </c>
      <c r="T205" s="10">
        <f t="shared" si="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4"/>
        <v>1.4927833333333334</v>
      </c>
      <c r="P206" s="6">
        <f t="shared" si="5"/>
        <v>76729</v>
      </c>
      <c r="Q206" t="s">
        <v>8309</v>
      </c>
      <c r="R206" t="s">
        <v>8312</v>
      </c>
      <c r="S206" s="10">
        <f t="shared" si="6"/>
        <v>42556.583368055552</v>
      </c>
      <c r="T206" s="10">
        <f t="shared" si="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4"/>
        <v>1.8374999999999999</v>
      </c>
      <c r="P207" s="6">
        <f t="shared" si="5"/>
        <v>658.5</v>
      </c>
      <c r="Q207" t="s">
        <v>8309</v>
      </c>
      <c r="R207" t="s">
        <v>8312</v>
      </c>
      <c r="S207" s="10">
        <f t="shared" si="6"/>
        <v>42248.632199074069</v>
      </c>
      <c r="T207" s="10">
        <f t="shared" si="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4"/>
        <v>2</v>
      </c>
      <c r="P208" s="6">
        <f t="shared" si="5"/>
        <v>0</v>
      </c>
      <c r="Q208" t="s">
        <v>8309</v>
      </c>
      <c r="R208" t="s">
        <v>8312</v>
      </c>
      <c r="S208" s="10">
        <f t="shared" si="6"/>
        <v>42567.004432870366</v>
      </c>
      <c r="T208" s="10">
        <f t="shared" si="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4"/>
        <v>1.8478571428571429</v>
      </c>
      <c r="P209" s="6">
        <f t="shared" si="5"/>
        <v>1071.5</v>
      </c>
      <c r="Q209" t="s">
        <v>8309</v>
      </c>
      <c r="R209" t="s">
        <v>8312</v>
      </c>
      <c r="S209" s="10">
        <f t="shared" si="6"/>
        <v>41978.197199074071</v>
      </c>
      <c r="T209" s="10">
        <f t="shared" si="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4"/>
        <v>2</v>
      </c>
      <c r="P210" s="6">
        <f t="shared" si="5"/>
        <v>0</v>
      </c>
      <c r="Q210" t="s">
        <v>8309</v>
      </c>
      <c r="R210" t="s">
        <v>8312</v>
      </c>
      <c r="S210" s="10">
        <f t="shared" si="6"/>
        <v>41959.369988425926</v>
      </c>
      <c r="T210" s="10">
        <f t="shared" si="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4"/>
        <v>2</v>
      </c>
      <c r="P211" s="6">
        <f t="shared" si="5"/>
        <v>0</v>
      </c>
      <c r="Q211" t="s">
        <v>8309</v>
      </c>
      <c r="R211" t="s">
        <v>8312</v>
      </c>
      <c r="S211" s="10">
        <f t="shared" si="6"/>
        <v>42165.922858796301</v>
      </c>
      <c r="T211" s="10">
        <f t="shared" si="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4"/>
        <v>1.7475000000000001</v>
      </c>
      <c r="P212" s="6">
        <f t="shared" si="5"/>
        <v>1531.5</v>
      </c>
      <c r="Q212" t="s">
        <v>8309</v>
      </c>
      <c r="R212" t="s">
        <v>8312</v>
      </c>
      <c r="S212" s="10">
        <f t="shared" si="6"/>
        <v>42249.064722222218</v>
      </c>
      <c r="T212" s="10">
        <f t="shared" si="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4"/>
        <v>1.554</v>
      </c>
      <c r="P213" s="6">
        <f t="shared" si="5"/>
        <v>1121</v>
      </c>
      <c r="Q213" t="s">
        <v>8309</v>
      </c>
      <c r="R213" t="s">
        <v>8312</v>
      </c>
      <c r="S213" s="10">
        <f t="shared" si="6"/>
        <v>42236.159918981488</v>
      </c>
      <c r="T213" s="10">
        <f t="shared" si="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4"/>
        <v>1.9998412698412698</v>
      </c>
      <c r="P214" s="6">
        <f t="shared" si="5"/>
        <v>1</v>
      </c>
      <c r="Q214" t="s">
        <v>8309</v>
      </c>
      <c r="R214" t="s">
        <v>8312</v>
      </c>
      <c r="S214" s="10">
        <f t="shared" si="6"/>
        <v>42416.881018518514</v>
      </c>
      <c r="T214" s="10">
        <f t="shared" si="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4"/>
        <v>1.9996</v>
      </c>
      <c r="P215" s="6">
        <f t="shared" si="5"/>
        <v>10.5</v>
      </c>
      <c r="Q215" t="s">
        <v>8309</v>
      </c>
      <c r="R215" t="s">
        <v>8312</v>
      </c>
      <c r="S215" s="10">
        <f t="shared" si="6"/>
        <v>42202.594293981485</v>
      </c>
      <c r="T215" s="10">
        <f t="shared" si="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4"/>
        <v>1.9999199999999999</v>
      </c>
      <c r="P216" s="6">
        <f t="shared" si="5"/>
        <v>1</v>
      </c>
      <c r="Q216" t="s">
        <v>8309</v>
      </c>
      <c r="R216" t="s">
        <v>8312</v>
      </c>
      <c r="S216" s="10">
        <f t="shared" si="6"/>
        <v>42009.64061342593</v>
      </c>
      <c r="T216" s="10">
        <f t="shared" si="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4"/>
        <v>1.9977272727272726</v>
      </c>
      <c r="P217" s="6">
        <f t="shared" si="5"/>
        <v>5.5</v>
      </c>
      <c r="Q217" t="s">
        <v>8309</v>
      </c>
      <c r="R217" t="s">
        <v>8312</v>
      </c>
      <c r="S217" s="10">
        <f t="shared" si="6"/>
        <v>42375.230115740742</v>
      </c>
      <c r="T217" s="10">
        <f t="shared" si="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4"/>
        <v>1.4430155999999998</v>
      </c>
      <c r="P218" s="6">
        <f t="shared" si="5"/>
        <v>13966.61</v>
      </c>
      <c r="Q218" t="s">
        <v>8309</v>
      </c>
      <c r="R218" t="s">
        <v>8312</v>
      </c>
      <c r="S218" s="10">
        <f t="shared" si="6"/>
        <v>42066.958761574075</v>
      </c>
      <c r="T218" s="10">
        <f t="shared" si="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4"/>
        <v>1.8805700000000001</v>
      </c>
      <c r="P219" s="6">
        <f t="shared" si="5"/>
        <v>5990.5</v>
      </c>
      <c r="Q219" t="s">
        <v>8309</v>
      </c>
      <c r="R219" t="s">
        <v>8312</v>
      </c>
      <c r="S219" s="10">
        <f t="shared" si="6"/>
        <v>41970.64061342593</v>
      </c>
      <c r="T219" s="10">
        <f t="shared" si="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4"/>
        <v>1.98</v>
      </c>
      <c r="P220" s="6">
        <f t="shared" si="5"/>
        <v>50.5</v>
      </c>
      <c r="Q220" t="s">
        <v>8309</v>
      </c>
      <c r="R220" t="s">
        <v>8312</v>
      </c>
      <c r="S220" s="10">
        <f t="shared" si="6"/>
        <v>42079.628344907411</v>
      </c>
      <c r="T220" s="10">
        <f t="shared" si="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4"/>
        <v>1.8237000000000001</v>
      </c>
      <c r="P221" s="6">
        <f t="shared" si="5"/>
        <v>4445.5</v>
      </c>
      <c r="Q221" t="s">
        <v>8309</v>
      </c>
      <c r="R221" t="s">
        <v>8312</v>
      </c>
      <c r="S221" s="10">
        <f t="shared" si="6"/>
        <v>42429.326678240745</v>
      </c>
      <c r="T221" s="10">
        <f t="shared" si="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4"/>
        <v>1.9927999999999999</v>
      </c>
      <c r="P222" s="6">
        <f t="shared" si="5"/>
        <v>181.5</v>
      </c>
      <c r="Q222" t="s">
        <v>8309</v>
      </c>
      <c r="R222" t="s">
        <v>8312</v>
      </c>
      <c r="S222" s="10">
        <f t="shared" si="6"/>
        <v>42195.643865740742</v>
      </c>
      <c r="T222" s="10">
        <f t="shared" si="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4"/>
        <v>2</v>
      </c>
      <c r="P223" s="6">
        <f t="shared" si="5"/>
        <v>0</v>
      </c>
      <c r="Q223" t="s">
        <v>8309</v>
      </c>
      <c r="R223" t="s">
        <v>8312</v>
      </c>
      <c r="S223" s="10">
        <f t="shared" si="6"/>
        <v>42031.837546296301</v>
      </c>
      <c r="T223" s="10">
        <f t="shared" si="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4"/>
        <v>1.87</v>
      </c>
      <c r="P224" s="6">
        <f t="shared" si="5"/>
        <v>66</v>
      </c>
      <c r="Q224" t="s">
        <v>8309</v>
      </c>
      <c r="R224" t="s">
        <v>8312</v>
      </c>
      <c r="S224" s="10">
        <f t="shared" si="6"/>
        <v>42031.769884259258</v>
      </c>
      <c r="T224" s="10">
        <f t="shared" si="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4"/>
        <v>2</v>
      </c>
      <c r="P225" s="6">
        <f t="shared" si="5"/>
        <v>0</v>
      </c>
      <c r="Q225" t="s">
        <v>8309</v>
      </c>
      <c r="R225" t="s">
        <v>8312</v>
      </c>
      <c r="S225" s="10">
        <f t="shared" si="6"/>
        <v>42482.048032407409</v>
      </c>
      <c r="T225" s="10">
        <f t="shared" si="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4"/>
        <v>2</v>
      </c>
      <c r="P226" s="6">
        <f t="shared" si="5"/>
        <v>0</v>
      </c>
      <c r="Q226" t="s">
        <v>8309</v>
      </c>
      <c r="R226" t="s">
        <v>8312</v>
      </c>
      <c r="S226" s="10">
        <f t="shared" si="6"/>
        <v>42135.235254629632</v>
      </c>
      <c r="T226" s="10">
        <f t="shared" si="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4"/>
        <v>2</v>
      </c>
      <c r="P227" s="6">
        <f t="shared" si="5"/>
        <v>0</v>
      </c>
      <c r="Q227" t="s">
        <v>8309</v>
      </c>
      <c r="R227" t="s">
        <v>8312</v>
      </c>
      <c r="S227" s="10">
        <f t="shared" si="6"/>
        <v>42438.961273148147</v>
      </c>
      <c r="T227" s="10">
        <f t="shared" si="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4"/>
        <v>1.9913793103448276</v>
      </c>
      <c r="P228" s="6">
        <f t="shared" si="5"/>
        <v>126</v>
      </c>
      <c r="Q228" t="s">
        <v>8309</v>
      </c>
      <c r="R228" t="s">
        <v>8312</v>
      </c>
      <c r="S228" s="10">
        <f t="shared" si="6"/>
        <v>42106.666018518517</v>
      </c>
      <c r="T228" s="10">
        <f t="shared" si="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4"/>
        <v>2</v>
      </c>
      <c r="P229" s="6">
        <f t="shared" si="5"/>
        <v>0</v>
      </c>
      <c r="Q229" t="s">
        <v>8309</v>
      </c>
      <c r="R229" t="s">
        <v>8312</v>
      </c>
      <c r="S229" s="10">
        <f t="shared" si="6"/>
        <v>42164.893993055557</v>
      </c>
      <c r="T229" s="10">
        <f t="shared" si="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4"/>
        <v>2</v>
      </c>
      <c r="P230" s="6">
        <f t="shared" si="5"/>
        <v>0</v>
      </c>
      <c r="Q230" t="s">
        <v>8309</v>
      </c>
      <c r="R230" t="s">
        <v>8312</v>
      </c>
      <c r="S230" s="10">
        <f t="shared" si="6"/>
        <v>42096.686400462961</v>
      </c>
      <c r="T230" s="10">
        <f t="shared" si="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4"/>
        <v>2</v>
      </c>
      <c r="P231" s="6">
        <f t="shared" si="5"/>
        <v>0</v>
      </c>
      <c r="Q231" t="s">
        <v>8309</v>
      </c>
      <c r="R231" t="s">
        <v>8312</v>
      </c>
      <c r="S231" s="10">
        <f t="shared" si="6"/>
        <v>42383.933993055558</v>
      </c>
      <c r="T231" s="10">
        <f t="shared" si="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4"/>
        <v>1.996</v>
      </c>
      <c r="P232" s="6">
        <f t="shared" si="5"/>
        <v>31</v>
      </c>
      <c r="Q232" t="s">
        <v>8309</v>
      </c>
      <c r="R232" t="s">
        <v>8312</v>
      </c>
      <c r="S232" s="10">
        <f t="shared" si="6"/>
        <v>42129.777210648142</v>
      </c>
      <c r="T232" s="10">
        <f t="shared" si="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4"/>
        <v>2</v>
      </c>
      <c r="P233" s="6">
        <f t="shared" si="5"/>
        <v>0</v>
      </c>
      <c r="Q233" t="s">
        <v>8309</v>
      </c>
      <c r="R233" t="s">
        <v>8312</v>
      </c>
      <c r="S233" s="10">
        <f t="shared" si="6"/>
        <v>42341.958923611113</v>
      </c>
      <c r="T233" s="10">
        <f t="shared" si="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4"/>
        <v>1.9725000000000001</v>
      </c>
      <c r="P234" s="6">
        <f t="shared" si="5"/>
        <v>58.5</v>
      </c>
      <c r="Q234" t="s">
        <v>8309</v>
      </c>
      <c r="R234" t="s">
        <v>8312</v>
      </c>
      <c r="S234" s="10">
        <f t="shared" si="6"/>
        <v>42032.82576388889</v>
      </c>
      <c r="T234" s="10">
        <f t="shared" si="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4"/>
        <v>2</v>
      </c>
      <c r="P235" s="6">
        <f t="shared" si="5"/>
        <v>0</v>
      </c>
      <c r="Q235" t="s">
        <v>8309</v>
      </c>
      <c r="R235" t="s">
        <v>8312</v>
      </c>
      <c r="S235" s="10">
        <f t="shared" si="6"/>
        <v>42612.911712962959</v>
      </c>
      <c r="T235" s="10">
        <f t="shared" si="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4"/>
        <v>1.599</v>
      </c>
      <c r="P236" s="6">
        <f t="shared" si="5"/>
        <v>203</v>
      </c>
      <c r="Q236" t="s">
        <v>8309</v>
      </c>
      <c r="R236" t="s">
        <v>8312</v>
      </c>
      <c r="S236" s="10">
        <f t="shared" si="6"/>
        <v>42136.035405092596</v>
      </c>
      <c r="T236" s="10">
        <f t="shared" si="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4"/>
        <v>2</v>
      </c>
      <c r="P237" s="6">
        <f t="shared" si="5"/>
        <v>0</v>
      </c>
      <c r="Q237" t="s">
        <v>8309</v>
      </c>
      <c r="R237" t="s">
        <v>8312</v>
      </c>
      <c r="S237" s="10">
        <f t="shared" si="6"/>
        <v>42164.908530092594</v>
      </c>
      <c r="T237" s="10">
        <f t="shared" si="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4"/>
        <v>2</v>
      </c>
      <c r="P238" s="6">
        <f t="shared" si="5"/>
        <v>0</v>
      </c>
      <c r="Q238" t="s">
        <v>8309</v>
      </c>
      <c r="R238" t="s">
        <v>8312</v>
      </c>
      <c r="S238" s="10">
        <f t="shared" si="6"/>
        <v>42321.08447916666</v>
      </c>
      <c r="T238" s="10">
        <f t="shared" si="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4"/>
        <v>1.9966666666666666</v>
      </c>
      <c r="P239" s="6">
        <f t="shared" si="5"/>
        <v>25.5</v>
      </c>
      <c r="Q239" t="s">
        <v>8309</v>
      </c>
      <c r="R239" t="s">
        <v>8312</v>
      </c>
      <c r="S239" s="10">
        <f t="shared" si="6"/>
        <v>42377.577187499999</v>
      </c>
      <c r="T239" s="10">
        <f t="shared" si="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4"/>
        <v>2</v>
      </c>
      <c r="P240" s="6">
        <f t="shared" si="5"/>
        <v>0</v>
      </c>
      <c r="Q240" t="s">
        <v>8309</v>
      </c>
      <c r="R240" t="s">
        <v>8312</v>
      </c>
      <c r="S240" s="10">
        <f t="shared" si="6"/>
        <v>42713.962499999994</v>
      </c>
      <c r="T240" s="10">
        <f t="shared" si="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4"/>
        <v>1.75</v>
      </c>
      <c r="P241" s="6">
        <f t="shared" si="5"/>
        <v>127.5</v>
      </c>
      <c r="Q241" t="s">
        <v>8309</v>
      </c>
      <c r="R241" t="s">
        <v>8312</v>
      </c>
      <c r="S241" s="10">
        <f t="shared" si="6"/>
        <v>42297.110300925924</v>
      </c>
      <c r="T241" s="10">
        <f t="shared" si="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4"/>
        <v>0.92365866666666663</v>
      </c>
      <c r="P242" s="6">
        <f t="shared" si="5"/>
        <v>8141.06</v>
      </c>
      <c r="Q242" t="s">
        <v>8309</v>
      </c>
      <c r="R242" t="s">
        <v>8313</v>
      </c>
      <c r="S242" s="10">
        <f t="shared" si="6"/>
        <v>41354.708460648151</v>
      </c>
      <c r="T242" s="10">
        <f t="shared" si="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4"/>
        <v>0.87362637362637363</v>
      </c>
      <c r="P243" s="6">
        <f t="shared" si="5"/>
        <v>20688</v>
      </c>
      <c r="Q243" t="s">
        <v>8309</v>
      </c>
      <c r="R243" t="s">
        <v>8313</v>
      </c>
      <c r="S243" s="10">
        <f t="shared" si="6"/>
        <v>41949.697962962964</v>
      </c>
      <c r="T243" s="10">
        <f t="shared" si="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4"/>
        <v>0.86538461538461542</v>
      </c>
      <c r="P244" s="6">
        <f t="shared" si="5"/>
        <v>7476</v>
      </c>
      <c r="Q244" t="s">
        <v>8309</v>
      </c>
      <c r="R244" t="s">
        <v>8313</v>
      </c>
      <c r="S244" s="10">
        <f t="shared" si="6"/>
        <v>40862.492939814816</v>
      </c>
      <c r="T244" s="10">
        <f t="shared" si="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4"/>
        <v>0.97408000000000006</v>
      </c>
      <c r="P245" s="6">
        <f t="shared" si="5"/>
        <v>12988</v>
      </c>
      <c r="Q245" t="s">
        <v>8309</v>
      </c>
      <c r="R245" t="s">
        <v>8313</v>
      </c>
      <c r="S245" s="10">
        <f t="shared" si="6"/>
        <v>41662.047500000001</v>
      </c>
      <c r="T245" s="10">
        <f t="shared" si="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ref="O246:O309" si="8">(D246-E246)/ABS(D246)+1</f>
        <v>0.86242857142857143</v>
      </c>
      <c r="P246" s="6">
        <f t="shared" ref="P246:P309" si="9">AVERAGE(E246,L246)</f>
        <v>2032.75</v>
      </c>
      <c r="Q246" t="s">
        <v>8309</v>
      </c>
      <c r="R246" t="s">
        <v>8313</v>
      </c>
      <c r="S246" s="10">
        <f t="shared" ref="S246:S309" si="10">(((J246/60)/60)/24)+DATE(1970,1,1)</f>
        <v>40213.323599537034</v>
      </c>
      <c r="T246" s="10">
        <f t="shared" ref="T246:T309" si="11"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8"/>
        <v>0.96279999999999999</v>
      </c>
      <c r="P247" s="6">
        <f t="shared" si="9"/>
        <v>2641</v>
      </c>
      <c r="Q247" t="s">
        <v>8309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8"/>
        <v>-1.0546000000000002</v>
      </c>
      <c r="P248" s="6">
        <f t="shared" si="9"/>
        <v>7748</v>
      </c>
      <c r="Q248" t="s">
        <v>8309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8"/>
        <v>0.65900000000000003</v>
      </c>
      <c r="P249" s="6">
        <f t="shared" si="9"/>
        <v>3383.5</v>
      </c>
      <c r="Q249" t="s">
        <v>8309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8"/>
        <v>0.98667058823529408</v>
      </c>
      <c r="P250" s="6">
        <f t="shared" si="9"/>
        <v>43139.5</v>
      </c>
      <c r="Q250" t="s">
        <v>8309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8"/>
        <v>0.87080000000000002</v>
      </c>
      <c r="P251" s="6">
        <f t="shared" si="9"/>
        <v>5763.5</v>
      </c>
      <c r="Q251" t="s">
        <v>8309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8"/>
        <v>0.94416666666666671</v>
      </c>
      <c r="P252" s="6">
        <f t="shared" si="9"/>
        <v>16056</v>
      </c>
      <c r="Q252" t="s">
        <v>8309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8"/>
        <v>0.74428571428571422</v>
      </c>
      <c r="P253" s="6">
        <f t="shared" si="9"/>
        <v>2236</v>
      </c>
      <c r="Q253" t="s">
        <v>8309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8"/>
        <v>0.15439999999999998</v>
      </c>
      <c r="P254" s="6">
        <f t="shared" si="9"/>
        <v>4668</v>
      </c>
      <c r="Q254" t="s">
        <v>8309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8"/>
        <v>0.9926666666666667</v>
      </c>
      <c r="P255" s="6">
        <f t="shared" si="9"/>
        <v>759</v>
      </c>
      <c r="Q255" t="s">
        <v>8309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8"/>
        <v>0.83052749999999997</v>
      </c>
      <c r="P256" s="6">
        <f t="shared" si="9"/>
        <v>14190.67</v>
      </c>
      <c r="Q256" t="s">
        <v>8309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8"/>
        <v>0.93266749999999998</v>
      </c>
      <c r="P257" s="6">
        <f t="shared" si="9"/>
        <v>4363.33</v>
      </c>
      <c r="Q257" t="s">
        <v>8309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8"/>
        <v>0.60899999999999999</v>
      </c>
      <c r="P258" s="6">
        <f t="shared" si="9"/>
        <v>9179</v>
      </c>
      <c r="Q258" t="s">
        <v>8309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8"/>
        <v>0.93273514285714298</v>
      </c>
      <c r="P259" s="6">
        <f t="shared" si="9"/>
        <v>18957.134999999998</v>
      </c>
      <c r="Q259" t="s">
        <v>8309</v>
      </c>
      <c r="R259" t="s">
        <v>8313</v>
      </c>
      <c r="S259" s="10">
        <f t="shared" si="10"/>
        <v>42479.626875000002</v>
      </c>
      <c r="T259" s="10">
        <f t="shared" si="11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8.8600000000000012E-2</v>
      </c>
      <c r="P260" s="6">
        <f t="shared" si="9"/>
        <v>29015</v>
      </c>
      <c r="Q260" t="s">
        <v>8309</v>
      </c>
      <c r="R260" t="s">
        <v>8313</v>
      </c>
      <c r="S260" s="10">
        <f t="shared" si="10"/>
        <v>40682.051689814813</v>
      </c>
      <c r="T260" s="10">
        <f t="shared" si="11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0.68062106666666666</v>
      </c>
      <c r="P261" s="6">
        <f t="shared" si="9"/>
        <v>49947.71</v>
      </c>
      <c r="Q261" t="s">
        <v>8309</v>
      </c>
      <c r="R261" t="s">
        <v>8313</v>
      </c>
      <c r="S261" s="10">
        <f t="shared" si="10"/>
        <v>42072.738067129627</v>
      </c>
      <c r="T261" s="10">
        <f t="shared" si="11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0.93599999999999994</v>
      </c>
      <c r="P262" s="6">
        <f t="shared" si="9"/>
        <v>5364</v>
      </c>
      <c r="Q262" t="s">
        <v>8309</v>
      </c>
      <c r="R262" t="s">
        <v>8313</v>
      </c>
      <c r="S262" s="10">
        <f t="shared" si="10"/>
        <v>40330.755543981482</v>
      </c>
      <c r="T262" s="10">
        <f t="shared" si="11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0.92600000000000005</v>
      </c>
      <c r="P263" s="6">
        <f t="shared" si="9"/>
        <v>10850</v>
      </c>
      <c r="Q263" t="s">
        <v>8309</v>
      </c>
      <c r="R263" t="s">
        <v>8313</v>
      </c>
      <c r="S263" s="10">
        <f t="shared" si="10"/>
        <v>41017.885462962964</v>
      </c>
      <c r="T263" s="10">
        <f t="shared" si="11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-0.39999999999999991</v>
      </c>
      <c r="P264" s="6">
        <f t="shared" si="9"/>
        <v>3072.5</v>
      </c>
      <c r="Q264" t="s">
        <v>8309</v>
      </c>
      <c r="R264" t="s">
        <v>8313</v>
      </c>
      <c r="S264" s="10">
        <f t="shared" si="10"/>
        <v>40555.24800925926</v>
      </c>
      <c r="T264" s="10">
        <f t="shared" si="11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0.81918919999999995</v>
      </c>
      <c r="P265" s="6">
        <f t="shared" si="9"/>
        <v>15241.635</v>
      </c>
      <c r="Q265" t="s">
        <v>8309</v>
      </c>
      <c r="R265" t="s">
        <v>8313</v>
      </c>
      <c r="S265" s="10">
        <f t="shared" si="10"/>
        <v>41149.954791666663</v>
      </c>
      <c r="T265" s="10">
        <f t="shared" si="11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0.81800000000000006</v>
      </c>
      <c r="P266" s="6">
        <f t="shared" si="9"/>
        <v>3000.5</v>
      </c>
      <c r="Q266" t="s">
        <v>8309</v>
      </c>
      <c r="R266" t="s">
        <v>8313</v>
      </c>
      <c r="S266" s="10">
        <f t="shared" si="10"/>
        <v>41010.620312500003</v>
      </c>
      <c r="T266" s="10">
        <f t="shared" si="11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0.88900000000000001</v>
      </c>
      <c r="P267" s="6">
        <f t="shared" si="9"/>
        <v>2806.5</v>
      </c>
      <c r="Q267" t="s">
        <v>8309</v>
      </c>
      <c r="R267" t="s">
        <v>8313</v>
      </c>
      <c r="S267" s="10">
        <f t="shared" si="10"/>
        <v>40267.245717592588</v>
      </c>
      <c r="T267" s="10">
        <f t="shared" si="11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0.54499999999999993</v>
      </c>
      <c r="P268" s="6">
        <f t="shared" si="9"/>
        <v>745.5</v>
      </c>
      <c r="Q268" t="s">
        <v>8309</v>
      </c>
      <c r="R268" t="s">
        <v>8313</v>
      </c>
      <c r="S268" s="10">
        <f t="shared" si="10"/>
        <v>40205.174849537041</v>
      </c>
      <c r="T268" s="10">
        <f t="shared" si="1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0.68371167512690345</v>
      </c>
      <c r="P269" s="6">
        <f t="shared" si="9"/>
        <v>6565.22</v>
      </c>
      <c r="Q269" t="s">
        <v>8309</v>
      </c>
      <c r="R269" t="s">
        <v>8313</v>
      </c>
      <c r="S269" s="10">
        <f t="shared" si="10"/>
        <v>41785.452534722222</v>
      </c>
      <c r="T269" s="10">
        <f t="shared" si="1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0.88600000000000001</v>
      </c>
      <c r="P270" s="6">
        <f t="shared" si="9"/>
        <v>2840.5</v>
      </c>
      <c r="Q270" t="s">
        <v>8309</v>
      </c>
      <c r="R270" t="s">
        <v>8313</v>
      </c>
      <c r="S270" s="10">
        <f t="shared" si="10"/>
        <v>40809.15252314815</v>
      </c>
      <c r="T270" s="10">
        <f t="shared" si="1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0.52766230000000003</v>
      </c>
      <c r="P271" s="6">
        <f t="shared" si="9"/>
        <v>74414.884999999995</v>
      </c>
      <c r="Q271" t="s">
        <v>8309</v>
      </c>
      <c r="R271" t="s">
        <v>8313</v>
      </c>
      <c r="S271" s="10">
        <f t="shared" si="10"/>
        <v>42758.197013888886</v>
      </c>
      <c r="T271" s="10">
        <f t="shared" si="1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0.47391304347826091</v>
      </c>
      <c r="P272" s="6">
        <f t="shared" si="9"/>
        <v>1785.5</v>
      </c>
      <c r="Q272" t="s">
        <v>8309</v>
      </c>
      <c r="R272" t="s">
        <v>8313</v>
      </c>
      <c r="S272" s="10">
        <f t="shared" si="10"/>
        <v>40637.866550925923</v>
      </c>
      <c r="T272" s="10">
        <f t="shared" si="1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0.95320000000000005</v>
      </c>
      <c r="P273" s="6">
        <f t="shared" si="9"/>
        <v>15845.5</v>
      </c>
      <c r="Q273" t="s">
        <v>8309</v>
      </c>
      <c r="R273" t="s">
        <v>8313</v>
      </c>
      <c r="S273" s="10">
        <f t="shared" si="10"/>
        <v>41612.10024305556</v>
      </c>
      <c r="T273" s="10">
        <f t="shared" si="1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0.22566333333333322</v>
      </c>
      <c r="P274" s="6">
        <f t="shared" si="9"/>
        <v>2694.0050000000001</v>
      </c>
      <c r="Q274" t="s">
        <v>8309</v>
      </c>
      <c r="R274" t="s">
        <v>8313</v>
      </c>
      <c r="S274" s="10">
        <f t="shared" si="10"/>
        <v>40235.900358796294</v>
      </c>
      <c r="T274" s="10">
        <f t="shared" si="1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0.92224200000000001</v>
      </c>
      <c r="P275" s="6">
        <f t="shared" si="9"/>
        <v>2753.395</v>
      </c>
      <c r="Q275" t="s">
        <v>8309</v>
      </c>
      <c r="R275" t="s">
        <v>8313</v>
      </c>
      <c r="S275" s="10">
        <f t="shared" si="10"/>
        <v>40697.498449074075</v>
      </c>
      <c r="T275" s="10">
        <f t="shared" si="1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0.43999999999999995</v>
      </c>
      <c r="P276" s="6">
        <f t="shared" si="9"/>
        <v>3176.5</v>
      </c>
      <c r="Q276" t="s">
        <v>8309</v>
      </c>
      <c r="R276" t="s">
        <v>8313</v>
      </c>
      <c r="S276" s="10">
        <f t="shared" si="10"/>
        <v>40969.912372685183</v>
      </c>
      <c r="T276" s="10">
        <f t="shared" si="1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0.91605000000000003</v>
      </c>
      <c r="P277" s="6">
        <f t="shared" si="9"/>
        <v>11005.5</v>
      </c>
      <c r="Q277" t="s">
        <v>8309</v>
      </c>
      <c r="R277" t="s">
        <v>8313</v>
      </c>
      <c r="S277" s="10">
        <f t="shared" si="10"/>
        <v>41193.032013888893</v>
      </c>
      <c r="T277" s="10">
        <f t="shared" si="1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0.52400000000000002</v>
      </c>
      <c r="P278" s="6">
        <f t="shared" si="9"/>
        <v>2983</v>
      </c>
      <c r="Q278" t="s">
        <v>8309</v>
      </c>
      <c r="R278" t="s">
        <v>8313</v>
      </c>
      <c r="S278" s="10">
        <f t="shared" si="10"/>
        <v>40967.081874999996</v>
      </c>
      <c r="T278" s="10">
        <f t="shared" si="1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0.89618461538461536</v>
      </c>
      <c r="P279" s="6">
        <f t="shared" si="9"/>
        <v>36349.5</v>
      </c>
      <c r="Q279" t="s">
        <v>8309</v>
      </c>
      <c r="R279" t="s">
        <v>8313</v>
      </c>
      <c r="S279" s="10">
        <f t="shared" si="10"/>
        <v>42117.891423611116</v>
      </c>
      <c r="T279" s="10">
        <f t="shared" si="1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0.49651851851851847</v>
      </c>
      <c r="P280" s="6">
        <f t="shared" si="9"/>
        <v>20504.5</v>
      </c>
      <c r="Q280" t="s">
        <v>8309</v>
      </c>
      <c r="R280" t="s">
        <v>8313</v>
      </c>
      <c r="S280" s="10">
        <f t="shared" si="10"/>
        <v>41164.040960648148</v>
      </c>
      <c r="T280" s="10">
        <f t="shared" si="1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0.42681705882352938</v>
      </c>
      <c r="P281" s="6">
        <f t="shared" si="9"/>
        <v>13524.555</v>
      </c>
      <c r="Q281" t="s">
        <v>8309</v>
      </c>
      <c r="R281" t="s">
        <v>8313</v>
      </c>
      <c r="S281" s="10">
        <f t="shared" si="10"/>
        <v>42759.244166666671</v>
      </c>
      <c r="T281" s="10">
        <f t="shared" si="1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0.43855999999999995</v>
      </c>
      <c r="P282" s="6">
        <f t="shared" si="9"/>
        <v>59623.5</v>
      </c>
      <c r="Q282" t="s">
        <v>8309</v>
      </c>
      <c r="R282" t="s">
        <v>8313</v>
      </c>
      <c r="S282" s="10">
        <f t="shared" si="10"/>
        <v>41744.590682870366</v>
      </c>
      <c r="T282" s="10">
        <f t="shared" si="11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0.79412363636363636</v>
      </c>
      <c r="P283" s="6">
        <f t="shared" si="9"/>
        <v>3355.66</v>
      </c>
      <c r="Q283" t="s">
        <v>8309</v>
      </c>
      <c r="R283" t="s">
        <v>8313</v>
      </c>
      <c r="S283" s="10">
        <f t="shared" si="10"/>
        <v>39950.163344907407</v>
      </c>
      <c r="T283" s="10">
        <f t="shared" si="1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0.98811111111111116</v>
      </c>
      <c r="P284" s="6">
        <f t="shared" si="9"/>
        <v>22857</v>
      </c>
      <c r="Q284" t="s">
        <v>8309</v>
      </c>
      <c r="R284" t="s">
        <v>8313</v>
      </c>
      <c r="S284" s="10">
        <f t="shared" si="10"/>
        <v>40194.920046296298</v>
      </c>
      <c r="T284" s="10">
        <f t="shared" si="1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0.85727500000000001</v>
      </c>
      <c r="P285" s="6">
        <f t="shared" si="9"/>
        <v>10385.525</v>
      </c>
      <c r="Q285" t="s">
        <v>8309</v>
      </c>
      <c r="R285" t="s">
        <v>8313</v>
      </c>
      <c r="S285" s="10">
        <f t="shared" si="10"/>
        <v>40675.71</v>
      </c>
      <c r="T285" s="10">
        <f t="shared" si="1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0.95373850000000004</v>
      </c>
      <c r="P286" s="6">
        <f t="shared" si="9"/>
        <v>21305.23</v>
      </c>
      <c r="Q286" t="s">
        <v>8309</v>
      </c>
      <c r="R286" t="s">
        <v>8313</v>
      </c>
      <c r="S286" s="10">
        <f t="shared" si="10"/>
        <v>40904.738194444442</v>
      </c>
      <c r="T286" s="10">
        <f t="shared" si="1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-0.28825071428571425</v>
      </c>
      <c r="P287" s="6">
        <f t="shared" si="9"/>
        <v>16299.254999999999</v>
      </c>
      <c r="Q287" t="s">
        <v>8309</v>
      </c>
      <c r="R287" t="s">
        <v>8313</v>
      </c>
      <c r="S287" s="10">
        <f t="shared" si="10"/>
        <v>41506.756111111114</v>
      </c>
      <c r="T287" s="10">
        <f t="shared" si="1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0.90846666666666664</v>
      </c>
      <c r="P288" s="6">
        <f t="shared" si="9"/>
        <v>8254</v>
      </c>
      <c r="Q288" t="s">
        <v>8309</v>
      </c>
      <c r="R288" t="s">
        <v>8313</v>
      </c>
      <c r="S288" s="10">
        <f t="shared" si="10"/>
        <v>41313.816249999996</v>
      </c>
      <c r="T288" s="10">
        <f t="shared" si="1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0.23699999999999999</v>
      </c>
      <c r="P289" s="6">
        <f t="shared" si="9"/>
        <v>13367.5</v>
      </c>
      <c r="Q289" t="s">
        <v>8309</v>
      </c>
      <c r="R289" t="s">
        <v>8313</v>
      </c>
      <c r="S289" s="10">
        <f t="shared" si="10"/>
        <v>41184.277986111112</v>
      </c>
      <c r="T289" s="10">
        <f t="shared" si="1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0.96789380000000003</v>
      </c>
      <c r="P290" s="6">
        <f t="shared" si="9"/>
        <v>26026.154999999999</v>
      </c>
      <c r="Q290" t="s">
        <v>8309</v>
      </c>
      <c r="R290" t="s">
        <v>8313</v>
      </c>
      <c r="S290" s="10">
        <f t="shared" si="10"/>
        <v>41051.168900462959</v>
      </c>
      <c r="T290" s="10">
        <f t="shared" si="1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0.95179999999999998</v>
      </c>
      <c r="P291" s="6">
        <f t="shared" si="9"/>
        <v>7977.5</v>
      </c>
      <c r="Q291" t="s">
        <v>8309</v>
      </c>
      <c r="R291" t="s">
        <v>8313</v>
      </c>
      <c r="S291" s="10">
        <f t="shared" si="10"/>
        <v>41550.456412037034</v>
      </c>
      <c r="T291" s="10">
        <f t="shared" si="1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0.93315555555555552</v>
      </c>
      <c r="P292" s="6">
        <f t="shared" si="9"/>
        <v>2484.4</v>
      </c>
      <c r="Q292" t="s">
        <v>8309</v>
      </c>
      <c r="R292" t="s">
        <v>8313</v>
      </c>
      <c r="S292" s="10">
        <f t="shared" si="10"/>
        <v>40526.36917824074</v>
      </c>
      <c r="T292" s="10">
        <f t="shared" si="1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0.79980000000000007</v>
      </c>
      <c r="P293" s="6">
        <f t="shared" si="9"/>
        <v>3064.5</v>
      </c>
      <c r="Q293" t="s">
        <v>8309</v>
      </c>
      <c r="R293" t="s">
        <v>8313</v>
      </c>
      <c r="S293" s="10">
        <f t="shared" si="10"/>
        <v>41376.769050925926</v>
      </c>
      <c r="T293" s="10">
        <f t="shared" si="1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0.98493066666666673</v>
      </c>
      <c r="P294" s="6">
        <f t="shared" si="9"/>
        <v>38311.599999999999</v>
      </c>
      <c r="Q294" t="s">
        <v>8309</v>
      </c>
      <c r="R294" t="s">
        <v>8313</v>
      </c>
      <c r="S294" s="10">
        <f t="shared" si="10"/>
        <v>40812.803229166668</v>
      </c>
      <c r="T294" s="10">
        <f t="shared" si="1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0.98615384615384616</v>
      </c>
      <c r="P295" s="6">
        <f t="shared" si="9"/>
        <v>13245.5</v>
      </c>
      <c r="Q295" t="s">
        <v>8309</v>
      </c>
      <c r="R295" t="s">
        <v>8313</v>
      </c>
      <c r="S295" s="10">
        <f t="shared" si="10"/>
        <v>41719.667986111112</v>
      </c>
      <c r="T295" s="10">
        <f t="shared" si="1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2525</v>
      </c>
      <c r="Q296" t="s">
        <v>8309</v>
      </c>
      <c r="R296" t="s">
        <v>8313</v>
      </c>
      <c r="S296" s="10">
        <f t="shared" si="10"/>
        <v>40343.084421296298</v>
      </c>
      <c r="T296" s="10">
        <f t="shared" si="1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0.66890880000000008</v>
      </c>
      <c r="P297" s="6">
        <f t="shared" si="9"/>
        <v>33609.78</v>
      </c>
      <c r="Q297" t="s">
        <v>8309</v>
      </c>
      <c r="R297" t="s">
        <v>8313</v>
      </c>
      <c r="S297" s="10">
        <f t="shared" si="10"/>
        <v>41519.004733796297</v>
      </c>
      <c r="T297" s="10">
        <f t="shared" si="1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0.81273799999999996</v>
      </c>
      <c r="P298" s="6">
        <f t="shared" si="9"/>
        <v>14905.275</v>
      </c>
      <c r="Q298" t="s">
        <v>8309</v>
      </c>
      <c r="R298" t="s">
        <v>8313</v>
      </c>
      <c r="S298" s="10">
        <f t="shared" si="10"/>
        <v>41134.475497685184</v>
      </c>
      <c r="T298" s="10">
        <f t="shared" si="1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0.99360000000000004</v>
      </c>
      <c r="P299" s="6">
        <f t="shared" si="9"/>
        <v>10135</v>
      </c>
      <c r="Q299" t="s">
        <v>8309</v>
      </c>
      <c r="R299" t="s">
        <v>8313</v>
      </c>
      <c r="S299" s="10">
        <f t="shared" si="10"/>
        <v>42089.72802083334</v>
      </c>
      <c r="T299" s="10">
        <f t="shared" si="1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0.91067587301587305</v>
      </c>
      <c r="P300" s="6">
        <f t="shared" si="9"/>
        <v>69845.42</v>
      </c>
      <c r="Q300" t="s">
        <v>8309</v>
      </c>
      <c r="R300" t="s">
        <v>8313</v>
      </c>
      <c r="S300" s="10">
        <f t="shared" si="10"/>
        <v>41709.463518518518</v>
      </c>
      <c r="T300" s="10">
        <f t="shared" si="1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0.21047499999999997</v>
      </c>
      <c r="P301" s="6">
        <f t="shared" si="9"/>
        <v>9069.625</v>
      </c>
      <c r="Q301" t="s">
        <v>8309</v>
      </c>
      <c r="R301" t="s">
        <v>8313</v>
      </c>
      <c r="S301" s="10">
        <f t="shared" si="10"/>
        <v>40469.225231481483</v>
      </c>
      <c r="T301" s="10">
        <f t="shared" si="1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0.98277360000000002</v>
      </c>
      <c r="P302" s="6">
        <f t="shared" si="9"/>
        <v>12864.33</v>
      </c>
      <c r="Q302" t="s">
        <v>8309</v>
      </c>
      <c r="R302" t="s">
        <v>8313</v>
      </c>
      <c r="S302" s="10">
        <f t="shared" si="10"/>
        <v>40626.959930555553</v>
      </c>
      <c r="T302" s="10">
        <f t="shared" si="1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0.81265000000000009</v>
      </c>
      <c r="P303" s="6">
        <f t="shared" si="9"/>
        <v>7843.2749999999996</v>
      </c>
      <c r="Q303" t="s">
        <v>8309</v>
      </c>
      <c r="R303" t="s">
        <v>8313</v>
      </c>
      <c r="S303" s="10">
        <f t="shared" si="10"/>
        <v>41312.737673611111</v>
      </c>
      <c r="T303" s="10">
        <f t="shared" si="1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0.99539999999999995</v>
      </c>
      <c r="P304" s="6">
        <f t="shared" si="9"/>
        <v>5077</v>
      </c>
      <c r="Q304" t="s">
        <v>8309</v>
      </c>
      <c r="R304" t="s">
        <v>8313</v>
      </c>
      <c r="S304" s="10">
        <f t="shared" si="10"/>
        <v>40933.856921296298</v>
      </c>
      <c r="T304" s="10">
        <f t="shared" si="1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0.6253333333333333</v>
      </c>
      <c r="P305" s="6">
        <f t="shared" si="9"/>
        <v>2103</v>
      </c>
      <c r="Q305" t="s">
        <v>8309</v>
      </c>
      <c r="R305" t="s">
        <v>8313</v>
      </c>
      <c r="S305" s="10">
        <f t="shared" si="10"/>
        <v>41032.071134259262</v>
      </c>
      <c r="T305" s="10">
        <f t="shared" si="11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-0.31647058823529406</v>
      </c>
      <c r="P306" s="6">
        <f t="shared" si="9"/>
        <v>3975</v>
      </c>
      <c r="Q306" t="s">
        <v>8309</v>
      </c>
      <c r="R306" t="s">
        <v>8313</v>
      </c>
      <c r="S306" s="10">
        <f t="shared" si="10"/>
        <v>41114.094872685186</v>
      </c>
      <c r="T306" s="10">
        <f t="shared" si="1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0.69666666666666666</v>
      </c>
      <c r="P307" s="6">
        <f t="shared" si="9"/>
        <v>4982</v>
      </c>
      <c r="Q307" t="s">
        <v>8309</v>
      </c>
      <c r="R307" t="s">
        <v>8313</v>
      </c>
      <c r="S307" s="10">
        <f t="shared" si="10"/>
        <v>40948.630196759259</v>
      </c>
      <c r="T307" s="10">
        <f t="shared" si="1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-0.92900000000000005</v>
      </c>
      <c r="P308" s="6">
        <f t="shared" si="9"/>
        <v>1504.5</v>
      </c>
      <c r="Q308" t="s">
        <v>8309</v>
      </c>
      <c r="R308" t="s">
        <v>8313</v>
      </c>
      <c r="S308" s="10">
        <f t="shared" si="10"/>
        <v>41333.837187500001</v>
      </c>
      <c r="T308" s="10">
        <f t="shared" si="11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0.88681818181818184</v>
      </c>
      <c r="P309" s="6">
        <f t="shared" si="9"/>
        <v>12533</v>
      </c>
      <c r="Q309" t="s">
        <v>8309</v>
      </c>
      <c r="R309" t="s">
        <v>8313</v>
      </c>
      <c r="S309" s="10">
        <f t="shared" si="10"/>
        <v>41282.944456018515</v>
      </c>
      <c r="T309" s="10">
        <f t="shared" si="11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ref="O310:O373" si="12">(D310-E310)/ABS(D310)+1</f>
        <v>0.94433333333333336</v>
      </c>
      <c r="P310" s="6">
        <f t="shared" ref="P310:P373" si="13">AVERAGE(E310,L310)</f>
        <v>6435</v>
      </c>
      <c r="Q310" t="s">
        <v>8309</v>
      </c>
      <c r="R310" t="s">
        <v>8313</v>
      </c>
      <c r="S310" s="10">
        <f t="shared" ref="S310:S373" si="14">(((J310/60)/60)/24)+DATE(1970,1,1)</f>
        <v>40567.694560185184</v>
      </c>
      <c r="T310" s="10">
        <f t="shared" ref="T310:T373" si="15"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0.81055555555555558</v>
      </c>
      <c r="P311" s="6">
        <f t="shared" si="13"/>
        <v>10824</v>
      </c>
      <c r="Q311" t="s">
        <v>8309</v>
      </c>
      <c r="R311" t="s">
        <v>8313</v>
      </c>
      <c r="S311" s="10">
        <f t="shared" si="14"/>
        <v>41134.751550925925</v>
      </c>
      <c r="T311" s="10">
        <f t="shared" si="15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0.95871000000000006</v>
      </c>
      <c r="P312" s="6">
        <f t="shared" si="13"/>
        <v>538.64499999999998</v>
      </c>
      <c r="Q312" t="s">
        <v>8309</v>
      </c>
      <c r="R312" t="s">
        <v>8313</v>
      </c>
      <c r="S312" s="10">
        <f t="shared" si="14"/>
        <v>40821.183136574073</v>
      </c>
      <c r="T312" s="10">
        <f t="shared" si="15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0.95898349999999988</v>
      </c>
      <c r="P313" s="6">
        <f t="shared" si="13"/>
        <v>10485.165000000001</v>
      </c>
      <c r="Q313" t="s">
        <v>8309</v>
      </c>
      <c r="R313" t="s">
        <v>8313</v>
      </c>
      <c r="S313" s="10">
        <f t="shared" si="14"/>
        <v>40868.219814814816</v>
      </c>
      <c r="T313" s="10">
        <f t="shared" si="15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0.88124999999999998</v>
      </c>
      <c r="P314" s="6">
        <f t="shared" si="13"/>
        <v>4548</v>
      </c>
      <c r="Q314" t="s">
        <v>8309</v>
      </c>
      <c r="R314" t="s">
        <v>8313</v>
      </c>
      <c r="S314" s="10">
        <f t="shared" si="14"/>
        <v>41348.877685185187</v>
      </c>
      <c r="T314" s="10">
        <f t="shared" si="15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0.9526470588235294</v>
      </c>
      <c r="P315" s="6">
        <f t="shared" si="13"/>
        <v>9013.5</v>
      </c>
      <c r="Q315" t="s">
        <v>8309</v>
      </c>
      <c r="R315" t="s">
        <v>8313</v>
      </c>
      <c r="S315" s="10">
        <f t="shared" si="14"/>
        <v>40357.227939814817</v>
      </c>
      <c r="T315" s="10">
        <f t="shared" si="15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-1.8515000000000001</v>
      </c>
      <c r="P316" s="6">
        <f t="shared" si="13"/>
        <v>1985.75</v>
      </c>
      <c r="Q316" t="s">
        <v>8309</v>
      </c>
      <c r="R316" t="s">
        <v>8313</v>
      </c>
      <c r="S316" s="10">
        <f t="shared" si="14"/>
        <v>41304.833194444444</v>
      </c>
      <c r="T316" s="10">
        <f t="shared" si="15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0.98751999999999995</v>
      </c>
      <c r="P317" s="6">
        <f t="shared" si="13"/>
        <v>12719</v>
      </c>
      <c r="Q317" t="s">
        <v>8309</v>
      </c>
      <c r="R317" t="s">
        <v>8313</v>
      </c>
      <c r="S317" s="10">
        <f t="shared" si="14"/>
        <v>41113.77238425926</v>
      </c>
      <c r="T317" s="10">
        <f t="shared" si="15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0.86226666666666663</v>
      </c>
      <c r="P318" s="6">
        <f t="shared" si="13"/>
        <v>8612</v>
      </c>
      <c r="Q318" t="s">
        <v>8309</v>
      </c>
      <c r="R318" t="s">
        <v>8313</v>
      </c>
      <c r="S318" s="10">
        <f t="shared" si="14"/>
        <v>41950.923576388886</v>
      </c>
      <c r="T318" s="10">
        <f t="shared" si="15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0.99196666666666666</v>
      </c>
      <c r="P319" s="6">
        <f t="shared" si="13"/>
        <v>15278.5</v>
      </c>
      <c r="Q319" t="s">
        <v>8309</v>
      </c>
      <c r="R319" t="s">
        <v>8313</v>
      </c>
      <c r="S319" s="10">
        <f t="shared" si="14"/>
        <v>41589.676886574074</v>
      </c>
      <c r="T319" s="10">
        <f t="shared" si="15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-0.83319999999999994</v>
      </c>
      <c r="P320" s="6">
        <f t="shared" si="13"/>
        <v>7225</v>
      </c>
      <c r="Q320" t="s">
        <v>8309</v>
      </c>
      <c r="R320" t="s">
        <v>8313</v>
      </c>
      <c r="S320" s="10">
        <f t="shared" si="14"/>
        <v>41330.038784722223</v>
      </c>
      <c r="T320" s="10">
        <f t="shared" si="15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0.87319999999999998</v>
      </c>
      <c r="P321" s="6">
        <f t="shared" si="13"/>
        <v>2842.5</v>
      </c>
      <c r="Q321" t="s">
        <v>8309</v>
      </c>
      <c r="R321" t="s">
        <v>8313</v>
      </c>
      <c r="S321" s="10">
        <f t="shared" si="14"/>
        <v>40123.83829861111</v>
      </c>
      <c r="T321" s="10">
        <f t="shared" si="15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0.93420000000000003</v>
      </c>
      <c r="P322" s="6">
        <f t="shared" si="13"/>
        <v>10737</v>
      </c>
      <c r="Q322" t="s">
        <v>8309</v>
      </c>
      <c r="R322" t="s">
        <v>8313</v>
      </c>
      <c r="S322" s="10">
        <f t="shared" si="14"/>
        <v>42331.551307870366</v>
      </c>
      <c r="T322" s="10">
        <f t="shared" si="15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2"/>
        <v>0.97337142857142855</v>
      </c>
      <c r="P323" s="6">
        <f t="shared" si="13"/>
        <v>18134.5</v>
      </c>
      <c r="Q323" t="s">
        <v>8309</v>
      </c>
      <c r="R323" t="s">
        <v>8313</v>
      </c>
      <c r="S323" s="10">
        <f t="shared" si="14"/>
        <v>42647.446597222224</v>
      </c>
      <c r="T323" s="10">
        <f t="shared" si="1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2"/>
        <v>0.92088000000000003</v>
      </c>
      <c r="P324" s="6">
        <f t="shared" si="13"/>
        <v>13582</v>
      </c>
      <c r="Q324" t="s">
        <v>8309</v>
      </c>
      <c r="R324" t="s">
        <v>8313</v>
      </c>
      <c r="S324" s="10">
        <f t="shared" si="14"/>
        <v>42473.57</v>
      </c>
      <c r="T324" s="10">
        <f t="shared" si="1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2"/>
        <v>0.76925925925925931</v>
      </c>
      <c r="P325" s="6">
        <f t="shared" si="13"/>
        <v>3352</v>
      </c>
      <c r="Q325" t="s">
        <v>8309</v>
      </c>
      <c r="R325" t="s">
        <v>8313</v>
      </c>
      <c r="S325" s="10">
        <f t="shared" si="14"/>
        <v>42697.32136574074</v>
      </c>
      <c r="T325" s="10">
        <f t="shared" si="1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2"/>
        <v>0.98399999999999999</v>
      </c>
      <c r="P326" s="6">
        <f t="shared" si="13"/>
        <v>4359</v>
      </c>
      <c r="Q326" t="s">
        <v>8309</v>
      </c>
      <c r="R326" t="s">
        <v>8313</v>
      </c>
      <c r="S326" s="10">
        <f t="shared" si="14"/>
        <v>42184.626250000001</v>
      </c>
      <c r="T326" s="10">
        <f t="shared" si="1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2"/>
        <v>0.95604</v>
      </c>
      <c r="P327" s="6">
        <f t="shared" si="13"/>
        <v>26467</v>
      </c>
      <c r="Q327" t="s">
        <v>8309</v>
      </c>
      <c r="R327" t="s">
        <v>8313</v>
      </c>
      <c r="S327" s="10">
        <f t="shared" si="14"/>
        <v>42689.187881944439</v>
      </c>
      <c r="T327" s="10">
        <f t="shared" si="1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2"/>
        <v>0.87070266666666662</v>
      </c>
      <c r="P328" s="6">
        <f t="shared" si="13"/>
        <v>85272.8</v>
      </c>
      <c r="Q328" t="s">
        <v>8309</v>
      </c>
      <c r="R328" t="s">
        <v>8313</v>
      </c>
      <c r="S328" s="10">
        <f t="shared" si="14"/>
        <v>42775.314884259264</v>
      </c>
      <c r="T328" s="10">
        <f t="shared" si="1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2"/>
        <v>0.63600000000000001</v>
      </c>
      <c r="P329" s="6">
        <f t="shared" si="13"/>
        <v>2745</v>
      </c>
      <c r="Q329" t="s">
        <v>8309</v>
      </c>
      <c r="R329" t="s">
        <v>8313</v>
      </c>
      <c r="S329" s="10">
        <f t="shared" si="14"/>
        <v>42058.235289351855</v>
      </c>
      <c r="T329" s="10">
        <f t="shared" si="1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2"/>
        <v>0.96385599999999994</v>
      </c>
      <c r="P330" s="6">
        <f t="shared" si="13"/>
        <v>39104.400000000001</v>
      </c>
      <c r="Q330" t="s">
        <v>8309</v>
      </c>
      <c r="R330" t="s">
        <v>8313</v>
      </c>
      <c r="S330" s="10">
        <f t="shared" si="14"/>
        <v>42278.946620370371</v>
      </c>
      <c r="T330" s="10">
        <f t="shared" si="1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2"/>
        <v>0.94499999999999995</v>
      </c>
      <c r="P331" s="6">
        <f t="shared" si="13"/>
        <v>5358.5</v>
      </c>
      <c r="Q331" t="s">
        <v>8309</v>
      </c>
      <c r="R331" t="s">
        <v>8313</v>
      </c>
      <c r="S331" s="10">
        <f t="shared" si="14"/>
        <v>42291.46674768519</v>
      </c>
      <c r="T331" s="10">
        <f t="shared" si="1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2"/>
        <v>0.98171428571428576</v>
      </c>
      <c r="P332" s="6">
        <f t="shared" si="13"/>
        <v>17990</v>
      </c>
      <c r="Q332" t="s">
        <v>8309</v>
      </c>
      <c r="R332" t="s">
        <v>8313</v>
      </c>
      <c r="S332" s="10">
        <f t="shared" si="14"/>
        <v>41379.515775462962</v>
      </c>
      <c r="T332" s="10">
        <f t="shared" si="1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2"/>
        <v>0.93395000000000006</v>
      </c>
      <c r="P333" s="6">
        <f t="shared" si="13"/>
        <v>21540</v>
      </c>
      <c r="Q333" t="s">
        <v>8309</v>
      </c>
      <c r="R333" t="s">
        <v>8313</v>
      </c>
      <c r="S333" s="10">
        <f t="shared" si="14"/>
        <v>42507.581412037034</v>
      </c>
      <c r="T333" s="10">
        <f t="shared" si="1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2"/>
        <v>0.86985000000000001</v>
      </c>
      <c r="P334" s="6">
        <f t="shared" si="13"/>
        <v>56785</v>
      </c>
      <c r="Q334" t="s">
        <v>8309</v>
      </c>
      <c r="R334" t="s">
        <v>8313</v>
      </c>
      <c r="S334" s="10">
        <f t="shared" si="14"/>
        <v>42263.680289351847</v>
      </c>
      <c r="T334" s="10">
        <f t="shared" si="1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2"/>
        <v>0.74772499999999997</v>
      </c>
      <c r="P335" s="6">
        <f t="shared" si="13"/>
        <v>25178.5</v>
      </c>
      <c r="Q335" t="s">
        <v>8309</v>
      </c>
      <c r="R335" t="s">
        <v>8313</v>
      </c>
      <c r="S335" s="10">
        <f t="shared" si="14"/>
        <v>42437.636469907404</v>
      </c>
      <c r="T335" s="10">
        <f t="shared" si="1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2"/>
        <v>0.98809999999999998</v>
      </c>
      <c r="P336" s="6">
        <f t="shared" si="13"/>
        <v>5094</v>
      </c>
      <c r="Q336" t="s">
        <v>8309</v>
      </c>
      <c r="R336" t="s">
        <v>8313</v>
      </c>
      <c r="S336" s="10">
        <f t="shared" si="14"/>
        <v>42101.682372685187</v>
      </c>
      <c r="T336" s="10">
        <f t="shared" si="1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2"/>
        <v>0.97235294117647064</v>
      </c>
      <c r="P337" s="6">
        <f t="shared" si="13"/>
        <v>4407.5</v>
      </c>
      <c r="Q337" t="s">
        <v>8309</v>
      </c>
      <c r="R337" t="s">
        <v>8313</v>
      </c>
      <c r="S337" s="10">
        <f t="shared" si="14"/>
        <v>42101.737442129626</v>
      </c>
      <c r="T337" s="10">
        <f t="shared" si="1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2"/>
        <v>0.83160880000000004</v>
      </c>
      <c r="P338" s="6">
        <f t="shared" si="13"/>
        <v>14851.39</v>
      </c>
      <c r="Q338" t="s">
        <v>8309</v>
      </c>
      <c r="R338" t="s">
        <v>8313</v>
      </c>
      <c r="S338" s="10">
        <f t="shared" si="14"/>
        <v>42291.596273148149</v>
      </c>
      <c r="T338" s="10">
        <f t="shared" si="1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2"/>
        <v>0.98831666666666662</v>
      </c>
      <c r="P339" s="6">
        <f t="shared" si="13"/>
        <v>1533.0250000000001</v>
      </c>
      <c r="Q339" t="s">
        <v>8309</v>
      </c>
      <c r="R339" t="s">
        <v>8313</v>
      </c>
      <c r="S339" s="10">
        <f t="shared" si="14"/>
        <v>42047.128564814819</v>
      </c>
      <c r="T339" s="10">
        <f t="shared" si="1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2"/>
        <v>0.89866399999999991</v>
      </c>
      <c r="P340" s="6">
        <f t="shared" si="13"/>
        <v>8378.02</v>
      </c>
      <c r="Q340" t="s">
        <v>8309</v>
      </c>
      <c r="R340" t="s">
        <v>8313</v>
      </c>
      <c r="S340" s="10">
        <f t="shared" si="14"/>
        <v>42559.755671296298</v>
      </c>
      <c r="T340" s="10">
        <f t="shared" si="1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2"/>
        <v>0.91916666666666669</v>
      </c>
      <c r="P341" s="6">
        <f t="shared" si="13"/>
        <v>3287</v>
      </c>
      <c r="Q341" t="s">
        <v>8309</v>
      </c>
      <c r="R341" t="s">
        <v>8313</v>
      </c>
      <c r="S341" s="10">
        <f t="shared" si="14"/>
        <v>42093.760046296295</v>
      </c>
      <c r="T341" s="10">
        <f t="shared" si="1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2"/>
        <v>0.74977142857142853</v>
      </c>
      <c r="P342" s="6">
        <f t="shared" si="13"/>
        <v>22028.5</v>
      </c>
      <c r="Q342" t="s">
        <v>8309</v>
      </c>
      <c r="R342" t="s">
        <v>8313</v>
      </c>
      <c r="S342" s="10">
        <f t="shared" si="14"/>
        <v>42772.669062500005</v>
      </c>
      <c r="T342" s="10">
        <f t="shared" si="1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2"/>
        <v>0.93285714285714283</v>
      </c>
      <c r="P343" s="6">
        <f t="shared" si="13"/>
        <v>1895</v>
      </c>
      <c r="Q343" t="s">
        <v>8309</v>
      </c>
      <c r="R343" t="s">
        <v>8313</v>
      </c>
      <c r="S343" s="10">
        <f t="shared" si="14"/>
        <v>41894.879606481481</v>
      </c>
      <c r="T343" s="10">
        <f t="shared" si="1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2"/>
        <v>0.99633600000000011</v>
      </c>
      <c r="P344" s="6">
        <f t="shared" si="13"/>
        <v>27763.26</v>
      </c>
      <c r="Q344" t="s">
        <v>8309</v>
      </c>
      <c r="R344" t="s">
        <v>8313</v>
      </c>
      <c r="S344" s="10">
        <f t="shared" si="14"/>
        <v>42459.780844907407</v>
      </c>
      <c r="T344" s="10">
        <f t="shared" si="1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2"/>
        <v>0.9797136666666667</v>
      </c>
      <c r="P345" s="6">
        <f t="shared" si="13"/>
        <v>15566.295</v>
      </c>
      <c r="Q345" t="s">
        <v>8309</v>
      </c>
      <c r="R345" t="s">
        <v>8313</v>
      </c>
      <c r="S345" s="10">
        <f t="shared" si="14"/>
        <v>41926.73778935185</v>
      </c>
      <c r="T345" s="10">
        <f t="shared" si="1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2"/>
        <v>0.97916417910447762</v>
      </c>
      <c r="P346" s="6">
        <f t="shared" si="13"/>
        <v>17241.5</v>
      </c>
      <c r="Q346" t="s">
        <v>8309</v>
      </c>
      <c r="R346" t="s">
        <v>8313</v>
      </c>
      <c r="S346" s="10">
        <f t="shared" si="14"/>
        <v>42111.970995370371</v>
      </c>
      <c r="T346" s="10">
        <f t="shared" si="1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2"/>
        <v>0.76724137931034486</v>
      </c>
      <c r="P347" s="6">
        <f t="shared" si="13"/>
        <v>9027</v>
      </c>
      <c r="Q347" t="s">
        <v>8309</v>
      </c>
      <c r="R347" t="s">
        <v>8313</v>
      </c>
      <c r="S347" s="10">
        <f t="shared" si="14"/>
        <v>42114.944328703699</v>
      </c>
      <c r="T347" s="10">
        <f t="shared" si="1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2"/>
        <v>0.29711199999999993</v>
      </c>
      <c r="P348" s="6">
        <f t="shared" si="13"/>
        <v>8608.44</v>
      </c>
      <c r="Q348" t="s">
        <v>8309</v>
      </c>
      <c r="R348" t="s">
        <v>8313</v>
      </c>
      <c r="S348" s="10">
        <f t="shared" si="14"/>
        <v>42261.500243055561</v>
      </c>
      <c r="T348" s="10">
        <f t="shared" si="1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2"/>
        <v>0.88409500000000008</v>
      </c>
      <c r="P349" s="6">
        <f t="shared" si="13"/>
        <v>22507.599999999999</v>
      </c>
      <c r="Q349" t="s">
        <v>8309</v>
      </c>
      <c r="R349" t="s">
        <v>8313</v>
      </c>
      <c r="S349" s="10">
        <f t="shared" si="14"/>
        <v>42292.495474537034</v>
      </c>
      <c r="T349" s="10">
        <f t="shared" si="1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2"/>
        <v>0.97</v>
      </c>
      <c r="P350" s="6">
        <f t="shared" si="13"/>
        <v>5209.5</v>
      </c>
      <c r="Q350" t="s">
        <v>8309</v>
      </c>
      <c r="R350" t="s">
        <v>8313</v>
      </c>
      <c r="S350" s="10">
        <f t="shared" si="14"/>
        <v>42207.58699074074</v>
      </c>
      <c r="T350" s="10">
        <f t="shared" si="1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2"/>
        <v>0.93364298401420953</v>
      </c>
      <c r="P351" s="6">
        <f t="shared" si="13"/>
        <v>6087.09</v>
      </c>
      <c r="Q351" t="s">
        <v>8309</v>
      </c>
      <c r="R351" t="s">
        <v>8313</v>
      </c>
      <c r="S351" s="10">
        <f t="shared" si="14"/>
        <v>42760.498935185184</v>
      </c>
      <c r="T351" s="10">
        <f t="shared" si="1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2"/>
        <v>0.85240000000000005</v>
      </c>
      <c r="P352" s="6">
        <f t="shared" si="13"/>
        <v>14455.5</v>
      </c>
      <c r="Q352" t="s">
        <v>8309</v>
      </c>
      <c r="R352" t="s">
        <v>8313</v>
      </c>
      <c r="S352" s="10">
        <f t="shared" si="14"/>
        <v>42586.066076388888</v>
      </c>
      <c r="T352" s="10">
        <f t="shared" si="1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2"/>
        <v>0.72658823529411765</v>
      </c>
      <c r="P353" s="6">
        <f t="shared" si="13"/>
        <v>22130</v>
      </c>
      <c r="Q353" t="s">
        <v>8309</v>
      </c>
      <c r="R353" t="s">
        <v>8313</v>
      </c>
      <c r="S353" s="10">
        <f t="shared" si="14"/>
        <v>42427.964745370366</v>
      </c>
      <c r="T353" s="10">
        <f t="shared" si="1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2"/>
        <v>0.83440000000000003</v>
      </c>
      <c r="P354" s="6">
        <f t="shared" si="13"/>
        <v>5971</v>
      </c>
      <c r="Q354" t="s">
        <v>8309</v>
      </c>
      <c r="R354" t="s">
        <v>8313</v>
      </c>
      <c r="S354" s="10">
        <f t="shared" si="14"/>
        <v>41890.167453703703</v>
      </c>
      <c r="T354" s="10">
        <f t="shared" si="1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2"/>
        <v>0.9138180573384681</v>
      </c>
      <c r="P355" s="6">
        <f t="shared" si="13"/>
        <v>32036.59</v>
      </c>
      <c r="Q355" t="s">
        <v>8309</v>
      </c>
      <c r="R355" t="s">
        <v>8313</v>
      </c>
      <c r="S355" s="10">
        <f t="shared" si="14"/>
        <v>42297.791886574079</v>
      </c>
      <c r="T355" s="10">
        <f t="shared" si="1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2"/>
        <v>0.96057142857142852</v>
      </c>
      <c r="P356" s="6">
        <f t="shared" si="13"/>
        <v>1833.5</v>
      </c>
      <c r="Q356" t="s">
        <v>8309</v>
      </c>
      <c r="R356" t="s">
        <v>8313</v>
      </c>
      <c r="S356" s="10">
        <f t="shared" si="14"/>
        <v>42438.827789351853</v>
      </c>
      <c r="T356" s="10">
        <f t="shared" si="1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2"/>
        <v>0.83742857142857141</v>
      </c>
      <c r="P357" s="6">
        <f t="shared" si="13"/>
        <v>20427.5</v>
      </c>
      <c r="Q357" t="s">
        <v>8309</v>
      </c>
      <c r="R357" t="s">
        <v>8313</v>
      </c>
      <c r="S357" s="10">
        <f t="shared" si="14"/>
        <v>41943.293912037036</v>
      </c>
      <c r="T357" s="10">
        <f t="shared" si="1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2"/>
        <v>0.97307599999999994</v>
      </c>
      <c r="P358" s="6">
        <f t="shared" si="13"/>
        <v>3899.4650000000001</v>
      </c>
      <c r="Q358" t="s">
        <v>8309</v>
      </c>
      <c r="R358" t="s">
        <v>8313</v>
      </c>
      <c r="S358" s="10">
        <f t="shared" si="14"/>
        <v>42415.803159722222</v>
      </c>
      <c r="T358" s="10">
        <f t="shared" si="1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2"/>
        <v>0.26</v>
      </c>
      <c r="P359" s="6">
        <f t="shared" si="13"/>
        <v>13201.5</v>
      </c>
      <c r="Q359" t="s">
        <v>8309</v>
      </c>
      <c r="R359" t="s">
        <v>8313</v>
      </c>
      <c r="S359" s="10">
        <f t="shared" si="14"/>
        <v>42078.222187499996</v>
      </c>
      <c r="T359" s="10">
        <f t="shared" si="1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2"/>
        <v>0.96911999999999998</v>
      </c>
      <c r="P360" s="6">
        <f t="shared" si="13"/>
        <v>25905.5</v>
      </c>
      <c r="Q360" t="s">
        <v>8309</v>
      </c>
      <c r="R360" t="s">
        <v>8313</v>
      </c>
      <c r="S360" s="10">
        <f t="shared" si="14"/>
        <v>42507.860196759255</v>
      </c>
      <c r="T360" s="10">
        <f t="shared" si="1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2"/>
        <v>0.95144628099173556</v>
      </c>
      <c r="P361" s="6">
        <f t="shared" si="13"/>
        <v>12838.5</v>
      </c>
      <c r="Q361" t="s">
        <v>8309</v>
      </c>
      <c r="R361" t="s">
        <v>8313</v>
      </c>
      <c r="S361" s="10">
        <f t="shared" si="14"/>
        <v>41935.070486111108</v>
      </c>
      <c r="T361" s="10">
        <f t="shared" si="1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2"/>
        <v>0.98624999999999996</v>
      </c>
      <c r="P362" s="6">
        <f t="shared" si="13"/>
        <v>6126</v>
      </c>
      <c r="Q362" t="s">
        <v>8309</v>
      </c>
      <c r="R362" t="s">
        <v>8313</v>
      </c>
      <c r="S362" s="10">
        <f t="shared" si="14"/>
        <v>42163.897916666669</v>
      </c>
      <c r="T362" s="10">
        <f t="shared" si="1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2"/>
        <v>0.88923000000000008</v>
      </c>
      <c r="P363" s="6">
        <f t="shared" si="13"/>
        <v>19615.474999999999</v>
      </c>
      <c r="Q363" t="s">
        <v>8309</v>
      </c>
      <c r="R363" t="s">
        <v>8313</v>
      </c>
      <c r="S363" s="10">
        <f t="shared" si="14"/>
        <v>41936.001226851848</v>
      </c>
      <c r="T363" s="10">
        <f t="shared" si="1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2"/>
        <v>0.75840662183135021</v>
      </c>
      <c r="P364" s="6">
        <f t="shared" si="13"/>
        <v>6043</v>
      </c>
      <c r="Q364" t="s">
        <v>8309</v>
      </c>
      <c r="R364" t="s">
        <v>8313</v>
      </c>
      <c r="S364" s="10">
        <f t="shared" si="14"/>
        <v>41837.210543981484</v>
      </c>
      <c r="T364" s="10">
        <f t="shared" si="1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2"/>
        <v>0.98666666666666669</v>
      </c>
      <c r="P365" s="6">
        <f t="shared" si="13"/>
        <v>4535</v>
      </c>
      <c r="Q365" t="s">
        <v>8309</v>
      </c>
      <c r="R365" t="s">
        <v>8313</v>
      </c>
      <c r="S365" s="10">
        <f t="shared" si="14"/>
        <v>40255.744629629626</v>
      </c>
      <c r="T365" s="10">
        <f t="shared" si="1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2"/>
        <v>0.89838571428571423</v>
      </c>
      <c r="P366" s="6">
        <f t="shared" si="13"/>
        <v>3912.15</v>
      </c>
      <c r="Q366" t="s">
        <v>8309</v>
      </c>
      <c r="R366" t="s">
        <v>8313</v>
      </c>
      <c r="S366" s="10">
        <f t="shared" si="14"/>
        <v>41780.859629629631</v>
      </c>
      <c r="T366" s="10">
        <f t="shared" si="1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2"/>
        <v>0.96026666666666671</v>
      </c>
      <c r="P367" s="6">
        <f t="shared" si="13"/>
        <v>7830.5</v>
      </c>
      <c r="Q367" t="s">
        <v>8309</v>
      </c>
      <c r="R367" t="s">
        <v>8313</v>
      </c>
      <c r="S367" s="10">
        <f t="shared" si="14"/>
        <v>41668.606469907405</v>
      </c>
      <c r="T367" s="10">
        <f t="shared" si="1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2"/>
        <v>0.98684210526315785</v>
      </c>
      <c r="P368" s="6">
        <f t="shared" si="13"/>
        <v>19317</v>
      </c>
      <c r="Q368" t="s">
        <v>8309</v>
      </c>
      <c r="R368" t="s">
        <v>8313</v>
      </c>
      <c r="S368" s="10">
        <f t="shared" si="14"/>
        <v>41019.793032407404</v>
      </c>
      <c r="T368" s="10">
        <f t="shared" si="1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2"/>
        <v>0.966499</v>
      </c>
      <c r="P369" s="6">
        <f t="shared" si="13"/>
        <v>5227.0050000000001</v>
      </c>
      <c r="Q369" t="s">
        <v>8309</v>
      </c>
      <c r="R369" t="s">
        <v>8313</v>
      </c>
      <c r="S369" s="10">
        <f t="shared" si="14"/>
        <v>41355.577291666668</v>
      </c>
      <c r="T369" s="10">
        <f t="shared" si="1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2"/>
        <v>0.95887999999999995</v>
      </c>
      <c r="P370" s="6">
        <f t="shared" si="13"/>
        <v>6586.5</v>
      </c>
      <c r="Q370" t="s">
        <v>8309</v>
      </c>
      <c r="R370" t="s">
        <v>8313</v>
      </c>
      <c r="S370" s="10">
        <f t="shared" si="14"/>
        <v>42043.605578703704</v>
      </c>
      <c r="T370" s="10">
        <f t="shared" si="1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2"/>
        <v>0.8984430769230769</v>
      </c>
      <c r="P371" s="6">
        <f t="shared" si="13"/>
        <v>3663.56</v>
      </c>
      <c r="Q371" t="s">
        <v>8309</v>
      </c>
      <c r="R371" t="s">
        <v>8313</v>
      </c>
      <c r="S371" s="10">
        <f t="shared" si="14"/>
        <v>40893.551724537036</v>
      </c>
      <c r="T371" s="10">
        <f t="shared" si="1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2"/>
        <v>0.77980000000000005</v>
      </c>
      <c r="P372" s="6">
        <f t="shared" si="13"/>
        <v>15274</v>
      </c>
      <c r="Q372" t="s">
        <v>8309</v>
      </c>
      <c r="R372" t="s">
        <v>8313</v>
      </c>
      <c r="S372" s="10">
        <f t="shared" si="14"/>
        <v>42711.795138888891</v>
      </c>
      <c r="T372" s="10">
        <f t="shared" si="1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2"/>
        <v>0.85831333333333337</v>
      </c>
      <c r="P373" s="6">
        <f t="shared" si="13"/>
        <v>86157.5</v>
      </c>
      <c r="Q373" t="s">
        <v>8309</v>
      </c>
      <c r="R373" t="s">
        <v>8313</v>
      </c>
      <c r="S373" s="10">
        <f t="shared" si="14"/>
        <v>41261.767812500002</v>
      </c>
      <c r="T373" s="10">
        <f t="shared" si="1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ref="O374:O437" si="16">(D374-E374)/ABS(D374)+1</f>
        <v>0.74666666666666659</v>
      </c>
      <c r="P374" s="6">
        <f t="shared" ref="P374:P437" si="17">AVERAGE(E374,L374)</f>
        <v>192.5</v>
      </c>
      <c r="Q374" t="s">
        <v>8309</v>
      </c>
      <c r="R374" t="s">
        <v>8313</v>
      </c>
      <c r="S374" s="10">
        <f t="shared" ref="S374:S437" si="18">(((J374/60)/60)/24)+DATE(1970,1,1)</f>
        <v>42425.576898148152</v>
      </c>
      <c r="T374" s="10">
        <f t="shared" ref="T374:T437" si="19"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6"/>
        <v>0.93333333333333335</v>
      </c>
      <c r="P375" s="6">
        <f t="shared" si="17"/>
        <v>4044.5</v>
      </c>
      <c r="Q375" t="s">
        <v>8309</v>
      </c>
      <c r="R375" t="s">
        <v>8313</v>
      </c>
      <c r="S375" s="10">
        <f t="shared" si="18"/>
        <v>41078.91201388889</v>
      </c>
      <c r="T375" s="10">
        <f t="shared" si="1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6"/>
        <v>0.69350000000000001</v>
      </c>
      <c r="P376" s="6">
        <f t="shared" si="17"/>
        <v>4006.5</v>
      </c>
      <c r="Q376" t="s">
        <v>8309</v>
      </c>
      <c r="R376" t="s">
        <v>8313</v>
      </c>
      <c r="S376" s="10">
        <f t="shared" si="18"/>
        <v>40757.889247685183</v>
      </c>
      <c r="T376" s="10">
        <f t="shared" si="1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6"/>
        <v>0.8</v>
      </c>
      <c r="P377" s="6">
        <f t="shared" si="17"/>
        <v>307</v>
      </c>
      <c r="Q377" t="s">
        <v>8309</v>
      </c>
      <c r="R377" t="s">
        <v>8313</v>
      </c>
      <c r="S377" s="10">
        <f t="shared" si="18"/>
        <v>41657.985081018516</v>
      </c>
      <c r="T377" s="10">
        <f t="shared" si="1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6"/>
        <v>0.94040816326530607</v>
      </c>
      <c r="P378" s="6">
        <f t="shared" si="17"/>
        <v>1322</v>
      </c>
      <c r="Q378" t="s">
        <v>8309</v>
      </c>
      <c r="R378" t="s">
        <v>8313</v>
      </c>
      <c r="S378" s="10">
        <f t="shared" si="18"/>
        <v>42576.452731481477</v>
      </c>
      <c r="T378" s="10">
        <f t="shared" si="1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6"/>
        <v>0.85599999999999998</v>
      </c>
      <c r="P379" s="6">
        <f t="shared" si="17"/>
        <v>6930.5</v>
      </c>
      <c r="Q379" t="s">
        <v>8309</v>
      </c>
      <c r="R379" t="s">
        <v>8313</v>
      </c>
      <c r="S379" s="10">
        <f t="shared" si="18"/>
        <v>42292.250787037032</v>
      </c>
      <c r="T379" s="10">
        <f t="shared" si="1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6"/>
        <v>0.8823333333333333</v>
      </c>
      <c r="P380" s="6">
        <f t="shared" si="17"/>
        <v>1718</v>
      </c>
      <c r="Q380" t="s">
        <v>8309</v>
      </c>
      <c r="R380" t="s">
        <v>8313</v>
      </c>
      <c r="S380" s="10">
        <f t="shared" si="18"/>
        <v>42370.571851851855</v>
      </c>
      <c r="T380" s="10">
        <f t="shared" si="1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6"/>
        <v>0.83919999999999995</v>
      </c>
      <c r="P381" s="6">
        <f t="shared" si="17"/>
        <v>8780.5</v>
      </c>
      <c r="Q381" t="s">
        <v>8309</v>
      </c>
      <c r="R381" t="s">
        <v>8313</v>
      </c>
      <c r="S381" s="10">
        <f t="shared" si="18"/>
        <v>40987.688333333332</v>
      </c>
      <c r="T381" s="10">
        <f t="shared" si="1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6"/>
        <v>0.58499999999999996</v>
      </c>
      <c r="P382" s="6">
        <f t="shared" si="17"/>
        <v>2854.5</v>
      </c>
      <c r="Q382" t="s">
        <v>8309</v>
      </c>
      <c r="R382" t="s">
        <v>8313</v>
      </c>
      <c r="S382" s="10">
        <f t="shared" si="18"/>
        <v>42367.719814814816</v>
      </c>
      <c r="T382" s="10">
        <f t="shared" si="1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6"/>
        <v>0.95269999999999999</v>
      </c>
      <c r="P383" s="6">
        <f t="shared" si="17"/>
        <v>13216.75</v>
      </c>
      <c r="Q383" t="s">
        <v>8309</v>
      </c>
      <c r="R383" t="s">
        <v>8313</v>
      </c>
      <c r="S383" s="10">
        <f t="shared" si="18"/>
        <v>41085.698113425926</v>
      </c>
      <c r="T383" s="10">
        <f t="shared" si="1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6"/>
        <v>-0.55833333333333335</v>
      </c>
      <c r="P384" s="6">
        <f t="shared" si="17"/>
        <v>778.5</v>
      </c>
      <c r="Q384" t="s">
        <v>8309</v>
      </c>
      <c r="R384" t="s">
        <v>8313</v>
      </c>
      <c r="S384" s="10">
        <f t="shared" si="18"/>
        <v>41144.709490740745</v>
      </c>
      <c r="T384" s="10">
        <f t="shared" si="1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6"/>
        <v>-6.7067067067066999E-2</v>
      </c>
      <c r="P385" s="6">
        <f t="shared" si="17"/>
        <v>1056.5</v>
      </c>
      <c r="Q385" t="s">
        <v>8309</v>
      </c>
      <c r="R385" t="s">
        <v>8313</v>
      </c>
      <c r="S385" s="10">
        <f t="shared" si="18"/>
        <v>41755.117581018516</v>
      </c>
      <c r="T385" s="10">
        <f t="shared" si="1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6"/>
        <v>0.87895000000000001</v>
      </c>
      <c r="P386" s="6">
        <f t="shared" si="17"/>
        <v>11402</v>
      </c>
      <c r="Q386" t="s">
        <v>8309</v>
      </c>
      <c r="R386" t="s">
        <v>8313</v>
      </c>
      <c r="S386" s="10">
        <f t="shared" si="18"/>
        <v>41980.781793981485</v>
      </c>
      <c r="T386" s="10">
        <f t="shared" si="1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16"/>
        <v>0.94018000000000002</v>
      </c>
      <c r="P387" s="6">
        <f t="shared" si="17"/>
        <v>13366.25</v>
      </c>
      <c r="Q387" t="s">
        <v>8309</v>
      </c>
      <c r="R387" t="s">
        <v>8313</v>
      </c>
      <c r="S387" s="10">
        <f t="shared" si="18"/>
        <v>41934.584502314814</v>
      </c>
      <c r="T387" s="10">
        <f t="shared" si="19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6"/>
        <v>0.99833333333333329</v>
      </c>
      <c r="P388" s="6">
        <f t="shared" si="17"/>
        <v>307</v>
      </c>
      <c r="Q388" t="s">
        <v>8309</v>
      </c>
      <c r="R388" t="s">
        <v>8313</v>
      </c>
      <c r="S388" s="10">
        <f t="shared" si="18"/>
        <v>42211.951284722221</v>
      </c>
      <c r="T388" s="10">
        <f t="shared" si="1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6"/>
        <v>-0.13989473684210529</v>
      </c>
      <c r="P389" s="6">
        <f t="shared" si="17"/>
        <v>40939</v>
      </c>
      <c r="Q389" t="s">
        <v>8309</v>
      </c>
      <c r="R389" t="s">
        <v>8313</v>
      </c>
      <c r="S389" s="10">
        <f t="shared" si="18"/>
        <v>42200.67659722222</v>
      </c>
      <c r="T389" s="10">
        <f t="shared" si="1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6"/>
        <v>0.73839999999999995</v>
      </c>
      <c r="P390" s="6">
        <f t="shared" si="17"/>
        <v>3189.5</v>
      </c>
      <c r="Q390" t="s">
        <v>8309</v>
      </c>
      <c r="R390" t="s">
        <v>8313</v>
      </c>
      <c r="S390" s="10">
        <f t="shared" si="18"/>
        <v>42549.076157407413</v>
      </c>
      <c r="T390" s="10">
        <f t="shared" si="1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6"/>
        <v>0.18464529411764707</v>
      </c>
      <c r="P391" s="6">
        <f t="shared" si="17"/>
        <v>62477.06</v>
      </c>
      <c r="Q391" t="s">
        <v>8309</v>
      </c>
      <c r="R391" t="s">
        <v>8313</v>
      </c>
      <c r="S391" s="10">
        <f t="shared" si="18"/>
        <v>41674.063078703701</v>
      </c>
      <c r="T391" s="10">
        <f t="shared" si="1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6"/>
        <v>1</v>
      </c>
      <c r="P392" s="6">
        <f t="shared" si="17"/>
        <v>507</v>
      </c>
      <c r="Q392" t="s">
        <v>8309</v>
      </c>
      <c r="R392" t="s">
        <v>8313</v>
      </c>
      <c r="S392" s="10">
        <f t="shared" si="18"/>
        <v>42112.036712962959</v>
      </c>
      <c r="T392" s="10">
        <f t="shared" si="1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6"/>
        <v>0.99390000000000001</v>
      </c>
      <c r="P393" s="6">
        <f t="shared" si="17"/>
        <v>10157.5</v>
      </c>
      <c r="Q393" t="s">
        <v>8309</v>
      </c>
      <c r="R393" t="s">
        <v>8313</v>
      </c>
      <c r="S393" s="10">
        <f t="shared" si="18"/>
        <v>40865.042256944449</v>
      </c>
      <c r="T393" s="10">
        <f t="shared" si="1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6"/>
        <v>0.99097297297297293</v>
      </c>
      <c r="P394" s="6">
        <f t="shared" si="17"/>
        <v>9436.5</v>
      </c>
      <c r="Q394" t="s">
        <v>8309</v>
      </c>
      <c r="R394" t="s">
        <v>8313</v>
      </c>
      <c r="S394" s="10">
        <f t="shared" si="18"/>
        <v>40763.717256944445</v>
      </c>
      <c r="T394" s="10">
        <f t="shared" si="1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6"/>
        <v>0.89554</v>
      </c>
      <c r="P395" s="6">
        <f t="shared" si="17"/>
        <v>27787</v>
      </c>
      <c r="Q395" t="s">
        <v>8309</v>
      </c>
      <c r="R395" t="s">
        <v>8313</v>
      </c>
      <c r="S395" s="10">
        <f t="shared" si="18"/>
        <v>41526.708935185183</v>
      </c>
      <c r="T395" s="10">
        <f t="shared" si="1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6"/>
        <v>0.88106382978723408</v>
      </c>
      <c r="P396" s="6">
        <f t="shared" si="17"/>
        <v>2654.5</v>
      </c>
      <c r="Q396" t="s">
        <v>8309</v>
      </c>
      <c r="R396" t="s">
        <v>8313</v>
      </c>
      <c r="S396" s="10">
        <f t="shared" si="18"/>
        <v>42417.818078703705</v>
      </c>
      <c r="T396" s="10">
        <f t="shared" si="1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6"/>
        <v>0.9195549999999999</v>
      </c>
      <c r="P397" s="6">
        <f t="shared" si="17"/>
        <v>5494.2250000000004</v>
      </c>
      <c r="Q397" t="s">
        <v>8309</v>
      </c>
      <c r="R397" t="s">
        <v>8313</v>
      </c>
      <c r="S397" s="10">
        <f t="shared" si="18"/>
        <v>40990.909259259257</v>
      </c>
      <c r="T397" s="10">
        <f t="shared" si="1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6"/>
        <v>0.93333333333333335</v>
      </c>
      <c r="P398" s="6">
        <f t="shared" si="17"/>
        <v>8098</v>
      </c>
      <c r="Q398" t="s">
        <v>8309</v>
      </c>
      <c r="R398" t="s">
        <v>8313</v>
      </c>
      <c r="S398" s="10">
        <f t="shared" si="18"/>
        <v>41082.564884259256</v>
      </c>
      <c r="T398" s="10">
        <f t="shared" si="1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6"/>
        <v>0.96099726775956285</v>
      </c>
      <c r="P399" s="6">
        <f t="shared" si="17"/>
        <v>6579.1750000000002</v>
      </c>
      <c r="Q399" t="s">
        <v>8309</v>
      </c>
      <c r="R399" t="s">
        <v>8313</v>
      </c>
      <c r="S399" s="10">
        <f t="shared" si="18"/>
        <v>40379.776435185187</v>
      </c>
      <c r="T399" s="10">
        <f t="shared" si="1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6"/>
        <v>0.74839999999999995</v>
      </c>
      <c r="P400" s="6">
        <f t="shared" si="17"/>
        <v>4727</v>
      </c>
      <c r="Q400" t="s">
        <v>8309</v>
      </c>
      <c r="R400" t="s">
        <v>8313</v>
      </c>
      <c r="S400" s="10">
        <f t="shared" si="18"/>
        <v>42078.793124999997</v>
      </c>
      <c r="T400" s="10">
        <f t="shared" si="1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6"/>
        <v>0.93195000000000006</v>
      </c>
      <c r="P401" s="6">
        <f t="shared" si="17"/>
        <v>10728</v>
      </c>
      <c r="Q401" t="s">
        <v>8309</v>
      </c>
      <c r="R401" t="s">
        <v>8313</v>
      </c>
      <c r="S401" s="10">
        <f t="shared" si="18"/>
        <v>42687.875775462962</v>
      </c>
      <c r="T401" s="10">
        <f t="shared" si="1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6"/>
        <v>0.87697500000000006</v>
      </c>
      <c r="P402" s="6">
        <f t="shared" si="17"/>
        <v>5646.125</v>
      </c>
      <c r="Q402" t="s">
        <v>8309</v>
      </c>
      <c r="R402" t="s">
        <v>8313</v>
      </c>
      <c r="S402" s="10">
        <f t="shared" si="18"/>
        <v>41745.635960648149</v>
      </c>
      <c r="T402" s="10">
        <f t="shared" si="1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6"/>
        <v>0.96187999999999996</v>
      </c>
      <c r="P403" s="6">
        <f t="shared" si="17"/>
        <v>25989.5</v>
      </c>
      <c r="Q403" t="s">
        <v>8309</v>
      </c>
      <c r="R403" t="s">
        <v>8313</v>
      </c>
      <c r="S403" s="10">
        <f t="shared" si="18"/>
        <v>40732.842245370368</v>
      </c>
      <c r="T403" s="10">
        <f t="shared" si="1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6"/>
        <v>0.58350000000000002</v>
      </c>
      <c r="P404" s="6">
        <f t="shared" si="17"/>
        <v>1438</v>
      </c>
      <c r="Q404" t="s">
        <v>8309</v>
      </c>
      <c r="R404" t="s">
        <v>8313</v>
      </c>
      <c r="S404" s="10">
        <f t="shared" si="18"/>
        <v>42292.539548611108</v>
      </c>
      <c r="T404" s="10">
        <f t="shared" si="1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6"/>
        <v>0.94740000000000002</v>
      </c>
      <c r="P405" s="6">
        <f t="shared" si="17"/>
        <v>2666.5</v>
      </c>
      <c r="Q405" t="s">
        <v>8309</v>
      </c>
      <c r="R405" t="s">
        <v>8313</v>
      </c>
      <c r="S405" s="10">
        <f t="shared" si="18"/>
        <v>40718.310659722221</v>
      </c>
      <c r="T405" s="10">
        <f t="shared" si="1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6"/>
        <v>0.96908571428571433</v>
      </c>
      <c r="P406" s="6">
        <f t="shared" si="17"/>
        <v>18176.5</v>
      </c>
      <c r="Q406" t="s">
        <v>8309</v>
      </c>
      <c r="R406" t="s">
        <v>8313</v>
      </c>
      <c r="S406" s="10">
        <f t="shared" si="18"/>
        <v>41646.628032407411</v>
      </c>
      <c r="T406" s="10">
        <f t="shared" si="1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6"/>
        <v>0.92340425531914894</v>
      </c>
      <c r="P407" s="6">
        <f t="shared" si="17"/>
        <v>1545.5</v>
      </c>
      <c r="Q407" t="s">
        <v>8309</v>
      </c>
      <c r="R407" t="s">
        <v>8313</v>
      </c>
      <c r="S407" s="10">
        <f t="shared" si="18"/>
        <v>41674.08494212963</v>
      </c>
      <c r="T407" s="10">
        <f t="shared" si="1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6"/>
        <v>0.92295357142857148</v>
      </c>
      <c r="P408" s="6">
        <f t="shared" si="17"/>
        <v>1525.365</v>
      </c>
      <c r="Q408" t="s">
        <v>8309</v>
      </c>
      <c r="R408" t="s">
        <v>8313</v>
      </c>
      <c r="S408" s="10">
        <f t="shared" si="18"/>
        <v>40638.162465277775</v>
      </c>
      <c r="T408" s="10">
        <f t="shared" si="1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6"/>
        <v>0.98450000000000004</v>
      </c>
      <c r="P409" s="6">
        <f t="shared" si="17"/>
        <v>1026.5</v>
      </c>
      <c r="Q409" t="s">
        <v>8309</v>
      </c>
      <c r="R409" t="s">
        <v>8313</v>
      </c>
      <c r="S409" s="10">
        <f t="shared" si="18"/>
        <v>40806.870949074073</v>
      </c>
      <c r="T409" s="10">
        <f t="shared" si="1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6"/>
        <v>0.9856233333333333</v>
      </c>
      <c r="P410" s="6">
        <f t="shared" si="17"/>
        <v>3062.13</v>
      </c>
      <c r="Q410" t="s">
        <v>8309</v>
      </c>
      <c r="R410" t="s">
        <v>8313</v>
      </c>
      <c r="S410" s="10">
        <f t="shared" si="18"/>
        <v>41543.735995370371</v>
      </c>
      <c r="T410" s="10">
        <f t="shared" si="1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6"/>
        <v>0.63200000000000001</v>
      </c>
      <c r="P411" s="6">
        <f t="shared" si="17"/>
        <v>349.5</v>
      </c>
      <c r="Q411" t="s">
        <v>8309</v>
      </c>
      <c r="R411" t="s">
        <v>8313</v>
      </c>
      <c r="S411" s="10">
        <f t="shared" si="18"/>
        <v>42543.862777777773</v>
      </c>
      <c r="T411" s="10">
        <f t="shared" si="1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6"/>
        <v>0.71700000000000008</v>
      </c>
      <c r="P412" s="6">
        <f t="shared" si="17"/>
        <v>645</v>
      </c>
      <c r="Q412" t="s">
        <v>8309</v>
      </c>
      <c r="R412" t="s">
        <v>8313</v>
      </c>
      <c r="S412" s="10">
        <f t="shared" si="18"/>
        <v>42113.981446759266</v>
      </c>
      <c r="T412" s="10">
        <f t="shared" si="1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6"/>
        <v>0.98950000000000005</v>
      </c>
      <c r="P413" s="6">
        <f t="shared" si="17"/>
        <v>15278</v>
      </c>
      <c r="Q413" t="s">
        <v>8309</v>
      </c>
      <c r="R413" t="s">
        <v>8313</v>
      </c>
      <c r="S413" s="10">
        <f t="shared" si="18"/>
        <v>41598.17597222222</v>
      </c>
      <c r="T413" s="10">
        <f t="shared" si="1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6"/>
        <v>0.73160000000000003</v>
      </c>
      <c r="P414" s="6">
        <f t="shared" si="17"/>
        <v>1613</v>
      </c>
      <c r="Q414" t="s">
        <v>8309</v>
      </c>
      <c r="R414" t="s">
        <v>8313</v>
      </c>
      <c r="S414" s="10">
        <f t="shared" si="18"/>
        <v>41099.742800925924</v>
      </c>
      <c r="T414" s="10">
        <f t="shared" si="1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6"/>
        <v>0.94914062499999996</v>
      </c>
      <c r="P415" s="6">
        <f t="shared" si="17"/>
        <v>6811</v>
      </c>
      <c r="Q415" t="s">
        <v>8309</v>
      </c>
      <c r="R415" t="s">
        <v>8313</v>
      </c>
      <c r="S415" s="10">
        <f t="shared" si="18"/>
        <v>41079.877442129626</v>
      </c>
      <c r="T415" s="10">
        <f t="shared" si="1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6"/>
        <v>0.97145945945945944</v>
      </c>
      <c r="P416" s="6">
        <f t="shared" si="17"/>
        <v>9618</v>
      </c>
      <c r="Q416" t="s">
        <v>8309</v>
      </c>
      <c r="R416" t="s">
        <v>8313</v>
      </c>
      <c r="S416" s="10">
        <f t="shared" si="18"/>
        <v>41529.063252314816</v>
      </c>
      <c r="T416" s="10">
        <f t="shared" si="1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6"/>
        <v>0.97852857142857141</v>
      </c>
      <c r="P417" s="6">
        <f t="shared" si="17"/>
        <v>725.53</v>
      </c>
      <c r="Q417" t="s">
        <v>8309</v>
      </c>
      <c r="R417" t="s">
        <v>8313</v>
      </c>
      <c r="S417" s="10">
        <f t="shared" si="18"/>
        <v>41904.851875</v>
      </c>
      <c r="T417" s="10">
        <f t="shared" si="1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6"/>
        <v>0.79782999999999993</v>
      </c>
      <c r="P418" s="6">
        <f t="shared" si="17"/>
        <v>613.58500000000004</v>
      </c>
      <c r="Q418" t="s">
        <v>8309</v>
      </c>
      <c r="R418" t="s">
        <v>8313</v>
      </c>
      <c r="S418" s="10">
        <f t="shared" si="18"/>
        <v>41648.396192129629</v>
      </c>
      <c r="T418" s="10">
        <f t="shared" si="1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6"/>
        <v>0.99752380952380948</v>
      </c>
      <c r="P419" s="6">
        <f t="shared" si="17"/>
        <v>5289</v>
      </c>
      <c r="Q419" t="s">
        <v>8309</v>
      </c>
      <c r="R419" t="s">
        <v>8313</v>
      </c>
      <c r="S419" s="10">
        <f t="shared" si="18"/>
        <v>41360.970601851855</v>
      </c>
      <c r="T419" s="10">
        <f t="shared" si="1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6"/>
        <v>0.99366071428571434</v>
      </c>
      <c r="P420" s="6">
        <f t="shared" si="17"/>
        <v>11323</v>
      </c>
      <c r="Q420" t="s">
        <v>8309</v>
      </c>
      <c r="R420" t="s">
        <v>8313</v>
      </c>
      <c r="S420" s="10">
        <f t="shared" si="18"/>
        <v>42178.282372685186</v>
      </c>
      <c r="T420" s="10">
        <f t="shared" si="1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6"/>
        <v>0.99562499999999998</v>
      </c>
      <c r="P421" s="6">
        <f t="shared" si="17"/>
        <v>4054</v>
      </c>
      <c r="Q421" t="s">
        <v>8309</v>
      </c>
      <c r="R421" t="s">
        <v>8313</v>
      </c>
      <c r="S421" s="10">
        <f t="shared" si="18"/>
        <v>41394.842442129629</v>
      </c>
      <c r="T421" s="10">
        <f t="shared" si="1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6"/>
        <v>1.9956060606060606</v>
      </c>
      <c r="P422" s="6">
        <f t="shared" si="17"/>
        <v>8.75</v>
      </c>
      <c r="Q422" t="s">
        <v>8309</v>
      </c>
      <c r="R422" t="s">
        <v>8314</v>
      </c>
      <c r="S422" s="10">
        <f t="shared" si="18"/>
        <v>41682.23646990741</v>
      </c>
      <c r="T422" s="10">
        <f t="shared" si="1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6"/>
        <v>1.9799333333333333</v>
      </c>
      <c r="P423" s="6">
        <f t="shared" si="17"/>
        <v>153.5</v>
      </c>
      <c r="Q423" t="s">
        <v>8309</v>
      </c>
      <c r="R423" t="s">
        <v>8314</v>
      </c>
      <c r="S423" s="10">
        <f t="shared" si="18"/>
        <v>42177.491388888884</v>
      </c>
      <c r="T423" s="10">
        <f t="shared" si="1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6"/>
        <v>1.98925</v>
      </c>
      <c r="P424" s="6">
        <f t="shared" si="17"/>
        <v>221</v>
      </c>
      <c r="Q424" t="s">
        <v>8309</v>
      </c>
      <c r="R424" t="s">
        <v>8314</v>
      </c>
      <c r="S424" s="10">
        <f t="shared" si="18"/>
        <v>41863.260381944441</v>
      </c>
      <c r="T424" s="10">
        <f t="shared" si="1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6"/>
        <v>1.9923500000000001</v>
      </c>
      <c r="P425" s="6">
        <f t="shared" si="17"/>
        <v>83</v>
      </c>
      <c r="Q425" t="s">
        <v>8309</v>
      </c>
      <c r="R425" t="s">
        <v>8314</v>
      </c>
      <c r="S425" s="10">
        <f t="shared" si="18"/>
        <v>41400.92627314815</v>
      </c>
      <c r="T425" s="10">
        <f t="shared" si="1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6"/>
        <v>1.9320333333333333</v>
      </c>
      <c r="P426" s="6">
        <f t="shared" si="17"/>
        <v>104.45</v>
      </c>
      <c r="Q426" t="s">
        <v>8309</v>
      </c>
      <c r="R426" t="s">
        <v>8314</v>
      </c>
      <c r="S426" s="10">
        <f t="shared" si="18"/>
        <v>40934.376145833332</v>
      </c>
      <c r="T426" s="10">
        <f t="shared" si="1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6"/>
        <v>1.9998800000000001</v>
      </c>
      <c r="P427" s="6">
        <f t="shared" si="17"/>
        <v>4</v>
      </c>
      <c r="Q427" t="s">
        <v>8309</v>
      </c>
      <c r="R427" t="s">
        <v>8314</v>
      </c>
      <c r="S427" s="10">
        <f t="shared" si="18"/>
        <v>42275.861157407402</v>
      </c>
      <c r="T427" s="10">
        <f t="shared" si="1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6"/>
        <v>1.9866999999999999</v>
      </c>
      <c r="P428" s="6">
        <f t="shared" si="17"/>
        <v>70.5</v>
      </c>
      <c r="Q428" t="s">
        <v>8309</v>
      </c>
      <c r="R428" t="s">
        <v>8314</v>
      </c>
      <c r="S428" s="10">
        <f t="shared" si="18"/>
        <v>42400.711967592593</v>
      </c>
      <c r="T428" s="10">
        <f t="shared" si="1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6"/>
        <v>2</v>
      </c>
      <c r="P429" s="6">
        <f t="shared" si="17"/>
        <v>0</v>
      </c>
      <c r="Q429" t="s">
        <v>8309</v>
      </c>
      <c r="R429" t="s">
        <v>8314</v>
      </c>
      <c r="S429" s="10">
        <f t="shared" si="18"/>
        <v>42285.909027777772</v>
      </c>
      <c r="T429" s="10">
        <f t="shared" si="1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6"/>
        <v>1.9436666666666667</v>
      </c>
      <c r="P430" s="6">
        <f t="shared" si="17"/>
        <v>344.5</v>
      </c>
      <c r="Q430" t="s">
        <v>8309</v>
      </c>
      <c r="R430" t="s">
        <v>8314</v>
      </c>
      <c r="S430" s="10">
        <f t="shared" si="18"/>
        <v>41778.766724537039</v>
      </c>
      <c r="T430" s="10">
        <f t="shared" si="1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6"/>
        <v>2</v>
      </c>
      <c r="P431" s="6">
        <f t="shared" si="17"/>
        <v>0</v>
      </c>
      <c r="Q431" t="s">
        <v>8309</v>
      </c>
      <c r="R431" t="s">
        <v>8314</v>
      </c>
      <c r="S431" s="10">
        <f t="shared" si="18"/>
        <v>40070.901412037041</v>
      </c>
      <c r="T431" s="10">
        <f t="shared" si="1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6"/>
        <v>1.976</v>
      </c>
      <c r="P432" s="6">
        <f t="shared" si="17"/>
        <v>14.5</v>
      </c>
      <c r="Q432" t="s">
        <v>8309</v>
      </c>
      <c r="R432" t="s">
        <v>8314</v>
      </c>
      <c r="S432" s="10">
        <f t="shared" si="18"/>
        <v>41513.107256944444</v>
      </c>
      <c r="T432" s="10">
        <f t="shared" si="1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6"/>
        <v>1.8616666666666668</v>
      </c>
      <c r="P433" s="6">
        <f t="shared" si="17"/>
        <v>211.5</v>
      </c>
      <c r="Q433" t="s">
        <v>8309</v>
      </c>
      <c r="R433" t="s">
        <v>8314</v>
      </c>
      <c r="S433" s="10">
        <f t="shared" si="18"/>
        <v>42526.871331018512</v>
      </c>
      <c r="T433" s="10">
        <f t="shared" si="1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6"/>
        <v>1.905</v>
      </c>
      <c r="P434" s="6">
        <f t="shared" si="17"/>
        <v>289</v>
      </c>
      <c r="Q434" t="s">
        <v>8309</v>
      </c>
      <c r="R434" t="s">
        <v>8314</v>
      </c>
      <c r="S434" s="10">
        <f t="shared" si="18"/>
        <v>42238.726631944446</v>
      </c>
      <c r="T434" s="10">
        <f t="shared" si="1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6"/>
        <v>2</v>
      </c>
      <c r="P435" s="6">
        <f t="shared" si="17"/>
        <v>0</v>
      </c>
      <c r="Q435" t="s">
        <v>8309</v>
      </c>
      <c r="R435" t="s">
        <v>8314</v>
      </c>
      <c r="S435" s="10">
        <f t="shared" si="18"/>
        <v>42228.629884259266</v>
      </c>
      <c r="T435" s="10">
        <f t="shared" si="1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6"/>
        <v>1.95</v>
      </c>
      <c r="P436" s="6">
        <f t="shared" si="17"/>
        <v>63.5</v>
      </c>
      <c r="Q436" t="s">
        <v>8309</v>
      </c>
      <c r="R436" t="s">
        <v>8314</v>
      </c>
      <c r="S436" s="10">
        <f t="shared" si="18"/>
        <v>41576.834513888891</v>
      </c>
      <c r="T436" s="10">
        <f t="shared" si="1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6"/>
        <v>1.9999727272727272</v>
      </c>
      <c r="P437" s="6">
        <f t="shared" si="17"/>
        <v>3</v>
      </c>
      <c r="Q437" t="s">
        <v>8309</v>
      </c>
      <c r="R437" t="s">
        <v>8314</v>
      </c>
      <c r="S437" s="10">
        <f t="shared" si="18"/>
        <v>41500.747453703705</v>
      </c>
      <c r="T437" s="10">
        <f t="shared" si="1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ref="O438:O501" si="20">(D438-E438)/ABS(D438)+1</f>
        <v>2</v>
      </c>
      <c r="P438" s="6">
        <f t="shared" ref="P438:P501" si="21">AVERAGE(E438,L438)</f>
        <v>0</v>
      </c>
      <c r="Q438" t="s">
        <v>8309</v>
      </c>
      <c r="R438" t="s">
        <v>8314</v>
      </c>
      <c r="S438" s="10">
        <f t="shared" ref="S438:S501" si="22">(((J438/60)/60)/24)+DATE(1970,1,1)</f>
        <v>41456.36241898148</v>
      </c>
      <c r="T438" s="10">
        <f t="shared" ref="T438:T501" si="23"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0"/>
        <v>2</v>
      </c>
      <c r="P439" s="6">
        <f t="shared" si="21"/>
        <v>0</v>
      </c>
      <c r="Q439" t="s">
        <v>8309</v>
      </c>
      <c r="R439" t="s">
        <v>8314</v>
      </c>
      <c r="S439" s="10">
        <f t="shared" si="22"/>
        <v>42591.31858796296</v>
      </c>
      <c r="T439" s="10">
        <f t="shared" si="2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0"/>
        <v>1.9062000000000001</v>
      </c>
      <c r="P440" s="6">
        <f t="shared" si="21"/>
        <v>943.5</v>
      </c>
      <c r="Q440" t="s">
        <v>8309</v>
      </c>
      <c r="R440" t="s">
        <v>8314</v>
      </c>
      <c r="S440" s="10">
        <f t="shared" si="22"/>
        <v>42296.261087962965</v>
      </c>
      <c r="T440" s="10">
        <f t="shared" si="2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0"/>
        <v>2</v>
      </c>
      <c r="P441" s="6">
        <f t="shared" si="21"/>
        <v>0</v>
      </c>
      <c r="Q441" t="s">
        <v>8309</v>
      </c>
      <c r="R441" t="s">
        <v>8314</v>
      </c>
      <c r="S441" s="10">
        <f t="shared" si="22"/>
        <v>41919.761782407404</v>
      </c>
      <c r="T441" s="10">
        <f t="shared" si="2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0"/>
        <v>1.9990000000000001</v>
      </c>
      <c r="P442" s="6">
        <f t="shared" si="21"/>
        <v>3</v>
      </c>
      <c r="Q442" t="s">
        <v>8309</v>
      </c>
      <c r="R442" t="s">
        <v>8314</v>
      </c>
      <c r="S442" s="10">
        <f t="shared" si="22"/>
        <v>42423.985567129625</v>
      </c>
      <c r="T442" s="10">
        <f t="shared" si="2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0"/>
        <v>2</v>
      </c>
      <c r="P443" s="6">
        <f t="shared" si="21"/>
        <v>0</v>
      </c>
      <c r="Q443" t="s">
        <v>8309</v>
      </c>
      <c r="R443" t="s">
        <v>8314</v>
      </c>
      <c r="S443" s="10">
        <f t="shared" si="22"/>
        <v>41550.793935185182</v>
      </c>
      <c r="T443" s="10">
        <f t="shared" si="2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0"/>
        <v>1.6064117647058822</v>
      </c>
      <c r="P444" s="6">
        <f t="shared" si="21"/>
        <v>3354</v>
      </c>
      <c r="Q444" t="s">
        <v>8309</v>
      </c>
      <c r="R444" t="s">
        <v>8314</v>
      </c>
      <c r="S444" s="10">
        <f t="shared" si="22"/>
        <v>42024.888692129629</v>
      </c>
      <c r="T444" s="10">
        <f t="shared" si="2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0"/>
        <v>1.9990000000000001</v>
      </c>
      <c r="P445" s="6">
        <f t="shared" si="21"/>
        <v>6</v>
      </c>
      <c r="Q445" t="s">
        <v>8309</v>
      </c>
      <c r="R445" t="s">
        <v>8314</v>
      </c>
      <c r="S445" s="10">
        <f t="shared" si="22"/>
        <v>41650.015057870369</v>
      </c>
      <c r="T445" s="10">
        <f t="shared" si="2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0"/>
        <v>1.95</v>
      </c>
      <c r="P446" s="6">
        <f t="shared" si="21"/>
        <v>25.5</v>
      </c>
      <c r="Q446" t="s">
        <v>8309</v>
      </c>
      <c r="R446" t="s">
        <v>8314</v>
      </c>
      <c r="S446" s="10">
        <f t="shared" si="22"/>
        <v>40894.906956018516</v>
      </c>
      <c r="T446" s="10">
        <f t="shared" si="2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0"/>
        <v>1.9999666666666667</v>
      </c>
      <c r="P447" s="6">
        <f t="shared" si="21"/>
        <v>2</v>
      </c>
      <c r="Q447" t="s">
        <v>8309</v>
      </c>
      <c r="R447" t="s">
        <v>8314</v>
      </c>
      <c r="S447" s="10">
        <f t="shared" si="22"/>
        <v>42130.335358796292</v>
      </c>
      <c r="T447" s="10">
        <f t="shared" si="2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0"/>
        <v>1.9270476190476189</v>
      </c>
      <c r="P448" s="6">
        <f t="shared" si="21"/>
        <v>391</v>
      </c>
      <c r="Q448" t="s">
        <v>8309</v>
      </c>
      <c r="R448" t="s">
        <v>8314</v>
      </c>
      <c r="S448" s="10">
        <f t="shared" si="22"/>
        <v>42037.083564814813</v>
      </c>
      <c r="T448" s="10">
        <f t="shared" si="2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0"/>
        <v>1.9998333333333334</v>
      </c>
      <c r="P449" s="6">
        <f t="shared" si="21"/>
        <v>3</v>
      </c>
      <c r="Q449" t="s">
        <v>8309</v>
      </c>
      <c r="R449" t="s">
        <v>8314</v>
      </c>
      <c r="S449" s="10">
        <f t="shared" si="22"/>
        <v>41331.555127314816</v>
      </c>
      <c r="T449" s="10">
        <f t="shared" si="2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0"/>
        <v>1.9671959999999999</v>
      </c>
      <c r="P450" s="6">
        <f t="shared" si="21"/>
        <v>43.005000000000003</v>
      </c>
      <c r="Q450" t="s">
        <v>8309</v>
      </c>
      <c r="R450" t="s">
        <v>8314</v>
      </c>
      <c r="S450" s="10">
        <f t="shared" si="22"/>
        <v>41753.758043981477</v>
      </c>
      <c r="T450" s="10">
        <f t="shared" si="2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0"/>
        <v>1.9775</v>
      </c>
      <c r="P451" s="6">
        <f t="shared" si="21"/>
        <v>25</v>
      </c>
      <c r="Q451" t="s">
        <v>8309</v>
      </c>
      <c r="R451" t="s">
        <v>8314</v>
      </c>
      <c r="S451" s="10">
        <f t="shared" si="22"/>
        <v>41534.568113425928</v>
      </c>
      <c r="T451" s="10">
        <f t="shared" si="23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0"/>
        <v>1.9920800000000001</v>
      </c>
      <c r="P452" s="6">
        <f t="shared" si="21"/>
        <v>201.5</v>
      </c>
      <c r="Q452" t="s">
        <v>8309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0"/>
        <v>2</v>
      </c>
      <c r="P453" s="6">
        <f t="shared" si="21"/>
        <v>0</v>
      </c>
      <c r="Q453" t="s">
        <v>8309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0"/>
        <v>1.3599999999999999</v>
      </c>
      <c r="P454" s="6">
        <f t="shared" si="21"/>
        <v>246</v>
      </c>
      <c r="Q454" t="s">
        <v>8309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0"/>
        <v>1.9997259552042159</v>
      </c>
      <c r="P455" s="6">
        <f t="shared" si="21"/>
        <v>14</v>
      </c>
      <c r="Q455" t="s">
        <v>8309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0"/>
        <v>1.9918</v>
      </c>
      <c r="P456" s="6">
        <f t="shared" si="21"/>
        <v>43.5</v>
      </c>
      <c r="Q456" t="s">
        <v>8309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0"/>
        <v>1.9993076923076925</v>
      </c>
      <c r="P457" s="6">
        <f t="shared" si="21"/>
        <v>23.5</v>
      </c>
      <c r="Q457" t="s">
        <v>8309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0"/>
        <v>1.9931368136813683</v>
      </c>
      <c r="P458" s="6">
        <f t="shared" si="21"/>
        <v>32</v>
      </c>
      <c r="Q458" t="s">
        <v>8309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0"/>
        <v>2</v>
      </c>
      <c r="P459" s="6">
        <f t="shared" si="21"/>
        <v>0</v>
      </c>
      <c r="Q459" t="s">
        <v>8309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0"/>
        <v>1.9178999999999999</v>
      </c>
      <c r="P460" s="6">
        <f t="shared" si="21"/>
        <v>435</v>
      </c>
      <c r="Q460" t="s">
        <v>8309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0"/>
        <v>1.9993589743589744</v>
      </c>
      <c r="P461" s="6">
        <f t="shared" si="21"/>
        <v>13</v>
      </c>
      <c r="Q461" t="s">
        <v>8309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0"/>
        <v>1.9970588235294118</v>
      </c>
      <c r="P462" s="6">
        <f t="shared" si="21"/>
        <v>13.5</v>
      </c>
      <c r="Q462" t="s">
        <v>8309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0"/>
        <v>2</v>
      </c>
      <c r="P463" s="6">
        <f t="shared" si="21"/>
        <v>0</v>
      </c>
      <c r="Q463" t="s">
        <v>8309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0"/>
        <v>2</v>
      </c>
      <c r="P464" s="6">
        <f t="shared" si="21"/>
        <v>0</v>
      </c>
      <c r="Q464" t="s">
        <v>8309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0"/>
        <v>1.9772727272727273</v>
      </c>
      <c r="P465" s="6">
        <f t="shared" si="21"/>
        <v>630.5</v>
      </c>
      <c r="Q465" t="s">
        <v>8309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0"/>
        <v>1.999009900990099</v>
      </c>
      <c r="P466" s="6">
        <f t="shared" si="21"/>
        <v>1</v>
      </c>
      <c r="Q466" t="s">
        <v>8309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0"/>
        <v>1.73046875</v>
      </c>
      <c r="P467" s="6">
        <f t="shared" si="21"/>
        <v>73</v>
      </c>
      <c r="Q467" t="s">
        <v>8309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0"/>
        <v>1.9923999999999999</v>
      </c>
      <c r="P468" s="6">
        <f t="shared" si="21"/>
        <v>40.5</v>
      </c>
      <c r="Q468" t="s">
        <v>8309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0"/>
        <v>1.7842500000000001</v>
      </c>
      <c r="P469" s="6">
        <f t="shared" si="21"/>
        <v>2177</v>
      </c>
      <c r="Q469" t="s">
        <v>8309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0"/>
        <v>2</v>
      </c>
      <c r="P470" s="6">
        <f t="shared" si="21"/>
        <v>0</v>
      </c>
      <c r="Q470" t="s">
        <v>8309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0"/>
        <v>2</v>
      </c>
      <c r="P471" s="6">
        <f t="shared" si="21"/>
        <v>0</v>
      </c>
      <c r="Q471" t="s">
        <v>8309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0"/>
        <v>1.9898</v>
      </c>
      <c r="P472" s="6">
        <f t="shared" si="21"/>
        <v>26.5</v>
      </c>
      <c r="Q472" t="s">
        <v>8309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0"/>
        <v>1.8810727272727272</v>
      </c>
      <c r="P473" s="6">
        <f t="shared" si="21"/>
        <v>3355.5</v>
      </c>
      <c r="Q473" t="s">
        <v>8309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0"/>
        <v>1.82375</v>
      </c>
      <c r="P474" s="6">
        <f t="shared" si="21"/>
        <v>73</v>
      </c>
      <c r="Q474" t="s">
        <v>8309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0"/>
        <v>1.9713000000000001</v>
      </c>
      <c r="P475" s="6">
        <f t="shared" si="21"/>
        <v>437.5</v>
      </c>
      <c r="Q475" t="s">
        <v>8309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0"/>
        <v>1.9996969696969698</v>
      </c>
      <c r="P476" s="6">
        <f t="shared" si="21"/>
        <v>1</v>
      </c>
      <c r="Q476" t="s">
        <v>8309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0"/>
        <v>2</v>
      </c>
      <c r="P477" s="6">
        <f t="shared" si="21"/>
        <v>0</v>
      </c>
      <c r="Q477" t="s">
        <v>8309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0"/>
        <v>1.9776973181818183</v>
      </c>
      <c r="P478" s="6">
        <f t="shared" si="21"/>
        <v>2515.2950000000001</v>
      </c>
      <c r="Q478" t="s">
        <v>8309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0"/>
        <v>2</v>
      </c>
      <c r="P479" s="6">
        <f t="shared" si="21"/>
        <v>0</v>
      </c>
      <c r="Q479" t="s">
        <v>8309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0"/>
        <v>2</v>
      </c>
      <c r="P480" s="6">
        <f t="shared" si="21"/>
        <v>0</v>
      </c>
      <c r="Q480" t="s">
        <v>8309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0"/>
        <v>1.6743999999999999</v>
      </c>
      <c r="P481" s="6">
        <f t="shared" si="21"/>
        <v>2469.5</v>
      </c>
      <c r="Q481" t="s">
        <v>8309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0"/>
        <v>1.8058999999999998</v>
      </c>
      <c r="P482" s="6">
        <f t="shared" si="21"/>
        <v>3952</v>
      </c>
      <c r="Q482" t="s">
        <v>8309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0"/>
        <v>1.9390000000000001</v>
      </c>
      <c r="P483" s="6">
        <f t="shared" si="21"/>
        <v>925.5</v>
      </c>
      <c r="Q483" t="s">
        <v>8309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0"/>
        <v>1.9990000000000001</v>
      </c>
      <c r="P484" s="6">
        <f t="shared" si="21"/>
        <v>5.5</v>
      </c>
      <c r="Q484" t="s">
        <v>8309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0"/>
        <v>1.498</v>
      </c>
      <c r="P485" s="6">
        <f t="shared" si="21"/>
        <v>3838.5</v>
      </c>
      <c r="Q485" t="s">
        <v>8309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0"/>
        <v>1.9981374999999999</v>
      </c>
      <c r="P486" s="6">
        <f t="shared" si="21"/>
        <v>80</v>
      </c>
      <c r="Q486" t="s">
        <v>8309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0"/>
        <v>1.7809302877015492</v>
      </c>
      <c r="P487" s="6">
        <f t="shared" si="21"/>
        <v>4220.0050000000001</v>
      </c>
      <c r="Q487" t="s">
        <v>8309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0"/>
        <v>1.9999090909090909</v>
      </c>
      <c r="P488" s="6">
        <f t="shared" si="21"/>
        <v>25.5</v>
      </c>
      <c r="Q488" t="s">
        <v>8309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0"/>
        <v>2</v>
      </c>
      <c r="P489" s="6">
        <f t="shared" si="21"/>
        <v>0</v>
      </c>
      <c r="Q489" t="s">
        <v>8309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0"/>
        <v>2</v>
      </c>
      <c r="P490" s="6">
        <f t="shared" si="21"/>
        <v>0</v>
      </c>
      <c r="Q490" t="s">
        <v>8309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0"/>
        <v>1.9971332186620798</v>
      </c>
      <c r="P491" s="6">
        <f t="shared" si="21"/>
        <v>109</v>
      </c>
      <c r="Q491" t="s">
        <v>8309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0"/>
        <v>2</v>
      </c>
      <c r="P492" s="6">
        <f t="shared" si="21"/>
        <v>0</v>
      </c>
      <c r="Q492" t="s">
        <v>8309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0"/>
        <v>2</v>
      </c>
      <c r="P493" s="6">
        <f t="shared" si="21"/>
        <v>0</v>
      </c>
      <c r="Q493" t="s">
        <v>8309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0"/>
        <v>2</v>
      </c>
      <c r="P494" s="6">
        <f t="shared" si="21"/>
        <v>0</v>
      </c>
      <c r="Q494" t="s">
        <v>8309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0"/>
        <v>2</v>
      </c>
      <c r="P495" s="6">
        <f t="shared" si="21"/>
        <v>0</v>
      </c>
      <c r="Q495" t="s">
        <v>8309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0"/>
        <v>1.9984500000000001</v>
      </c>
      <c r="P496" s="6">
        <f t="shared" si="21"/>
        <v>17</v>
      </c>
      <c r="Q496" t="s">
        <v>8309</v>
      </c>
      <c r="R496" t="s">
        <v>8314</v>
      </c>
      <c r="S496" s="10">
        <f t="shared" si="22"/>
        <v>41799.830613425926</v>
      </c>
      <c r="T496" s="10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0"/>
        <v>2</v>
      </c>
      <c r="P497" s="6">
        <f t="shared" si="21"/>
        <v>0</v>
      </c>
      <c r="Q497" t="s">
        <v>8309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0"/>
        <v>1.9999833333333332</v>
      </c>
      <c r="P498" s="6">
        <f t="shared" si="21"/>
        <v>1</v>
      </c>
      <c r="Q498" t="s">
        <v>8309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0"/>
        <v>1.9933035714285714</v>
      </c>
      <c r="P499" s="6">
        <f t="shared" si="21"/>
        <v>16.5</v>
      </c>
      <c r="Q499" t="s">
        <v>8309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0"/>
        <v>1.9540148676045954</v>
      </c>
      <c r="P500" s="6">
        <f t="shared" si="21"/>
        <v>1508</v>
      </c>
      <c r="Q500" t="s">
        <v>8309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0"/>
        <v>1.9045000000000001</v>
      </c>
      <c r="P501" s="6">
        <f t="shared" si="21"/>
        <v>968</v>
      </c>
      <c r="Q501" t="s">
        <v>8309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ref="O502:O565" si="24">(D502-E502)/ABS(D502)+1</f>
        <v>1.9669230769230768</v>
      </c>
      <c r="P502" s="6">
        <f t="shared" ref="P502:P565" si="25">AVERAGE(E502,L502)</f>
        <v>109.5</v>
      </c>
      <c r="Q502" t="s">
        <v>8309</v>
      </c>
      <c r="R502" t="s">
        <v>8314</v>
      </c>
      <c r="S502" s="10">
        <f t="shared" ref="S502:S565" si="26">(((J502/60)/60)/24)+DATE(1970,1,1)</f>
        <v>40247.886006944449</v>
      </c>
      <c r="T502" s="10">
        <f t="shared" ref="T502:T565" si="27"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4"/>
        <v>2</v>
      </c>
      <c r="P503" s="6">
        <f t="shared" si="25"/>
        <v>0</v>
      </c>
      <c r="Q503" t="s">
        <v>8309</v>
      </c>
      <c r="R503" t="s">
        <v>8314</v>
      </c>
      <c r="S503" s="10">
        <f t="shared" si="26"/>
        <v>40703.234386574077</v>
      </c>
      <c r="T503" s="10">
        <f t="shared" si="2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4"/>
        <v>1.9885000000000002</v>
      </c>
      <c r="P504" s="6">
        <f t="shared" si="25"/>
        <v>117</v>
      </c>
      <c r="Q504" t="s">
        <v>8309</v>
      </c>
      <c r="R504" t="s">
        <v>8314</v>
      </c>
      <c r="S504" s="10">
        <f t="shared" si="26"/>
        <v>40956.553530092591</v>
      </c>
      <c r="T504" s="10">
        <f t="shared" si="2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4"/>
        <v>1.9824615384615385</v>
      </c>
      <c r="P505" s="6">
        <f t="shared" si="25"/>
        <v>61.5</v>
      </c>
      <c r="Q505" t="s">
        <v>8309</v>
      </c>
      <c r="R505" t="s">
        <v>8314</v>
      </c>
      <c r="S505" s="10">
        <f t="shared" si="26"/>
        <v>41991.526655092588</v>
      </c>
      <c r="T505" s="10">
        <f t="shared" si="2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4"/>
        <v>1.9863265306122448</v>
      </c>
      <c r="P506" s="6">
        <f t="shared" si="25"/>
        <v>170</v>
      </c>
      <c r="Q506" t="s">
        <v>8309</v>
      </c>
      <c r="R506" t="s">
        <v>8314</v>
      </c>
      <c r="S506" s="10">
        <f t="shared" si="26"/>
        <v>40949.98364583333</v>
      </c>
      <c r="T506" s="10">
        <f t="shared" si="2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4"/>
        <v>1.9956666666666667</v>
      </c>
      <c r="P507" s="6">
        <f t="shared" si="25"/>
        <v>33</v>
      </c>
      <c r="Q507" t="s">
        <v>8309</v>
      </c>
      <c r="R507" t="s">
        <v>8314</v>
      </c>
      <c r="S507" s="10">
        <f t="shared" si="26"/>
        <v>42318.098217592589</v>
      </c>
      <c r="T507" s="10">
        <f t="shared" si="2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4"/>
        <v>1.99875</v>
      </c>
      <c r="P508" s="6">
        <f t="shared" si="25"/>
        <v>125.5</v>
      </c>
      <c r="Q508" t="s">
        <v>8309</v>
      </c>
      <c r="R508" t="s">
        <v>8314</v>
      </c>
      <c r="S508" s="10">
        <f t="shared" si="26"/>
        <v>41466.552314814813</v>
      </c>
      <c r="T508" s="10">
        <f t="shared" si="2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4"/>
        <v>1.968</v>
      </c>
      <c r="P509" s="6">
        <f t="shared" si="25"/>
        <v>325</v>
      </c>
      <c r="Q509" t="s">
        <v>8309</v>
      </c>
      <c r="R509" t="s">
        <v>8314</v>
      </c>
      <c r="S509" s="10">
        <f t="shared" si="26"/>
        <v>41156.958993055552</v>
      </c>
      <c r="T509" s="10">
        <f t="shared" si="2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4"/>
        <v>1.992</v>
      </c>
      <c r="P510" s="6">
        <f t="shared" si="25"/>
        <v>201.5</v>
      </c>
      <c r="Q510" t="s">
        <v>8309</v>
      </c>
      <c r="R510" t="s">
        <v>8314</v>
      </c>
      <c r="S510" s="10">
        <f t="shared" si="26"/>
        <v>40995.024317129632</v>
      </c>
      <c r="T510" s="10">
        <f t="shared" si="2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4"/>
        <v>1.998</v>
      </c>
      <c r="P511" s="6">
        <f t="shared" si="25"/>
        <v>5.5</v>
      </c>
      <c r="Q511" t="s">
        <v>8309</v>
      </c>
      <c r="R511" t="s">
        <v>8314</v>
      </c>
      <c r="S511" s="10">
        <f t="shared" si="26"/>
        <v>42153.631597222222</v>
      </c>
      <c r="T511" s="10">
        <f t="shared" si="2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4"/>
        <v>2</v>
      </c>
      <c r="P512" s="6">
        <f t="shared" si="25"/>
        <v>0</v>
      </c>
      <c r="Q512" t="s">
        <v>8309</v>
      </c>
      <c r="R512" t="s">
        <v>8314</v>
      </c>
      <c r="S512" s="10">
        <f t="shared" si="26"/>
        <v>42400.176377314812</v>
      </c>
      <c r="T512" s="10">
        <f t="shared" si="2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4"/>
        <v>1.97</v>
      </c>
      <c r="P513" s="6">
        <f t="shared" si="25"/>
        <v>77.5</v>
      </c>
      <c r="Q513" t="s">
        <v>8309</v>
      </c>
      <c r="R513" t="s">
        <v>8314</v>
      </c>
      <c r="S513" s="10">
        <f t="shared" si="26"/>
        <v>41340.303032407406</v>
      </c>
      <c r="T513" s="10">
        <f t="shared" si="2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4"/>
        <v>1.9986250000000001</v>
      </c>
      <c r="P514" s="6">
        <f t="shared" si="25"/>
        <v>6.5</v>
      </c>
      <c r="Q514" t="s">
        <v>8309</v>
      </c>
      <c r="R514" t="s">
        <v>8314</v>
      </c>
      <c r="S514" s="10">
        <f t="shared" si="26"/>
        <v>42649.742210648154</v>
      </c>
      <c r="T514" s="10">
        <f t="shared" si="2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24"/>
        <v>1.86076</v>
      </c>
      <c r="P515" s="6">
        <f t="shared" si="25"/>
        <v>3515</v>
      </c>
      <c r="Q515" t="s">
        <v>8309</v>
      </c>
      <c r="R515" t="s">
        <v>8314</v>
      </c>
      <c r="S515" s="10">
        <f t="shared" si="26"/>
        <v>42552.653993055559</v>
      </c>
      <c r="T515" s="10">
        <f t="shared" si="27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1.9666666666666668</v>
      </c>
      <c r="P516" s="6">
        <f t="shared" si="25"/>
        <v>26.5</v>
      </c>
      <c r="Q516" t="s">
        <v>8309</v>
      </c>
      <c r="R516" t="s">
        <v>8314</v>
      </c>
      <c r="S516" s="10">
        <f t="shared" si="26"/>
        <v>41830.613969907405</v>
      </c>
      <c r="T516" s="10">
        <f t="shared" si="2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1.7458659793814433</v>
      </c>
      <c r="P517" s="6">
        <f t="shared" si="25"/>
        <v>12342.5</v>
      </c>
      <c r="Q517" t="s">
        <v>8309</v>
      </c>
      <c r="R517" t="s">
        <v>8314</v>
      </c>
      <c r="S517" s="10">
        <f t="shared" si="26"/>
        <v>42327.490752314814</v>
      </c>
      <c r="T517" s="10">
        <f t="shared" si="2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2</v>
      </c>
      <c r="P518" s="6">
        <f t="shared" si="25"/>
        <v>0</v>
      </c>
      <c r="Q518" t="s">
        <v>8309</v>
      </c>
      <c r="R518" t="s">
        <v>8314</v>
      </c>
      <c r="S518" s="10">
        <f t="shared" si="26"/>
        <v>42091.778703703705</v>
      </c>
      <c r="T518" s="10">
        <f t="shared" si="27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1.9863333333333333</v>
      </c>
      <c r="P519" s="6">
        <f t="shared" si="25"/>
        <v>104</v>
      </c>
      <c r="Q519" t="s">
        <v>8309</v>
      </c>
      <c r="R519" t="s">
        <v>8314</v>
      </c>
      <c r="S519" s="10">
        <f t="shared" si="26"/>
        <v>42738.615289351852</v>
      </c>
      <c r="T519" s="10">
        <f t="shared" si="2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2</v>
      </c>
      <c r="P520" s="6">
        <f t="shared" si="25"/>
        <v>0</v>
      </c>
      <c r="Q520" t="s">
        <v>8309</v>
      </c>
      <c r="R520" t="s">
        <v>8314</v>
      </c>
      <c r="S520" s="10">
        <f t="shared" si="26"/>
        <v>42223.616018518514</v>
      </c>
      <c r="T520" s="10">
        <f t="shared" si="2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1.7711857345221231</v>
      </c>
      <c r="P521" s="6">
        <f t="shared" si="25"/>
        <v>1408</v>
      </c>
      <c r="Q521" t="s">
        <v>8309</v>
      </c>
      <c r="R521" t="s">
        <v>8314</v>
      </c>
      <c r="S521" s="10">
        <f t="shared" si="26"/>
        <v>41218.391446759262</v>
      </c>
      <c r="T521" s="10">
        <f t="shared" si="2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0.97899999999999998</v>
      </c>
      <c r="P522" s="6">
        <f t="shared" si="25"/>
        <v>2569.5</v>
      </c>
      <c r="Q522" t="s">
        <v>8315</v>
      </c>
      <c r="R522" t="s">
        <v>8316</v>
      </c>
      <c r="S522" s="10">
        <f t="shared" si="26"/>
        <v>42318.702094907407</v>
      </c>
      <c r="T522" s="10">
        <f t="shared" si="2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0.9536</v>
      </c>
      <c r="P523" s="6">
        <f t="shared" si="25"/>
        <v>2644</v>
      </c>
      <c r="Q523" t="s">
        <v>8315</v>
      </c>
      <c r="R523" t="s">
        <v>8316</v>
      </c>
      <c r="S523" s="10">
        <f t="shared" si="26"/>
        <v>42646.092812499999</v>
      </c>
      <c r="T523" s="10">
        <f t="shared" si="2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0.85333333333333328</v>
      </c>
      <c r="P524" s="6">
        <f t="shared" si="25"/>
        <v>1735.5</v>
      </c>
      <c r="Q524" t="s">
        <v>8315</v>
      </c>
      <c r="R524" t="s">
        <v>8316</v>
      </c>
      <c r="S524" s="10">
        <f t="shared" si="26"/>
        <v>42430.040798611109</v>
      </c>
      <c r="T524" s="10">
        <f t="shared" si="2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0.79400000000000004</v>
      </c>
      <c r="P525" s="6">
        <f t="shared" si="25"/>
        <v>3057</v>
      </c>
      <c r="Q525" t="s">
        <v>8315</v>
      </c>
      <c r="R525" t="s">
        <v>8316</v>
      </c>
      <c r="S525" s="10">
        <f t="shared" si="26"/>
        <v>42238.13282407407</v>
      </c>
      <c r="T525" s="10">
        <f t="shared" si="2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0.91327142857142851</v>
      </c>
      <c r="P526" s="6">
        <f t="shared" si="25"/>
        <v>1966.7750000000001</v>
      </c>
      <c r="Q526" t="s">
        <v>8315</v>
      </c>
      <c r="R526" t="s">
        <v>8316</v>
      </c>
      <c r="S526" s="10">
        <f t="shared" si="26"/>
        <v>42492.717233796298</v>
      </c>
      <c r="T526" s="10">
        <f t="shared" si="2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</v>
      </c>
      <c r="P527" s="6">
        <f t="shared" si="25"/>
        <v>6006</v>
      </c>
      <c r="Q527" t="s">
        <v>8315</v>
      </c>
      <c r="R527" t="s">
        <v>8316</v>
      </c>
      <c r="S527" s="10">
        <f t="shared" si="26"/>
        <v>41850.400937500002</v>
      </c>
      <c r="T527" s="10">
        <f t="shared" si="2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0.86</v>
      </c>
      <c r="P528" s="6">
        <f t="shared" si="25"/>
        <v>866.5</v>
      </c>
      <c r="Q528" t="s">
        <v>8315</v>
      </c>
      <c r="R528" t="s">
        <v>8316</v>
      </c>
      <c r="S528" s="10">
        <f t="shared" si="26"/>
        <v>42192.591944444444</v>
      </c>
      <c r="T528" s="10">
        <f t="shared" si="2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0.99150000000000005</v>
      </c>
      <c r="P529" s="6">
        <f t="shared" si="25"/>
        <v>5121.5</v>
      </c>
      <c r="Q529" t="s">
        <v>8315</v>
      </c>
      <c r="R529" t="s">
        <v>8316</v>
      </c>
      <c r="S529" s="10">
        <f t="shared" si="26"/>
        <v>42753.205625000002</v>
      </c>
      <c r="T529" s="10">
        <f t="shared" si="2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0.84347826086956523</v>
      </c>
      <c r="P530" s="6">
        <f t="shared" si="25"/>
        <v>680</v>
      </c>
      <c r="Q530" t="s">
        <v>8315</v>
      </c>
      <c r="R530" t="s">
        <v>8316</v>
      </c>
      <c r="S530" s="10">
        <f t="shared" si="26"/>
        <v>42155.920219907406</v>
      </c>
      <c r="T530" s="10">
        <f t="shared" si="2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0.6958333333333333</v>
      </c>
      <c r="P531" s="6">
        <f t="shared" si="25"/>
        <v>791.5</v>
      </c>
      <c r="Q531" t="s">
        <v>8315</v>
      </c>
      <c r="R531" t="s">
        <v>8316</v>
      </c>
      <c r="S531" s="10">
        <f t="shared" si="26"/>
        <v>42725.031180555554</v>
      </c>
      <c r="T531" s="10">
        <f t="shared" si="2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0.92217327459618215</v>
      </c>
      <c r="P532" s="6">
        <f t="shared" si="25"/>
        <v>1849.5</v>
      </c>
      <c r="Q532" t="s">
        <v>8315</v>
      </c>
      <c r="R532" t="s">
        <v>8316</v>
      </c>
      <c r="S532" s="10">
        <f t="shared" si="26"/>
        <v>42157.591064814813</v>
      </c>
      <c r="T532" s="10">
        <f t="shared" si="2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</v>
      </c>
      <c r="P533" s="6">
        <f t="shared" si="25"/>
        <v>2015.5</v>
      </c>
      <c r="Q533" t="s">
        <v>8315</v>
      </c>
      <c r="R533" t="s">
        <v>8316</v>
      </c>
      <c r="S533" s="10">
        <f t="shared" si="26"/>
        <v>42676.065150462964</v>
      </c>
      <c r="T533" s="10">
        <f t="shared" si="2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0.76749999999999996</v>
      </c>
      <c r="P534" s="6">
        <f t="shared" si="25"/>
        <v>6249</v>
      </c>
      <c r="Q534" t="s">
        <v>8315</v>
      </c>
      <c r="R534" t="s">
        <v>8316</v>
      </c>
      <c r="S534" s="10">
        <f t="shared" si="26"/>
        <v>42473.007037037038</v>
      </c>
      <c r="T534" s="10">
        <f t="shared" si="2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0.998</v>
      </c>
      <c r="P535" s="6">
        <f t="shared" si="25"/>
        <v>1010.5</v>
      </c>
      <c r="Q535" t="s">
        <v>8315</v>
      </c>
      <c r="R535" t="s">
        <v>8316</v>
      </c>
      <c r="S535" s="10">
        <f t="shared" si="26"/>
        <v>42482.43478009259</v>
      </c>
      <c r="T535" s="10">
        <f t="shared" si="2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0.95333333333333337</v>
      </c>
      <c r="P536" s="6">
        <f t="shared" si="25"/>
        <v>7874</v>
      </c>
      <c r="Q536" t="s">
        <v>8315</v>
      </c>
      <c r="R536" t="s">
        <v>8316</v>
      </c>
      <c r="S536" s="10">
        <f t="shared" si="26"/>
        <v>42270.810995370368</v>
      </c>
      <c r="T536" s="10">
        <f t="shared" si="2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0.97499999999999998</v>
      </c>
      <c r="P537" s="6">
        <f t="shared" si="25"/>
        <v>1054.5</v>
      </c>
      <c r="Q537" t="s">
        <v>8315</v>
      </c>
      <c r="R537" t="s">
        <v>8316</v>
      </c>
      <c r="S537" s="10">
        <f t="shared" si="26"/>
        <v>42711.545196759253</v>
      </c>
      <c r="T537" s="10">
        <f t="shared" si="2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0.81742424242424239</v>
      </c>
      <c r="P538" s="6">
        <f t="shared" si="25"/>
        <v>1970.75</v>
      </c>
      <c r="Q538" t="s">
        <v>8315</v>
      </c>
      <c r="R538" t="s">
        <v>8316</v>
      </c>
      <c r="S538" s="10">
        <f t="shared" si="26"/>
        <v>42179.344988425932</v>
      </c>
      <c r="T538" s="10">
        <f t="shared" si="2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0.79500000000000004</v>
      </c>
      <c r="P539" s="6">
        <f t="shared" si="25"/>
        <v>1234.5</v>
      </c>
      <c r="Q539" t="s">
        <v>8315</v>
      </c>
      <c r="R539" t="s">
        <v>8316</v>
      </c>
      <c r="S539" s="10">
        <f t="shared" si="26"/>
        <v>42282.768414351856</v>
      </c>
      <c r="T539" s="10">
        <f t="shared" si="2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-1.0242</v>
      </c>
      <c r="P540" s="6">
        <f t="shared" si="25"/>
        <v>7590.5</v>
      </c>
      <c r="Q540" t="s">
        <v>8315</v>
      </c>
      <c r="R540" t="s">
        <v>8316</v>
      </c>
      <c r="S540" s="10">
        <f t="shared" si="26"/>
        <v>42473.794710648144</v>
      </c>
      <c r="T540" s="10">
        <f t="shared" si="2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0.99356</v>
      </c>
      <c r="P541" s="6">
        <f t="shared" si="25"/>
        <v>261.61</v>
      </c>
      <c r="Q541" t="s">
        <v>8315</v>
      </c>
      <c r="R541" t="s">
        <v>8316</v>
      </c>
      <c r="S541" s="10">
        <f t="shared" si="26"/>
        <v>42535.049849537041</v>
      </c>
      <c r="T541" s="10">
        <f t="shared" si="2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1.9999333333333333</v>
      </c>
      <c r="P542" s="6">
        <f t="shared" si="25"/>
        <v>1</v>
      </c>
      <c r="Q542" t="s">
        <v>8317</v>
      </c>
      <c r="R542" t="s">
        <v>8318</v>
      </c>
      <c r="S542" s="10">
        <f t="shared" si="26"/>
        <v>42009.817199074074</v>
      </c>
      <c r="T542" s="10">
        <f t="shared" si="2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1.9944444444444445</v>
      </c>
      <c r="P543" s="6">
        <f t="shared" si="25"/>
        <v>13</v>
      </c>
      <c r="Q543" t="s">
        <v>8317</v>
      </c>
      <c r="R543" t="s">
        <v>8318</v>
      </c>
      <c r="S543" s="10">
        <f t="shared" si="26"/>
        <v>42276.046689814815</v>
      </c>
      <c r="T543" s="10">
        <f t="shared" si="2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1.9999959999999999</v>
      </c>
      <c r="P544" s="6">
        <f t="shared" si="25"/>
        <v>1</v>
      </c>
      <c r="Q544" t="s">
        <v>8317</v>
      </c>
      <c r="R544" t="s">
        <v>8318</v>
      </c>
      <c r="S544" s="10">
        <f t="shared" si="26"/>
        <v>42433.737453703703</v>
      </c>
      <c r="T544" s="10">
        <f t="shared" si="2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1.9968181818181818</v>
      </c>
      <c r="P545" s="6">
        <f t="shared" si="25"/>
        <v>36</v>
      </c>
      <c r="Q545" t="s">
        <v>8317</v>
      </c>
      <c r="R545" t="s">
        <v>8318</v>
      </c>
      <c r="S545" s="10">
        <f t="shared" si="26"/>
        <v>41914.092152777775</v>
      </c>
      <c r="T545" s="10">
        <f t="shared" si="2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1.988</v>
      </c>
      <c r="P546" s="6">
        <f t="shared" si="25"/>
        <v>4</v>
      </c>
      <c r="Q546" t="s">
        <v>8317</v>
      </c>
      <c r="R546" t="s">
        <v>8318</v>
      </c>
      <c r="S546" s="10">
        <f t="shared" si="26"/>
        <v>42525.656944444447</v>
      </c>
      <c r="T546" s="10">
        <f t="shared" si="2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1.7261600000000001</v>
      </c>
      <c r="P547" s="6">
        <f t="shared" si="25"/>
        <v>6863</v>
      </c>
      <c r="Q547" t="s">
        <v>8317</v>
      </c>
      <c r="R547" t="s">
        <v>8318</v>
      </c>
      <c r="S547" s="10">
        <f t="shared" si="26"/>
        <v>42283.592465277776</v>
      </c>
      <c r="T547" s="10">
        <f t="shared" si="2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1.9991333333333334</v>
      </c>
      <c r="P548" s="6">
        <f t="shared" si="25"/>
        <v>27</v>
      </c>
      <c r="Q548" t="s">
        <v>8317</v>
      </c>
      <c r="R548" t="s">
        <v>8318</v>
      </c>
      <c r="S548" s="10">
        <f t="shared" si="26"/>
        <v>42249.667997685188</v>
      </c>
      <c r="T548" s="10">
        <f t="shared" si="2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2</v>
      </c>
      <c r="P549" s="6">
        <f t="shared" si="25"/>
        <v>0</v>
      </c>
      <c r="Q549" t="s">
        <v>8317</v>
      </c>
      <c r="R549" t="s">
        <v>8318</v>
      </c>
      <c r="S549" s="10">
        <f t="shared" si="26"/>
        <v>42380.696342592593</v>
      </c>
      <c r="T549" s="10">
        <f t="shared" si="2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1.9990999999999999</v>
      </c>
      <c r="P550" s="6">
        <f t="shared" si="25"/>
        <v>5</v>
      </c>
      <c r="Q550" t="s">
        <v>8317</v>
      </c>
      <c r="R550" t="s">
        <v>8318</v>
      </c>
      <c r="S550" s="10">
        <f t="shared" si="26"/>
        <v>42276.903333333335</v>
      </c>
      <c r="T550" s="10">
        <f t="shared" si="2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1.9727999999999999</v>
      </c>
      <c r="P551" s="6">
        <f t="shared" si="25"/>
        <v>38</v>
      </c>
      <c r="Q551" t="s">
        <v>8317</v>
      </c>
      <c r="R551" t="s">
        <v>8318</v>
      </c>
      <c r="S551" s="10">
        <f t="shared" si="26"/>
        <v>42163.636828703704</v>
      </c>
      <c r="T551" s="10">
        <f t="shared" si="2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1.9929999999999999</v>
      </c>
      <c r="P552" s="6">
        <f t="shared" si="25"/>
        <v>19.5</v>
      </c>
      <c r="Q552" t="s">
        <v>8317</v>
      </c>
      <c r="R552" t="s">
        <v>8318</v>
      </c>
      <c r="S552" s="10">
        <f t="shared" si="26"/>
        <v>42753.678761574076</v>
      </c>
      <c r="T552" s="10">
        <f t="shared" si="2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1.9495866666666668</v>
      </c>
      <c r="P553" s="6">
        <f t="shared" si="25"/>
        <v>1904.5</v>
      </c>
      <c r="Q553" t="s">
        <v>8317</v>
      </c>
      <c r="R553" t="s">
        <v>8318</v>
      </c>
      <c r="S553" s="10">
        <f t="shared" si="26"/>
        <v>42173.275740740741</v>
      </c>
      <c r="T553" s="10">
        <f t="shared" si="2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2</v>
      </c>
      <c r="P554" s="6">
        <f t="shared" si="25"/>
        <v>0</v>
      </c>
      <c r="Q554" t="s">
        <v>8317</v>
      </c>
      <c r="R554" t="s">
        <v>8318</v>
      </c>
      <c r="S554" s="10">
        <f t="shared" si="26"/>
        <v>42318.616851851853</v>
      </c>
      <c r="T554" s="10">
        <f t="shared" si="2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1.99508</v>
      </c>
      <c r="P555" s="6">
        <f t="shared" si="25"/>
        <v>64.5</v>
      </c>
      <c r="Q555" t="s">
        <v>8317</v>
      </c>
      <c r="R555" t="s">
        <v>8318</v>
      </c>
      <c r="S555" s="10">
        <f t="shared" si="26"/>
        <v>41927.71980324074</v>
      </c>
      <c r="T555" s="10">
        <f t="shared" si="2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1.634108527131783</v>
      </c>
      <c r="P556" s="6">
        <f t="shared" si="25"/>
        <v>719</v>
      </c>
      <c r="Q556" t="s">
        <v>8317</v>
      </c>
      <c r="R556" t="s">
        <v>8318</v>
      </c>
      <c r="S556" s="10">
        <f t="shared" si="26"/>
        <v>41901.684861111113</v>
      </c>
      <c r="T556" s="10">
        <f t="shared" si="2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2</v>
      </c>
      <c r="P557" s="6">
        <f t="shared" si="25"/>
        <v>0</v>
      </c>
      <c r="Q557" t="s">
        <v>8317</v>
      </c>
      <c r="R557" t="s">
        <v>8318</v>
      </c>
      <c r="S557" s="10">
        <f t="shared" si="26"/>
        <v>42503.353506944448</v>
      </c>
      <c r="T557" s="10">
        <f t="shared" si="2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1.9750000000000001</v>
      </c>
      <c r="P558" s="6">
        <f t="shared" si="25"/>
        <v>100.5</v>
      </c>
      <c r="Q558" t="s">
        <v>8317</v>
      </c>
      <c r="R558" t="s">
        <v>8318</v>
      </c>
      <c r="S558" s="10">
        <f t="shared" si="26"/>
        <v>42345.860150462962</v>
      </c>
      <c r="T558" s="10">
        <f t="shared" si="2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1.9908933333333332</v>
      </c>
      <c r="P559" s="6">
        <f t="shared" si="25"/>
        <v>693</v>
      </c>
      <c r="Q559" t="s">
        <v>8317</v>
      </c>
      <c r="R559" t="s">
        <v>8318</v>
      </c>
      <c r="S559" s="10">
        <f t="shared" si="26"/>
        <v>42676.942164351851</v>
      </c>
      <c r="T559" s="10">
        <f t="shared" si="2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2</v>
      </c>
      <c r="P560" s="6">
        <f t="shared" si="25"/>
        <v>0</v>
      </c>
      <c r="Q560" t="s">
        <v>8317</v>
      </c>
      <c r="R560" t="s">
        <v>8318</v>
      </c>
      <c r="S560" s="10">
        <f t="shared" si="26"/>
        <v>42057.883159722223</v>
      </c>
      <c r="T560" s="10">
        <f t="shared" si="2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1.9997916666666666</v>
      </c>
      <c r="P561" s="6">
        <f t="shared" si="25"/>
        <v>25.5</v>
      </c>
      <c r="Q561" t="s">
        <v>8317</v>
      </c>
      <c r="R561" t="s">
        <v>8318</v>
      </c>
      <c r="S561" s="10">
        <f t="shared" si="26"/>
        <v>42321.283101851848</v>
      </c>
      <c r="T561" s="10">
        <f t="shared" si="2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1.9998800000000001</v>
      </c>
      <c r="P562" s="6">
        <f t="shared" si="25"/>
        <v>7.5</v>
      </c>
      <c r="Q562" t="s">
        <v>8317</v>
      </c>
      <c r="R562" t="s">
        <v>8318</v>
      </c>
      <c r="S562" s="10">
        <f t="shared" si="26"/>
        <v>41960.771354166667</v>
      </c>
      <c r="T562" s="10">
        <f t="shared" si="2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1.9963333333333333</v>
      </c>
      <c r="P563" s="6">
        <f t="shared" si="25"/>
        <v>28.5</v>
      </c>
      <c r="Q563" t="s">
        <v>8317</v>
      </c>
      <c r="R563" t="s">
        <v>8318</v>
      </c>
      <c r="S563" s="10">
        <f t="shared" si="26"/>
        <v>42268.658715277779</v>
      </c>
      <c r="T563" s="10">
        <f t="shared" si="2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2</v>
      </c>
      <c r="P564" s="6">
        <f t="shared" si="25"/>
        <v>0</v>
      </c>
      <c r="Q564" t="s">
        <v>8317</v>
      </c>
      <c r="R564" t="s">
        <v>8318</v>
      </c>
      <c r="S564" s="10">
        <f t="shared" si="26"/>
        <v>42692.389062500006</v>
      </c>
      <c r="T564" s="10">
        <f t="shared" si="2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1.9990933333333334</v>
      </c>
      <c r="P565" s="6">
        <f t="shared" si="25"/>
        <v>35</v>
      </c>
      <c r="Q565" t="s">
        <v>8317</v>
      </c>
      <c r="R565" t="s">
        <v>8318</v>
      </c>
      <c r="S565" s="10">
        <f t="shared" si="26"/>
        <v>42022.069988425923</v>
      </c>
      <c r="T565" s="10">
        <f t="shared" si="2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ref="O566:O629" si="28">(D566-E566)/ABS(D566)+1</f>
        <v>1.9999444444444445</v>
      </c>
      <c r="P566" s="6">
        <f t="shared" ref="P566:P629" si="29">AVERAGE(E566,L566)</f>
        <v>1</v>
      </c>
      <c r="Q566" t="s">
        <v>8317</v>
      </c>
      <c r="R566" t="s">
        <v>8318</v>
      </c>
      <c r="S566" s="10">
        <f t="shared" ref="S566:S629" si="30">(((J566/60)/60)/24)+DATE(1970,1,1)</f>
        <v>42411.942997685182</v>
      </c>
      <c r="T566" s="10">
        <f t="shared" ref="T566:T629" si="31"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8"/>
        <v>2</v>
      </c>
      <c r="P567" s="6">
        <f t="shared" si="29"/>
        <v>0</v>
      </c>
      <c r="Q567" t="s">
        <v>8317</v>
      </c>
      <c r="R567" t="s">
        <v>8318</v>
      </c>
      <c r="S567" s="10">
        <f t="shared" si="30"/>
        <v>42165.785289351858</v>
      </c>
      <c r="T567" s="10">
        <f t="shared" si="3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8"/>
        <v>1.9998</v>
      </c>
      <c r="P568" s="6">
        <f t="shared" si="29"/>
        <v>1</v>
      </c>
      <c r="Q568" t="s">
        <v>8317</v>
      </c>
      <c r="R568" t="s">
        <v>8318</v>
      </c>
      <c r="S568" s="10">
        <f t="shared" si="30"/>
        <v>42535.68440972222</v>
      </c>
      <c r="T568" s="10">
        <f t="shared" si="3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8"/>
        <v>2</v>
      </c>
      <c r="P569" s="6">
        <f t="shared" si="29"/>
        <v>0</v>
      </c>
      <c r="Q569" t="s">
        <v>8317</v>
      </c>
      <c r="R569" t="s">
        <v>8318</v>
      </c>
      <c r="S569" s="10">
        <f t="shared" si="30"/>
        <v>41975.842523148152</v>
      </c>
      <c r="T569" s="10">
        <f t="shared" si="3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8"/>
        <v>1.99</v>
      </c>
      <c r="P570" s="6">
        <f t="shared" si="29"/>
        <v>125</v>
      </c>
      <c r="Q570" t="s">
        <v>8317</v>
      </c>
      <c r="R570" t="s">
        <v>8318</v>
      </c>
      <c r="S570" s="10">
        <f t="shared" si="30"/>
        <v>42348.9215625</v>
      </c>
      <c r="T570" s="10">
        <f t="shared" si="3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8"/>
        <v>1.992</v>
      </c>
      <c r="P571" s="6">
        <f t="shared" si="29"/>
        <v>10.5</v>
      </c>
      <c r="Q571" t="s">
        <v>8317</v>
      </c>
      <c r="R571" t="s">
        <v>8318</v>
      </c>
      <c r="S571" s="10">
        <f t="shared" si="30"/>
        <v>42340.847361111111</v>
      </c>
      <c r="T571" s="10">
        <f t="shared" si="3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8"/>
        <v>1.9983294117647059</v>
      </c>
      <c r="P572" s="6">
        <f t="shared" si="29"/>
        <v>71.5</v>
      </c>
      <c r="Q572" t="s">
        <v>8317</v>
      </c>
      <c r="R572" t="s">
        <v>8318</v>
      </c>
      <c r="S572" s="10">
        <f t="shared" si="30"/>
        <v>42388.798252314817</v>
      </c>
      <c r="T572" s="10">
        <f t="shared" si="3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8"/>
        <v>1.99576</v>
      </c>
      <c r="P573" s="6">
        <f t="shared" si="29"/>
        <v>54</v>
      </c>
      <c r="Q573" t="s">
        <v>8317</v>
      </c>
      <c r="R573" t="s">
        <v>8318</v>
      </c>
      <c r="S573" s="10">
        <f t="shared" si="30"/>
        <v>42192.816238425927</v>
      </c>
      <c r="T573" s="10">
        <f t="shared" si="3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8"/>
        <v>2</v>
      </c>
      <c r="P574" s="6">
        <f t="shared" si="29"/>
        <v>0</v>
      </c>
      <c r="Q574" t="s">
        <v>8317</v>
      </c>
      <c r="R574" t="s">
        <v>8318</v>
      </c>
      <c r="S574" s="10">
        <f t="shared" si="30"/>
        <v>42282.71629629629</v>
      </c>
      <c r="T574" s="10">
        <f t="shared" si="3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8"/>
        <v>1.9961074610746108</v>
      </c>
      <c r="P575" s="6">
        <f t="shared" si="29"/>
        <v>177.5</v>
      </c>
      <c r="Q575" t="s">
        <v>8317</v>
      </c>
      <c r="R575" t="s">
        <v>8318</v>
      </c>
      <c r="S575" s="10">
        <f t="shared" si="30"/>
        <v>41963.050127314811</v>
      </c>
      <c r="T575" s="10">
        <f t="shared" si="3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8"/>
        <v>1.9928443649373881</v>
      </c>
      <c r="P576" s="6">
        <f t="shared" si="29"/>
        <v>42</v>
      </c>
      <c r="Q576" t="s">
        <v>8317</v>
      </c>
      <c r="R576" t="s">
        <v>8318</v>
      </c>
      <c r="S576" s="10">
        <f t="shared" si="30"/>
        <v>42632.443368055552</v>
      </c>
      <c r="T576" s="10">
        <f t="shared" si="3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8"/>
        <v>1.9956833333333335</v>
      </c>
      <c r="P577" s="6">
        <f t="shared" si="29"/>
        <v>131.5</v>
      </c>
      <c r="Q577" t="s">
        <v>8317</v>
      </c>
      <c r="R577" t="s">
        <v>8318</v>
      </c>
      <c r="S577" s="10">
        <f t="shared" si="30"/>
        <v>42138.692627314813</v>
      </c>
      <c r="T577" s="10">
        <f t="shared" si="3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8"/>
        <v>1.9999875</v>
      </c>
      <c r="P578" s="6">
        <f t="shared" si="29"/>
        <v>1</v>
      </c>
      <c r="Q578" t="s">
        <v>8317</v>
      </c>
      <c r="R578" t="s">
        <v>8318</v>
      </c>
      <c r="S578" s="10">
        <f t="shared" si="30"/>
        <v>42031.471666666665</v>
      </c>
      <c r="T578" s="10">
        <f t="shared" si="3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28"/>
        <v>1.998</v>
      </c>
      <c r="P579" s="6">
        <f t="shared" si="29"/>
        <v>5.5</v>
      </c>
      <c r="Q579" t="s">
        <v>8317</v>
      </c>
      <c r="R579" t="s">
        <v>8318</v>
      </c>
      <c r="S579" s="10">
        <f t="shared" si="30"/>
        <v>42450.589143518519</v>
      </c>
      <c r="T579" s="10">
        <f t="shared" si="31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8"/>
        <v>1.9998879999999999</v>
      </c>
      <c r="P580" s="6">
        <f t="shared" si="29"/>
        <v>10.5</v>
      </c>
      <c r="Q580" t="s">
        <v>8317</v>
      </c>
      <c r="R580" t="s">
        <v>8318</v>
      </c>
      <c r="S580" s="10">
        <f t="shared" si="30"/>
        <v>42230.578622685185</v>
      </c>
      <c r="T580" s="10">
        <f t="shared" si="31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8"/>
        <v>1.9854166666666666</v>
      </c>
      <c r="P581" s="6">
        <f t="shared" si="29"/>
        <v>90</v>
      </c>
      <c r="Q581" t="s">
        <v>8317</v>
      </c>
      <c r="R581" t="s">
        <v>8318</v>
      </c>
      <c r="S581" s="10">
        <f t="shared" si="30"/>
        <v>41968.852118055554</v>
      </c>
      <c r="T581" s="10">
        <f t="shared" si="31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8"/>
        <v>1.9996666666666667</v>
      </c>
      <c r="P582" s="6">
        <f t="shared" si="29"/>
        <v>1</v>
      </c>
      <c r="Q582" t="s">
        <v>8317</v>
      </c>
      <c r="R582" t="s">
        <v>8318</v>
      </c>
      <c r="S582" s="10">
        <f t="shared" si="30"/>
        <v>42605.908182870371</v>
      </c>
      <c r="T582" s="10">
        <f t="shared" si="31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8"/>
        <v>2</v>
      </c>
      <c r="P583" s="6">
        <f t="shared" si="29"/>
        <v>0</v>
      </c>
      <c r="Q583" t="s">
        <v>8317</v>
      </c>
      <c r="R583" t="s">
        <v>8318</v>
      </c>
      <c r="S583" s="10">
        <f t="shared" si="30"/>
        <v>42188.012777777782</v>
      </c>
      <c r="T583" s="10">
        <f t="shared" si="31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8"/>
        <v>2</v>
      </c>
      <c r="P584" s="6">
        <f t="shared" si="29"/>
        <v>0</v>
      </c>
      <c r="Q584" t="s">
        <v>8317</v>
      </c>
      <c r="R584" t="s">
        <v>8318</v>
      </c>
      <c r="S584" s="10">
        <f t="shared" si="30"/>
        <v>42055.739803240736</v>
      </c>
      <c r="T584" s="10">
        <f t="shared" si="31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8"/>
        <v>1.999888888888889</v>
      </c>
      <c r="P585" s="6">
        <f t="shared" si="29"/>
        <v>1</v>
      </c>
      <c r="Q585" t="s">
        <v>8317</v>
      </c>
      <c r="R585" t="s">
        <v>8318</v>
      </c>
      <c r="S585" s="10">
        <f t="shared" si="30"/>
        <v>42052.93850694444</v>
      </c>
      <c r="T585" s="10">
        <f t="shared" si="31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8"/>
        <v>1.99</v>
      </c>
      <c r="P586" s="6">
        <f t="shared" si="29"/>
        <v>6</v>
      </c>
      <c r="Q586" t="s">
        <v>8317</v>
      </c>
      <c r="R586" t="s">
        <v>8318</v>
      </c>
      <c r="S586" s="10">
        <f t="shared" si="30"/>
        <v>42049.716620370367</v>
      </c>
      <c r="T586" s="10">
        <f t="shared" si="3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8"/>
        <v>2</v>
      </c>
      <c r="P587" s="6">
        <f t="shared" si="29"/>
        <v>0</v>
      </c>
      <c r="Q587" t="s">
        <v>8317</v>
      </c>
      <c r="R587" t="s">
        <v>8318</v>
      </c>
      <c r="S587" s="10">
        <f t="shared" si="30"/>
        <v>42283.3909375</v>
      </c>
      <c r="T587" s="10">
        <f t="shared" si="3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8"/>
        <v>1.9944</v>
      </c>
      <c r="P588" s="6">
        <f t="shared" si="29"/>
        <v>30</v>
      </c>
      <c r="Q588" t="s">
        <v>8317</v>
      </c>
      <c r="R588" t="s">
        <v>8318</v>
      </c>
      <c r="S588" s="10">
        <f t="shared" si="30"/>
        <v>42020.854247685187</v>
      </c>
      <c r="T588" s="10">
        <f t="shared" si="3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8"/>
        <v>1.9091666666666667</v>
      </c>
      <c r="P589" s="6">
        <f t="shared" si="29"/>
        <v>1366</v>
      </c>
      <c r="Q589" t="s">
        <v>8317</v>
      </c>
      <c r="R589" t="s">
        <v>8318</v>
      </c>
      <c r="S589" s="10">
        <f t="shared" si="30"/>
        <v>42080.757326388892</v>
      </c>
      <c r="T589" s="10">
        <f t="shared" si="3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8"/>
        <v>1.9665555555555554</v>
      </c>
      <c r="P590" s="6">
        <f t="shared" si="29"/>
        <v>151.5</v>
      </c>
      <c r="Q590" t="s">
        <v>8317</v>
      </c>
      <c r="R590" t="s">
        <v>8318</v>
      </c>
      <c r="S590" s="10">
        <f t="shared" si="30"/>
        <v>42631.769513888896</v>
      </c>
      <c r="T590" s="10">
        <f t="shared" si="31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8"/>
        <v>1.9998666666666667</v>
      </c>
      <c r="P591" s="6">
        <f t="shared" si="29"/>
        <v>1</v>
      </c>
      <c r="Q591" t="s">
        <v>8317</v>
      </c>
      <c r="R591" t="s">
        <v>8318</v>
      </c>
      <c r="S591" s="10">
        <f t="shared" si="30"/>
        <v>42178.614571759259</v>
      </c>
      <c r="T591" s="10">
        <f t="shared" si="3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8"/>
        <v>1.9554</v>
      </c>
      <c r="P592" s="6">
        <f t="shared" si="29"/>
        <v>116</v>
      </c>
      <c r="Q592" t="s">
        <v>8317</v>
      </c>
      <c r="R592" t="s">
        <v>8318</v>
      </c>
      <c r="S592" s="10">
        <f t="shared" si="30"/>
        <v>42377.554756944446</v>
      </c>
      <c r="T592" s="10">
        <f t="shared" si="3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8"/>
        <v>1.99939</v>
      </c>
      <c r="P593" s="6">
        <f t="shared" si="29"/>
        <v>31.5</v>
      </c>
      <c r="Q593" t="s">
        <v>8317</v>
      </c>
      <c r="R593" t="s">
        <v>8318</v>
      </c>
      <c r="S593" s="10">
        <f t="shared" si="30"/>
        <v>42177.543171296296</v>
      </c>
      <c r="T593" s="10">
        <f t="shared" si="3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8"/>
        <v>1.9666666666666668</v>
      </c>
      <c r="P594" s="6">
        <f t="shared" si="29"/>
        <v>125.5</v>
      </c>
      <c r="Q594" t="s">
        <v>8317</v>
      </c>
      <c r="R594" t="s">
        <v>8318</v>
      </c>
      <c r="S594" s="10">
        <f t="shared" si="30"/>
        <v>41946.232175925928</v>
      </c>
      <c r="T594" s="10">
        <f t="shared" si="3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8"/>
        <v>1.77</v>
      </c>
      <c r="P595" s="6">
        <f t="shared" si="29"/>
        <v>61</v>
      </c>
      <c r="Q595" t="s">
        <v>8317</v>
      </c>
      <c r="R595" t="s">
        <v>8318</v>
      </c>
      <c r="S595" s="10">
        <f t="shared" si="30"/>
        <v>42070.677604166667</v>
      </c>
      <c r="T595" s="10">
        <f t="shared" si="3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8"/>
        <v>1.9989599999999998</v>
      </c>
      <c r="P596" s="6">
        <f t="shared" si="29"/>
        <v>14</v>
      </c>
      <c r="Q596" t="s">
        <v>8317</v>
      </c>
      <c r="R596" t="s">
        <v>8318</v>
      </c>
      <c r="S596" s="10">
        <f t="shared" si="30"/>
        <v>42446.780162037037</v>
      </c>
      <c r="T596" s="10">
        <f t="shared" si="3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8"/>
        <v>1.9957400000000001</v>
      </c>
      <c r="P597" s="6">
        <f t="shared" si="29"/>
        <v>217</v>
      </c>
      <c r="Q597" t="s">
        <v>8317</v>
      </c>
      <c r="R597" t="s">
        <v>8318</v>
      </c>
      <c r="S597" s="10">
        <f t="shared" si="30"/>
        <v>42083.069884259254</v>
      </c>
      <c r="T597" s="10">
        <f t="shared" si="3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8"/>
        <v>1.9997</v>
      </c>
      <c r="P598" s="6">
        <f t="shared" si="29"/>
        <v>4</v>
      </c>
      <c r="Q598" t="s">
        <v>8317</v>
      </c>
      <c r="R598" t="s">
        <v>8318</v>
      </c>
      <c r="S598" s="10">
        <f t="shared" si="30"/>
        <v>42646.896898148145</v>
      </c>
      <c r="T598" s="10">
        <f t="shared" si="3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8"/>
        <v>1.9973333333333332</v>
      </c>
      <c r="P599" s="6">
        <f t="shared" si="29"/>
        <v>11</v>
      </c>
      <c r="Q599" t="s">
        <v>8317</v>
      </c>
      <c r="R599" t="s">
        <v>8318</v>
      </c>
      <c r="S599" s="10">
        <f t="shared" si="30"/>
        <v>42545.705266203702</v>
      </c>
      <c r="T599" s="10">
        <f t="shared" si="3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8"/>
        <v>1.6600000000000001</v>
      </c>
      <c r="P600" s="6">
        <f t="shared" si="29"/>
        <v>428.5</v>
      </c>
      <c r="Q600" t="s">
        <v>8317</v>
      </c>
      <c r="R600" t="s">
        <v>8318</v>
      </c>
      <c r="S600" s="10">
        <f t="shared" si="30"/>
        <v>41948.00209490741</v>
      </c>
      <c r="T600" s="10">
        <f t="shared" si="3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8"/>
        <v>1.9993799999999999</v>
      </c>
      <c r="P601" s="6">
        <f t="shared" si="29"/>
        <v>16.5</v>
      </c>
      <c r="Q601" t="s">
        <v>8317</v>
      </c>
      <c r="R601" t="s">
        <v>8318</v>
      </c>
      <c r="S601" s="10">
        <f t="shared" si="30"/>
        <v>42047.812523148154</v>
      </c>
      <c r="T601" s="10">
        <f t="shared" si="3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8"/>
        <v>1.98</v>
      </c>
      <c r="P602" s="6">
        <f t="shared" si="29"/>
        <v>50.5</v>
      </c>
      <c r="Q602" t="s">
        <v>8317</v>
      </c>
      <c r="R602" t="s">
        <v>8318</v>
      </c>
      <c r="S602" s="10">
        <f t="shared" si="30"/>
        <v>42073.798171296294</v>
      </c>
      <c r="T602" s="10">
        <f t="shared" si="3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8"/>
        <v>1.986</v>
      </c>
      <c r="P603" s="6">
        <f t="shared" si="29"/>
        <v>73</v>
      </c>
      <c r="Q603" t="s">
        <v>8317</v>
      </c>
      <c r="R603" t="s">
        <v>8318</v>
      </c>
      <c r="S603" s="10">
        <f t="shared" si="30"/>
        <v>41969.858090277776</v>
      </c>
      <c r="T603" s="10">
        <f t="shared" si="3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8"/>
        <v>2</v>
      </c>
      <c r="P604" s="6">
        <f t="shared" si="29"/>
        <v>0</v>
      </c>
      <c r="Q604" t="s">
        <v>8317</v>
      </c>
      <c r="R604" t="s">
        <v>8318</v>
      </c>
      <c r="S604" s="10">
        <f t="shared" si="30"/>
        <v>42143.79415509259</v>
      </c>
      <c r="T604" s="10">
        <f t="shared" si="3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8"/>
        <v>1.9606653333333333</v>
      </c>
      <c r="P605" s="6">
        <f t="shared" si="29"/>
        <v>301.51</v>
      </c>
      <c r="Q605" t="s">
        <v>8317</v>
      </c>
      <c r="R605" t="s">
        <v>8318</v>
      </c>
      <c r="S605" s="10">
        <f t="shared" si="30"/>
        <v>41835.639155092591</v>
      </c>
      <c r="T605" s="10">
        <f t="shared" si="3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8"/>
        <v>2</v>
      </c>
      <c r="P606" s="6">
        <f t="shared" si="29"/>
        <v>0</v>
      </c>
      <c r="Q606" t="s">
        <v>8317</v>
      </c>
      <c r="R606" t="s">
        <v>8318</v>
      </c>
      <c r="S606" s="10">
        <f t="shared" si="30"/>
        <v>41849.035370370373</v>
      </c>
      <c r="T606" s="10">
        <f t="shared" si="3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8"/>
        <v>1.9738</v>
      </c>
      <c r="P607" s="6">
        <f t="shared" si="29"/>
        <v>69.5</v>
      </c>
      <c r="Q607" t="s">
        <v>8317</v>
      </c>
      <c r="R607" t="s">
        <v>8318</v>
      </c>
      <c r="S607" s="10">
        <f t="shared" si="30"/>
        <v>42194.357731481476</v>
      </c>
      <c r="T607" s="10">
        <f t="shared" si="3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8"/>
        <v>1.998</v>
      </c>
      <c r="P608" s="6">
        <f t="shared" si="29"/>
        <v>5.5</v>
      </c>
      <c r="Q608" t="s">
        <v>8317</v>
      </c>
      <c r="R608" t="s">
        <v>8318</v>
      </c>
      <c r="S608" s="10">
        <f t="shared" si="30"/>
        <v>42102.650567129633</v>
      </c>
      <c r="T608" s="10">
        <f t="shared" si="3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8"/>
        <v>2</v>
      </c>
      <c r="P609" s="6">
        <f t="shared" si="29"/>
        <v>0</v>
      </c>
      <c r="Q609" t="s">
        <v>8317</v>
      </c>
      <c r="R609" t="s">
        <v>8318</v>
      </c>
      <c r="S609" s="10">
        <f t="shared" si="30"/>
        <v>42300.825648148151</v>
      </c>
      <c r="T609" s="10">
        <f t="shared" si="3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8"/>
        <v>1.9902600000000001</v>
      </c>
      <c r="P610" s="6">
        <f t="shared" si="29"/>
        <v>733</v>
      </c>
      <c r="Q610" t="s">
        <v>8317</v>
      </c>
      <c r="R610" t="s">
        <v>8318</v>
      </c>
      <c r="S610" s="10">
        <f t="shared" si="30"/>
        <v>42140.921064814815</v>
      </c>
      <c r="T610" s="10">
        <f t="shared" si="3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8"/>
        <v>1.9935897435897436</v>
      </c>
      <c r="P611" s="6">
        <f t="shared" si="29"/>
        <v>3</v>
      </c>
      <c r="Q611" t="s">
        <v>8317</v>
      </c>
      <c r="R611" t="s">
        <v>8318</v>
      </c>
      <c r="S611" s="10">
        <f t="shared" si="30"/>
        <v>42307.034074074079</v>
      </c>
      <c r="T611" s="10">
        <f t="shared" si="3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8"/>
        <v>2</v>
      </c>
      <c r="P612" s="6">
        <f t="shared" si="29"/>
        <v>0</v>
      </c>
      <c r="Q612" t="s">
        <v>8317</v>
      </c>
      <c r="R612" t="s">
        <v>8318</v>
      </c>
      <c r="S612" s="10">
        <f t="shared" si="30"/>
        <v>42086.83085648148</v>
      </c>
      <c r="T612" s="10">
        <f t="shared" si="3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8"/>
        <v>2</v>
      </c>
      <c r="P613" s="6">
        <f t="shared" si="29"/>
        <v>0</v>
      </c>
      <c r="Q613" t="s">
        <v>8317</v>
      </c>
      <c r="R613" t="s">
        <v>8318</v>
      </c>
      <c r="S613" s="10">
        <f t="shared" si="30"/>
        <v>42328.560613425929</v>
      </c>
      <c r="T613" s="10">
        <f t="shared" si="3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8"/>
        <v>2</v>
      </c>
      <c r="P614" s="6">
        <f t="shared" si="29"/>
        <v>0</v>
      </c>
      <c r="Q614" t="s">
        <v>8317</v>
      </c>
      <c r="R614" t="s">
        <v>8318</v>
      </c>
      <c r="S614" s="10">
        <f t="shared" si="30"/>
        <v>42585.031782407401</v>
      </c>
      <c r="T614" s="10">
        <f t="shared" si="3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8"/>
        <v>1.7863666666666667</v>
      </c>
      <c r="P615" s="6">
        <f t="shared" si="29"/>
        <v>6469.5</v>
      </c>
      <c r="Q615" t="s">
        <v>8317</v>
      </c>
      <c r="R615" t="s">
        <v>8318</v>
      </c>
      <c r="S615" s="10">
        <f t="shared" si="30"/>
        <v>42247.496759259258</v>
      </c>
      <c r="T615" s="10">
        <f t="shared" si="3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8"/>
        <v>2</v>
      </c>
      <c r="P616" s="6">
        <f t="shared" si="29"/>
        <v>0</v>
      </c>
      <c r="Q616" t="s">
        <v>8317</v>
      </c>
      <c r="R616" t="s">
        <v>8318</v>
      </c>
      <c r="S616" s="10">
        <f t="shared" si="30"/>
        <v>42515.061805555553</v>
      </c>
      <c r="T616" s="10">
        <f t="shared" si="3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8"/>
        <v>2</v>
      </c>
      <c r="P617" s="6">
        <f t="shared" si="29"/>
        <v>0</v>
      </c>
      <c r="Q617" t="s">
        <v>8317</v>
      </c>
      <c r="R617" t="s">
        <v>8318</v>
      </c>
      <c r="S617" s="10">
        <f t="shared" si="30"/>
        <v>42242.122210648144</v>
      </c>
      <c r="T617" s="10">
        <f t="shared" si="3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8"/>
        <v>2</v>
      </c>
      <c r="P618" s="6">
        <f t="shared" si="29"/>
        <v>0</v>
      </c>
      <c r="Q618" t="s">
        <v>8317</v>
      </c>
      <c r="R618" t="s">
        <v>8318</v>
      </c>
      <c r="S618" s="10">
        <f t="shared" si="30"/>
        <v>42761.376238425932</v>
      </c>
      <c r="T618" s="10">
        <f t="shared" si="3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8"/>
        <v>1.97</v>
      </c>
      <c r="P619" s="6">
        <f t="shared" si="29"/>
        <v>31.5</v>
      </c>
      <c r="Q619" t="s">
        <v>8317</v>
      </c>
      <c r="R619" t="s">
        <v>8318</v>
      </c>
      <c r="S619" s="10">
        <f t="shared" si="30"/>
        <v>42087.343090277776</v>
      </c>
      <c r="T619" s="10">
        <f t="shared" si="3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8"/>
        <v>2</v>
      </c>
      <c r="P620" s="6">
        <f t="shared" si="29"/>
        <v>0</v>
      </c>
      <c r="Q620" t="s">
        <v>8317</v>
      </c>
      <c r="R620" t="s">
        <v>8318</v>
      </c>
      <c r="S620" s="10">
        <f t="shared" si="30"/>
        <v>42317.810219907406</v>
      </c>
      <c r="T620" s="10">
        <f t="shared" si="3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8"/>
        <v>1.9999996</v>
      </c>
      <c r="P621" s="6">
        <f t="shared" si="29"/>
        <v>1</v>
      </c>
      <c r="Q621" t="s">
        <v>8317</v>
      </c>
      <c r="R621" t="s">
        <v>8318</v>
      </c>
      <c r="S621" s="10">
        <f t="shared" si="30"/>
        <v>41908.650347222225</v>
      </c>
      <c r="T621" s="10">
        <f t="shared" si="3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8"/>
        <v>1.99</v>
      </c>
      <c r="P622" s="6">
        <f t="shared" si="29"/>
        <v>150.5</v>
      </c>
      <c r="Q622" t="s">
        <v>8317</v>
      </c>
      <c r="R622" t="s">
        <v>8318</v>
      </c>
      <c r="S622" s="10">
        <f t="shared" si="30"/>
        <v>41831.716874999998</v>
      </c>
      <c r="T622" s="10">
        <f t="shared" si="3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8"/>
        <v>1.98956</v>
      </c>
      <c r="P623" s="6">
        <f t="shared" si="29"/>
        <v>132</v>
      </c>
      <c r="Q623" t="s">
        <v>8317</v>
      </c>
      <c r="R623" t="s">
        <v>8318</v>
      </c>
      <c r="S623" s="10">
        <f t="shared" si="30"/>
        <v>42528.987696759257</v>
      </c>
      <c r="T623" s="10">
        <f t="shared" si="3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8"/>
        <v>1.9431666666666667</v>
      </c>
      <c r="P624" s="6">
        <f t="shared" si="29"/>
        <v>175</v>
      </c>
      <c r="Q624" t="s">
        <v>8317</v>
      </c>
      <c r="R624" t="s">
        <v>8318</v>
      </c>
      <c r="S624" s="10">
        <f t="shared" si="30"/>
        <v>42532.774745370371</v>
      </c>
      <c r="T624" s="10">
        <f t="shared" si="3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8"/>
        <v>2</v>
      </c>
      <c r="P625" s="6">
        <f t="shared" si="29"/>
        <v>0</v>
      </c>
      <c r="Q625" t="s">
        <v>8317</v>
      </c>
      <c r="R625" t="s">
        <v>8318</v>
      </c>
      <c r="S625" s="10">
        <f t="shared" si="30"/>
        <v>42122.009224537032</v>
      </c>
      <c r="T625" s="10">
        <f t="shared" si="3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8"/>
        <v>2</v>
      </c>
      <c r="P626" s="6">
        <f t="shared" si="29"/>
        <v>0</v>
      </c>
      <c r="Q626" t="s">
        <v>8317</v>
      </c>
      <c r="R626" t="s">
        <v>8318</v>
      </c>
      <c r="S626" s="10">
        <f t="shared" si="30"/>
        <v>42108.988900462966</v>
      </c>
      <c r="T626" s="10">
        <f t="shared" si="3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8"/>
        <v>2</v>
      </c>
      <c r="P627" s="6">
        <f t="shared" si="29"/>
        <v>0</v>
      </c>
      <c r="Q627" t="s">
        <v>8317</v>
      </c>
      <c r="R627" t="s">
        <v>8318</v>
      </c>
      <c r="S627" s="10">
        <f t="shared" si="30"/>
        <v>42790.895567129628</v>
      </c>
      <c r="T627" s="10">
        <f t="shared" si="3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8"/>
        <v>1.8262</v>
      </c>
      <c r="P628" s="6">
        <f t="shared" si="29"/>
        <v>2192</v>
      </c>
      <c r="Q628" t="s">
        <v>8317</v>
      </c>
      <c r="R628" t="s">
        <v>8318</v>
      </c>
      <c r="S628" s="10">
        <f t="shared" si="30"/>
        <v>42198.559479166666</v>
      </c>
      <c r="T628" s="10">
        <f t="shared" si="3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8"/>
        <v>1.9998</v>
      </c>
      <c r="P629" s="6">
        <f t="shared" si="29"/>
        <v>45.5</v>
      </c>
      <c r="Q629" t="s">
        <v>8317</v>
      </c>
      <c r="R629" t="s">
        <v>8318</v>
      </c>
      <c r="S629" s="10">
        <f t="shared" si="30"/>
        <v>42384.306840277779</v>
      </c>
      <c r="T629" s="10">
        <f t="shared" si="3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ref="O630:O693" si="32">(D630-E630)/ABS(D630)+1</f>
        <v>2</v>
      </c>
      <c r="P630" s="6">
        <f t="shared" ref="P630:P693" si="33">AVERAGE(E630,L630)</f>
        <v>0</v>
      </c>
      <c r="Q630" t="s">
        <v>8317</v>
      </c>
      <c r="R630" t="s">
        <v>8318</v>
      </c>
      <c r="S630" s="10">
        <f t="shared" ref="S630:S693" si="34">(((J630/60)/60)/24)+DATE(1970,1,1)</f>
        <v>41803.692789351851</v>
      </c>
      <c r="T630" s="10">
        <f t="shared" ref="T630:T693" si="35"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2"/>
        <v>1.9982500000000001</v>
      </c>
      <c r="P631" s="6">
        <f t="shared" si="33"/>
        <v>176.5</v>
      </c>
      <c r="Q631" t="s">
        <v>8317</v>
      </c>
      <c r="R631" t="s">
        <v>8318</v>
      </c>
      <c r="S631" s="10">
        <f t="shared" si="34"/>
        <v>42474.637824074074</v>
      </c>
      <c r="T631" s="10">
        <f t="shared" si="35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2"/>
        <v>1.9991665972164347</v>
      </c>
      <c r="P632" s="6">
        <f t="shared" si="33"/>
        <v>5.5</v>
      </c>
      <c r="Q632" t="s">
        <v>8317</v>
      </c>
      <c r="R632" t="s">
        <v>8318</v>
      </c>
      <c r="S632" s="10">
        <f t="shared" si="34"/>
        <v>42223.619456018518</v>
      </c>
      <c r="T632" s="10">
        <f t="shared" si="35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2"/>
        <v>1.9862</v>
      </c>
      <c r="P633" s="6">
        <f t="shared" si="33"/>
        <v>349.5</v>
      </c>
      <c r="Q633" t="s">
        <v>8317</v>
      </c>
      <c r="R633" t="s">
        <v>8318</v>
      </c>
      <c r="S633" s="10">
        <f t="shared" si="34"/>
        <v>42489.772326388891</v>
      </c>
      <c r="T633" s="10">
        <f t="shared" si="35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2"/>
        <v>2</v>
      </c>
      <c r="P634" s="6">
        <f t="shared" si="33"/>
        <v>0</v>
      </c>
      <c r="Q634" t="s">
        <v>8317</v>
      </c>
      <c r="R634" t="s">
        <v>8318</v>
      </c>
      <c r="S634" s="10">
        <f t="shared" si="34"/>
        <v>42303.659317129626</v>
      </c>
      <c r="T634" s="10">
        <f t="shared" si="35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2"/>
        <v>1.8754999999999999</v>
      </c>
      <c r="P635" s="6">
        <f t="shared" si="33"/>
        <v>635</v>
      </c>
      <c r="Q635" t="s">
        <v>8317</v>
      </c>
      <c r="R635" t="s">
        <v>8318</v>
      </c>
      <c r="S635" s="10">
        <f t="shared" si="34"/>
        <v>42507.29932870371</v>
      </c>
      <c r="T635" s="10">
        <f t="shared" si="35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2"/>
        <v>1.9998</v>
      </c>
      <c r="P636" s="6">
        <f t="shared" si="33"/>
        <v>1</v>
      </c>
      <c r="Q636" t="s">
        <v>8317</v>
      </c>
      <c r="R636" t="s">
        <v>8318</v>
      </c>
      <c r="S636" s="10">
        <f t="shared" si="34"/>
        <v>42031.928576388891</v>
      </c>
      <c r="T636" s="10">
        <f t="shared" si="35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2"/>
        <v>1.9999199999999999</v>
      </c>
      <c r="P637" s="6">
        <f t="shared" si="33"/>
        <v>1.5</v>
      </c>
      <c r="Q637" t="s">
        <v>8317</v>
      </c>
      <c r="R637" t="s">
        <v>8318</v>
      </c>
      <c r="S637" s="10">
        <f t="shared" si="34"/>
        <v>42076.092152777783</v>
      </c>
      <c r="T637" s="10">
        <f t="shared" si="35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2"/>
        <v>1.998</v>
      </c>
      <c r="P638" s="6">
        <f t="shared" si="33"/>
        <v>2.5</v>
      </c>
      <c r="Q638" t="s">
        <v>8317</v>
      </c>
      <c r="R638" t="s">
        <v>8318</v>
      </c>
      <c r="S638" s="10">
        <f t="shared" si="34"/>
        <v>42131.455439814818</v>
      </c>
      <c r="T638" s="10">
        <f t="shared" si="35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2"/>
        <v>2</v>
      </c>
      <c r="P639" s="6">
        <f t="shared" si="33"/>
        <v>0</v>
      </c>
      <c r="Q639" t="s">
        <v>8317</v>
      </c>
      <c r="R639" t="s">
        <v>8318</v>
      </c>
      <c r="S639" s="10">
        <f t="shared" si="34"/>
        <v>42762.962013888886</v>
      </c>
      <c r="T639" s="10">
        <f t="shared" si="35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2"/>
        <v>1.9999099999999999</v>
      </c>
      <c r="P640" s="6">
        <f t="shared" si="33"/>
        <v>12</v>
      </c>
      <c r="Q640" t="s">
        <v>8317</v>
      </c>
      <c r="R640" t="s">
        <v>8318</v>
      </c>
      <c r="S640" s="10">
        <f t="shared" si="34"/>
        <v>42759.593310185184</v>
      </c>
      <c r="T640" s="10">
        <f t="shared" si="35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2"/>
        <v>1.9999989999999999</v>
      </c>
      <c r="P641" s="6">
        <f t="shared" si="33"/>
        <v>1</v>
      </c>
      <c r="Q641" t="s">
        <v>8317</v>
      </c>
      <c r="R641" t="s">
        <v>8318</v>
      </c>
      <c r="S641" s="10">
        <f t="shared" si="34"/>
        <v>41865.583275462966</v>
      </c>
      <c r="T641" s="10">
        <f t="shared" si="35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2"/>
        <v>0.55714285714285716</v>
      </c>
      <c r="P642" s="6">
        <f t="shared" si="33"/>
        <v>51.5</v>
      </c>
      <c r="Q642" t="s">
        <v>8317</v>
      </c>
      <c r="R642" t="s">
        <v>8319</v>
      </c>
      <c r="S642" s="10">
        <f t="shared" si="34"/>
        <v>42683.420312500006</v>
      </c>
      <c r="T642" s="10">
        <f t="shared" si="35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2"/>
        <v>0.80837500000000007</v>
      </c>
      <c r="P643" s="6">
        <f t="shared" si="33"/>
        <v>23990</v>
      </c>
      <c r="Q643" t="s">
        <v>8317</v>
      </c>
      <c r="R643" t="s">
        <v>8319</v>
      </c>
      <c r="S643" s="10">
        <f t="shared" si="34"/>
        <v>42199.57</v>
      </c>
      <c r="T643" s="10">
        <f t="shared" si="3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2"/>
        <v>-12.604850000000001</v>
      </c>
      <c r="P644" s="6">
        <f t="shared" si="33"/>
        <v>147135.5</v>
      </c>
      <c r="Q644" t="s">
        <v>8317</v>
      </c>
      <c r="R644" t="s">
        <v>8319</v>
      </c>
      <c r="S644" s="10">
        <f t="shared" si="34"/>
        <v>42199.651319444441</v>
      </c>
      <c r="T644" s="10">
        <f t="shared" si="3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2"/>
        <v>0.94191999999999998</v>
      </c>
      <c r="P645" s="6">
        <f t="shared" si="33"/>
        <v>13302</v>
      </c>
      <c r="Q645" t="s">
        <v>8317</v>
      </c>
      <c r="R645" t="s">
        <v>8319</v>
      </c>
      <c r="S645" s="10">
        <f t="shared" si="34"/>
        <v>42100.642071759255</v>
      </c>
      <c r="T645" s="10">
        <f t="shared" si="3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2"/>
        <v>-1.0011791999999997</v>
      </c>
      <c r="P646" s="6">
        <f t="shared" si="33"/>
        <v>38025.24</v>
      </c>
      <c r="Q646" t="s">
        <v>8317</v>
      </c>
      <c r="R646" t="s">
        <v>8319</v>
      </c>
      <c r="S646" s="10">
        <f t="shared" si="34"/>
        <v>41898.665960648148</v>
      </c>
      <c r="T646" s="10">
        <f t="shared" si="3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2"/>
        <v>-0.78699999999999992</v>
      </c>
      <c r="P647" s="6">
        <f t="shared" si="33"/>
        <v>2905.5</v>
      </c>
      <c r="Q647" t="s">
        <v>8317</v>
      </c>
      <c r="R647" t="s">
        <v>8319</v>
      </c>
      <c r="S647" s="10">
        <f t="shared" si="34"/>
        <v>42564.026319444441</v>
      </c>
      <c r="T647" s="10">
        <f t="shared" si="3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2"/>
        <v>0.68123749999999994</v>
      </c>
      <c r="P648" s="6">
        <f t="shared" si="33"/>
        <v>541.005</v>
      </c>
      <c r="Q648" t="s">
        <v>8317</v>
      </c>
      <c r="R648" t="s">
        <v>8319</v>
      </c>
      <c r="S648" s="10">
        <f t="shared" si="34"/>
        <v>41832.852627314816</v>
      </c>
      <c r="T648" s="10">
        <f t="shared" si="3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2"/>
        <v>0.92949999999999999</v>
      </c>
      <c r="P649" s="6">
        <f t="shared" si="33"/>
        <v>1079</v>
      </c>
      <c r="Q649" t="s">
        <v>8317</v>
      </c>
      <c r="R649" t="s">
        <v>8319</v>
      </c>
      <c r="S649" s="10">
        <f t="shared" si="34"/>
        <v>42416.767928240741</v>
      </c>
      <c r="T649" s="10">
        <f t="shared" si="3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2"/>
        <v>0.73177142857142852</v>
      </c>
      <c r="P650" s="6">
        <f t="shared" si="33"/>
        <v>22207.5</v>
      </c>
      <c r="Q650" t="s">
        <v>8317</v>
      </c>
      <c r="R650" t="s">
        <v>8319</v>
      </c>
      <c r="S650" s="10">
        <f t="shared" si="34"/>
        <v>41891.693379629629</v>
      </c>
      <c r="T650" s="10">
        <f t="shared" si="3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2"/>
        <v>0.60040000000000004</v>
      </c>
      <c r="P651" s="6">
        <f t="shared" si="33"/>
        <v>1790.5</v>
      </c>
      <c r="Q651" t="s">
        <v>8317</v>
      </c>
      <c r="R651" t="s">
        <v>8319</v>
      </c>
      <c r="S651" s="10">
        <f t="shared" si="34"/>
        <v>41877.912187499998</v>
      </c>
      <c r="T651" s="10">
        <f t="shared" si="3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2"/>
        <v>0.876</v>
      </c>
      <c r="P652" s="6">
        <f t="shared" si="33"/>
        <v>867</v>
      </c>
      <c r="Q652" t="s">
        <v>8317</v>
      </c>
      <c r="R652" t="s">
        <v>8319</v>
      </c>
      <c r="S652" s="10">
        <f t="shared" si="34"/>
        <v>41932.036851851852</v>
      </c>
      <c r="T652" s="10">
        <f t="shared" si="3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2"/>
        <v>0.99472000000000005</v>
      </c>
      <c r="P653" s="6">
        <f t="shared" si="33"/>
        <v>12618.5</v>
      </c>
      <c r="Q653" t="s">
        <v>8317</v>
      </c>
      <c r="R653" t="s">
        <v>8319</v>
      </c>
      <c r="S653" s="10">
        <f t="shared" si="34"/>
        <v>41956.017488425925</v>
      </c>
      <c r="T653" s="10">
        <f t="shared" si="3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2"/>
        <v>0.99533333333333329</v>
      </c>
      <c r="P654" s="6">
        <f t="shared" si="33"/>
        <v>1521</v>
      </c>
      <c r="Q654" t="s">
        <v>8317</v>
      </c>
      <c r="R654" t="s">
        <v>8319</v>
      </c>
      <c r="S654" s="10">
        <f t="shared" si="34"/>
        <v>42675.690393518518</v>
      </c>
      <c r="T654" s="10">
        <f t="shared" si="3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2"/>
        <v>0.58553999999999995</v>
      </c>
      <c r="P655" s="6">
        <f t="shared" si="33"/>
        <v>53595.75</v>
      </c>
      <c r="Q655" t="s">
        <v>8317</v>
      </c>
      <c r="R655" t="s">
        <v>8319</v>
      </c>
      <c r="S655" s="10">
        <f t="shared" si="34"/>
        <v>42199.618518518517</v>
      </c>
      <c r="T655" s="10">
        <f t="shared" si="3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2"/>
        <v>-0.67291666666666661</v>
      </c>
      <c r="P656" s="6">
        <f t="shared" si="33"/>
        <v>16544</v>
      </c>
      <c r="Q656" t="s">
        <v>8317</v>
      </c>
      <c r="R656" t="s">
        <v>8319</v>
      </c>
      <c r="S656" s="10">
        <f t="shared" si="34"/>
        <v>42163.957326388889</v>
      </c>
      <c r="T656" s="10">
        <f t="shared" si="3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2"/>
        <v>0.53112500000000007</v>
      </c>
      <c r="P657" s="6">
        <f t="shared" si="33"/>
        <v>6012.5</v>
      </c>
      <c r="Q657" t="s">
        <v>8317</v>
      </c>
      <c r="R657" t="s">
        <v>8319</v>
      </c>
      <c r="S657" s="10">
        <f t="shared" si="34"/>
        <v>42045.957314814819</v>
      </c>
      <c r="T657" s="10">
        <f t="shared" si="3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2"/>
        <v>-0.13559999999999994</v>
      </c>
      <c r="P658" s="6">
        <f t="shared" si="33"/>
        <v>5382.5</v>
      </c>
      <c r="Q658" t="s">
        <v>8317</v>
      </c>
      <c r="R658" t="s">
        <v>8319</v>
      </c>
      <c r="S658" s="10">
        <f t="shared" si="34"/>
        <v>42417.804618055554</v>
      </c>
      <c r="T658" s="10">
        <f t="shared" si="3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2"/>
        <v>0.74299999999999999</v>
      </c>
      <c r="P659" s="6">
        <f t="shared" si="33"/>
        <v>9477</v>
      </c>
      <c r="Q659" t="s">
        <v>8317</v>
      </c>
      <c r="R659" t="s">
        <v>8319</v>
      </c>
      <c r="S659" s="10">
        <f t="shared" si="34"/>
        <v>42331.84574074074</v>
      </c>
      <c r="T659" s="10">
        <f t="shared" si="3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2"/>
        <v>0.95537939628911661</v>
      </c>
      <c r="P660" s="6">
        <f t="shared" si="33"/>
        <v>15226.5</v>
      </c>
      <c r="Q660" t="s">
        <v>8317</v>
      </c>
      <c r="R660" t="s">
        <v>8319</v>
      </c>
      <c r="S660" s="10">
        <f t="shared" si="34"/>
        <v>42179.160752314812</v>
      </c>
      <c r="T660" s="10">
        <f t="shared" si="3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2"/>
        <v>0.99433333333333329</v>
      </c>
      <c r="P661" s="6">
        <f t="shared" si="33"/>
        <v>1519</v>
      </c>
      <c r="Q661" t="s">
        <v>8317</v>
      </c>
      <c r="R661" t="s">
        <v>8319</v>
      </c>
      <c r="S661" s="10">
        <f t="shared" si="34"/>
        <v>42209.593692129631</v>
      </c>
      <c r="T661" s="10">
        <f t="shared" si="3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2"/>
        <v>1.9694199999999999</v>
      </c>
      <c r="P662" s="6">
        <f t="shared" si="33"/>
        <v>773.5</v>
      </c>
      <c r="Q662" t="s">
        <v>8317</v>
      </c>
      <c r="R662" t="s">
        <v>8319</v>
      </c>
      <c r="S662" s="10">
        <f t="shared" si="34"/>
        <v>41922.741655092592</v>
      </c>
      <c r="T662" s="10">
        <f t="shared" si="3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2"/>
        <v>1.9904999999999999</v>
      </c>
      <c r="P663" s="6">
        <f t="shared" si="33"/>
        <v>52</v>
      </c>
      <c r="Q663" t="s">
        <v>8317</v>
      </c>
      <c r="R663" t="s">
        <v>8319</v>
      </c>
      <c r="S663" s="10">
        <f t="shared" si="34"/>
        <v>42636.645358796297</v>
      </c>
      <c r="T663" s="10">
        <f t="shared" si="3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2"/>
        <v>1.996</v>
      </c>
      <c r="P664" s="6">
        <f t="shared" si="33"/>
        <v>80</v>
      </c>
      <c r="Q664" t="s">
        <v>8317</v>
      </c>
      <c r="R664" t="s">
        <v>8319</v>
      </c>
      <c r="S664" s="10">
        <f t="shared" si="34"/>
        <v>41990.438043981485</v>
      </c>
      <c r="T664" s="10">
        <f t="shared" si="3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2"/>
        <v>1.9965000000000002</v>
      </c>
      <c r="P665" s="6">
        <f t="shared" si="33"/>
        <v>353.5</v>
      </c>
      <c r="Q665" t="s">
        <v>8317</v>
      </c>
      <c r="R665" t="s">
        <v>8319</v>
      </c>
      <c r="S665" s="10">
        <f t="shared" si="34"/>
        <v>42173.843240740738</v>
      </c>
      <c r="T665" s="10">
        <f t="shared" si="3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2"/>
        <v>1.9246666666666665</v>
      </c>
      <c r="P666" s="6">
        <f t="shared" si="33"/>
        <v>466.5</v>
      </c>
      <c r="Q666" t="s">
        <v>8317</v>
      </c>
      <c r="R666" t="s">
        <v>8319</v>
      </c>
      <c r="S666" s="10">
        <f t="shared" si="34"/>
        <v>42077.666377314818</v>
      </c>
      <c r="T666" s="10">
        <f t="shared" si="3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2"/>
        <v>1.8136000000000001</v>
      </c>
      <c r="P667" s="6">
        <f t="shared" si="33"/>
        <v>938</v>
      </c>
      <c r="Q667" t="s">
        <v>8317</v>
      </c>
      <c r="R667" t="s">
        <v>8319</v>
      </c>
      <c r="S667" s="10">
        <f t="shared" si="34"/>
        <v>42688.711354166662</v>
      </c>
      <c r="T667" s="10">
        <f t="shared" si="3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2"/>
        <v>1.99996</v>
      </c>
      <c r="P668" s="6">
        <f t="shared" si="33"/>
        <v>6</v>
      </c>
      <c r="Q668" t="s">
        <v>8317</v>
      </c>
      <c r="R668" t="s">
        <v>8319</v>
      </c>
      <c r="S668" s="10">
        <f t="shared" si="34"/>
        <v>41838.832152777781</v>
      </c>
      <c r="T668" s="10">
        <f t="shared" si="3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2"/>
        <v>1.8997999999999999</v>
      </c>
      <c r="P669" s="6">
        <f t="shared" si="33"/>
        <v>2519</v>
      </c>
      <c r="Q669" t="s">
        <v>8317</v>
      </c>
      <c r="R669" t="s">
        <v>8319</v>
      </c>
      <c r="S669" s="10">
        <f t="shared" si="34"/>
        <v>42632.373414351852</v>
      </c>
      <c r="T669" s="10">
        <f t="shared" si="3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2"/>
        <v>1.9544000000000001</v>
      </c>
      <c r="P670" s="6">
        <f t="shared" si="33"/>
        <v>354.5</v>
      </c>
      <c r="Q670" t="s">
        <v>8317</v>
      </c>
      <c r="R670" t="s">
        <v>8319</v>
      </c>
      <c r="S670" s="10">
        <f t="shared" si="34"/>
        <v>42090.831273148149</v>
      </c>
      <c r="T670" s="10">
        <f t="shared" si="3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2"/>
        <v>1.7849249999999999</v>
      </c>
      <c r="P671" s="6">
        <f t="shared" si="33"/>
        <v>21521.5</v>
      </c>
      <c r="Q671" t="s">
        <v>8317</v>
      </c>
      <c r="R671" t="s">
        <v>8319</v>
      </c>
      <c r="S671" s="10">
        <f t="shared" si="34"/>
        <v>42527.625671296293</v>
      </c>
      <c r="T671" s="10">
        <f t="shared" si="3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2"/>
        <v>1.7072333333333334</v>
      </c>
      <c r="P672" s="6">
        <f t="shared" si="33"/>
        <v>13329.5</v>
      </c>
      <c r="Q672" t="s">
        <v>8317</v>
      </c>
      <c r="R672" t="s">
        <v>8319</v>
      </c>
      <c r="S672" s="10">
        <f t="shared" si="34"/>
        <v>42506.709722222222</v>
      </c>
      <c r="T672" s="10">
        <f t="shared" si="3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2"/>
        <v>1.6057333333333332</v>
      </c>
      <c r="P673" s="6">
        <f t="shared" si="33"/>
        <v>5921.5</v>
      </c>
      <c r="Q673" t="s">
        <v>8317</v>
      </c>
      <c r="R673" t="s">
        <v>8319</v>
      </c>
      <c r="S673" s="10">
        <f t="shared" si="34"/>
        <v>41984.692731481482</v>
      </c>
      <c r="T673" s="10">
        <f t="shared" si="3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2"/>
        <v>1.78372</v>
      </c>
      <c r="P674" s="6">
        <f t="shared" si="33"/>
        <v>5514.5</v>
      </c>
      <c r="Q674" t="s">
        <v>8317</v>
      </c>
      <c r="R674" t="s">
        <v>8319</v>
      </c>
      <c r="S674" s="10">
        <f t="shared" si="34"/>
        <v>41974.219490740739</v>
      </c>
      <c r="T674" s="10">
        <f t="shared" si="3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2"/>
        <v>1.9979499999999999</v>
      </c>
      <c r="P675" s="6">
        <f t="shared" si="33"/>
        <v>104</v>
      </c>
      <c r="Q675" t="s">
        <v>8317</v>
      </c>
      <c r="R675" t="s">
        <v>8319</v>
      </c>
      <c r="S675" s="10">
        <f t="shared" si="34"/>
        <v>41838.840474537035</v>
      </c>
      <c r="T675" s="10">
        <f t="shared" si="3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2"/>
        <v>1.9997</v>
      </c>
      <c r="P676" s="6">
        <f t="shared" si="33"/>
        <v>8.5</v>
      </c>
      <c r="Q676" t="s">
        <v>8317</v>
      </c>
      <c r="R676" t="s">
        <v>8319</v>
      </c>
      <c r="S676" s="10">
        <f t="shared" si="34"/>
        <v>41803.116053240738</v>
      </c>
      <c r="T676" s="10">
        <f t="shared" si="3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2"/>
        <v>1.8515000000000001</v>
      </c>
      <c r="P677" s="6">
        <f t="shared" si="33"/>
        <v>458.5</v>
      </c>
      <c r="Q677" t="s">
        <v>8317</v>
      </c>
      <c r="R677" t="s">
        <v>8319</v>
      </c>
      <c r="S677" s="10">
        <f t="shared" si="34"/>
        <v>41975.930601851855</v>
      </c>
      <c r="T677" s="10">
        <f t="shared" si="3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2"/>
        <v>1.98529</v>
      </c>
      <c r="P678" s="6">
        <f t="shared" si="33"/>
        <v>747.5</v>
      </c>
      <c r="Q678" t="s">
        <v>8317</v>
      </c>
      <c r="R678" t="s">
        <v>8319</v>
      </c>
      <c r="S678" s="10">
        <f t="shared" si="34"/>
        <v>42012.768298611118</v>
      </c>
      <c r="T678" s="10">
        <f t="shared" si="3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2"/>
        <v>1.7441599999999999</v>
      </c>
      <c r="P679" s="6">
        <f t="shared" si="33"/>
        <v>6444</v>
      </c>
      <c r="Q679" t="s">
        <v>8317</v>
      </c>
      <c r="R679" t="s">
        <v>8319</v>
      </c>
      <c r="S679" s="10">
        <f t="shared" si="34"/>
        <v>42504.403877314813</v>
      </c>
      <c r="T679" s="10">
        <f t="shared" si="3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2"/>
        <v>1.9617931034482758</v>
      </c>
      <c r="P680" s="6">
        <f t="shared" si="33"/>
        <v>562.5</v>
      </c>
      <c r="Q680" t="s">
        <v>8317</v>
      </c>
      <c r="R680" t="s">
        <v>8319</v>
      </c>
      <c r="S680" s="10">
        <f t="shared" si="34"/>
        <v>42481.376597222217</v>
      </c>
      <c r="T680" s="10">
        <f t="shared" si="3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2"/>
        <v>1.8451403508771929</v>
      </c>
      <c r="P681" s="6">
        <f t="shared" si="33"/>
        <v>4460.5</v>
      </c>
      <c r="Q681" t="s">
        <v>8317</v>
      </c>
      <c r="R681" t="s">
        <v>8319</v>
      </c>
      <c r="S681" s="10">
        <f t="shared" si="34"/>
        <v>42556.695706018523</v>
      </c>
      <c r="T681" s="10">
        <f t="shared" si="3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2"/>
        <v>1.74088</v>
      </c>
      <c r="P682" s="6">
        <f t="shared" si="33"/>
        <v>9781.5</v>
      </c>
      <c r="Q682" t="s">
        <v>8317</v>
      </c>
      <c r="R682" t="s">
        <v>8319</v>
      </c>
      <c r="S682" s="10">
        <f t="shared" si="34"/>
        <v>41864.501516203702</v>
      </c>
      <c r="T682" s="10">
        <f t="shared" si="3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2"/>
        <v>1.9996</v>
      </c>
      <c r="P683" s="6">
        <f t="shared" si="33"/>
        <v>1</v>
      </c>
      <c r="Q683" t="s">
        <v>8317</v>
      </c>
      <c r="R683" t="s">
        <v>8319</v>
      </c>
      <c r="S683" s="10">
        <f t="shared" si="34"/>
        <v>42639.805601851855</v>
      </c>
      <c r="T683" s="10">
        <f t="shared" si="3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2"/>
        <v>1.9989400000000002</v>
      </c>
      <c r="P684" s="6">
        <f t="shared" si="33"/>
        <v>28.5</v>
      </c>
      <c r="Q684" t="s">
        <v>8317</v>
      </c>
      <c r="R684" t="s">
        <v>8319</v>
      </c>
      <c r="S684" s="10">
        <f t="shared" si="34"/>
        <v>42778.765300925923</v>
      </c>
      <c r="T684" s="10">
        <f t="shared" si="3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2"/>
        <v>1.9914857142857143</v>
      </c>
      <c r="P685" s="6">
        <f t="shared" si="33"/>
        <v>150.5</v>
      </c>
      <c r="Q685" t="s">
        <v>8317</v>
      </c>
      <c r="R685" t="s">
        <v>8319</v>
      </c>
      <c r="S685" s="10">
        <f t="shared" si="34"/>
        <v>42634.900046296301</v>
      </c>
      <c r="T685" s="10">
        <f t="shared" si="3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2"/>
        <v>1.9251624999999999</v>
      </c>
      <c r="P686" s="6">
        <f t="shared" si="33"/>
        <v>12041.5</v>
      </c>
      <c r="Q686" t="s">
        <v>8317</v>
      </c>
      <c r="R686" t="s">
        <v>8319</v>
      </c>
      <c r="S686" s="10">
        <f t="shared" si="34"/>
        <v>41809.473275462966</v>
      </c>
      <c r="T686" s="10">
        <f t="shared" si="3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2"/>
        <v>1.7235</v>
      </c>
      <c r="P687" s="6">
        <f t="shared" si="33"/>
        <v>281.5</v>
      </c>
      <c r="Q687" t="s">
        <v>8317</v>
      </c>
      <c r="R687" t="s">
        <v>8319</v>
      </c>
      <c r="S687" s="10">
        <f t="shared" si="34"/>
        <v>41971.866574074069</v>
      </c>
      <c r="T687" s="10">
        <f t="shared" si="3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2"/>
        <v>2</v>
      </c>
      <c r="P688" s="6">
        <f t="shared" si="33"/>
        <v>0</v>
      </c>
      <c r="Q688" t="s">
        <v>8317</v>
      </c>
      <c r="R688" t="s">
        <v>8319</v>
      </c>
      <c r="S688" s="10">
        <f t="shared" si="34"/>
        <v>42189.673263888893</v>
      </c>
      <c r="T688" s="10">
        <f t="shared" si="3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2"/>
        <v>1.9645000000000001</v>
      </c>
      <c r="P689" s="6">
        <f t="shared" si="33"/>
        <v>1778</v>
      </c>
      <c r="Q689" t="s">
        <v>8317</v>
      </c>
      <c r="R689" t="s">
        <v>8319</v>
      </c>
      <c r="S689" s="10">
        <f t="shared" si="34"/>
        <v>42711.750613425931</v>
      </c>
      <c r="T689" s="10">
        <f t="shared" si="3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2"/>
        <v>1.2701</v>
      </c>
      <c r="P690" s="6">
        <f t="shared" si="33"/>
        <v>7317</v>
      </c>
      <c r="Q690" t="s">
        <v>8317</v>
      </c>
      <c r="R690" t="s">
        <v>8319</v>
      </c>
      <c r="S690" s="10">
        <f t="shared" si="34"/>
        <v>42262.104780092588</v>
      </c>
      <c r="T690" s="10">
        <f t="shared" si="3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2"/>
        <v>1.4235125</v>
      </c>
      <c r="P691" s="6">
        <f t="shared" si="33"/>
        <v>57816.75</v>
      </c>
      <c r="Q691" t="s">
        <v>8317</v>
      </c>
      <c r="R691" t="s">
        <v>8319</v>
      </c>
      <c r="S691" s="10">
        <f t="shared" si="34"/>
        <v>42675.66778935185</v>
      </c>
      <c r="T691" s="10">
        <f t="shared" si="3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2"/>
        <v>1.8766</v>
      </c>
      <c r="P692" s="6">
        <f t="shared" si="33"/>
        <v>1251</v>
      </c>
      <c r="Q692" t="s">
        <v>8317</v>
      </c>
      <c r="R692" t="s">
        <v>8319</v>
      </c>
      <c r="S692" s="10">
        <f t="shared" si="34"/>
        <v>42579.634733796294</v>
      </c>
      <c r="T692" s="10">
        <f t="shared" si="3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2"/>
        <v>1.9948000000000001</v>
      </c>
      <c r="P693" s="6">
        <f t="shared" si="33"/>
        <v>135</v>
      </c>
      <c r="Q693" t="s">
        <v>8317</v>
      </c>
      <c r="R693" t="s">
        <v>8319</v>
      </c>
      <c r="S693" s="10">
        <f t="shared" si="34"/>
        <v>42158.028310185182</v>
      </c>
      <c r="T693" s="10">
        <f t="shared" si="3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ref="O694:O757" si="36">(D694-E694)/ABS(D694)+1</f>
        <v>1.9346999999999999</v>
      </c>
      <c r="P694" s="6">
        <f t="shared" ref="P694:P757" si="37">AVERAGE(E694,L694)</f>
        <v>753.5</v>
      </c>
      <c r="Q694" t="s">
        <v>8317</v>
      </c>
      <c r="R694" t="s">
        <v>8319</v>
      </c>
      <c r="S694" s="10">
        <f t="shared" ref="S694:S757" si="38">(((J694/60)/60)/24)+DATE(1970,1,1)</f>
        <v>42696.37572916667</v>
      </c>
      <c r="T694" s="10">
        <f t="shared" ref="T694:T757" si="39"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6"/>
        <v>1.64662</v>
      </c>
      <c r="P695" s="6">
        <f t="shared" si="37"/>
        <v>17817</v>
      </c>
      <c r="Q695" t="s">
        <v>8317</v>
      </c>
      <c r="R695" t="s">
        <v>8319</v>
      </c>
      <c r="S695" s="10">
        <f t="shared" si="38"/>
        <v>42094.808182870373</v>
      </c>
      <c r="T695" s="10">
        <f t="shared" si="39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6"/>
        <v>1.9960666666666667</v>
      </c>
      <c r="P696" s="6">
        <f t="shared" si="37"/>
        <v>298.5</v>
      </c>
      <c r="Q696" t="s">
        <v>8317</v>
      </c>
      <c r="R696" t="s">
        <v>8319</v>
      </c>
      <c r="S696" s="10">
        <f t="shared" si="38"/>
        <v>42737.663877314815</v>
      </c>
      <c r="T696" s="10">
        <f t="shared" si="39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6"/>
        <v>1.9893999999999998</v>
      </c>
      <c r="P697" s="6">
        <f t="shared" si="37"/>
        <v>321.5</v>
      </c>
      <c r="Q697" t="s">
        <v>8317</v>
      </c>
      <c r="R697" t="s">
        <v>8319</v>
      </c>
      <c r="S697" s="10">
        <f t="shared" si="38"/>
        <v>41913.521064814813</v>
      </c>
      <c r="T697" s="10">
        <f t="shared" si="39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6"/>
        <v>1.9999942857142856</v>
      </c>
      <c r="P698" s="6">
        <f t="shared" si="37"/>
        <v>1</v>
      </c>
      <c r="Q698" t="s">
        <v>8317</v>
      </c>
      <c r="R698" t="s">
        <v>8319</v>
      </c>
      <c r="S698" s="10">
        <f t="shared" si="38"/>
        <v>41815.927106481482</v>
      </c>
      <c r="T698" s="10">
        <f t="shared" si="39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6"/>
        <v>1.5362</v>
      </c>
      <c r="P699" s="6">
        <f t="shared" si="37"/>
        <v>1216.5</v>
      </c>
      <c r="Q699" t="s">
        <v>8317</v>
      </c>
      <c r="R699" t="s">
        <v>8319</v>
      </c>
      <c r="S699" s="10">
        <f t="shared" si="38"/>
        <v>42388.523020833338</v>
      </c>
      <c r="T699" s="10">
        <f t="shared" si="39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6"/>
        <v>1.8460999999999999</v>
      </c>
      <c r="P700" s="6">
        <f t="shared" si="37"/>
        <v>7709.5</v>
      </c>
      <c r="Q700" t="s">
        <v>8317</v>
      </c>
      <c r="R700" t="s">
        <v>8319</v>
      </c>
      <c r="S700" s="10">
        <f t="shared" si="38"/>
        <v>41866.931076388886</v>
      </c>
      <c r="T700" s="10">
        <f t="shared" si="39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6"/>
        <v>1.1757789230769231</v>
      </c>
      <c r="P701" s="6">
        <f t="shared" si="37"/>
        <v>54019.37</v>
      </c>
      <c r="Q701" t="s">
        <v>8317</v>
      </c>
      <c r="R701" t="s">
        <v>8319</v>
      </c>
      <c r="S701" s="10">
        <f t="shared" si="38"/>
        <v>41563.485509259262</v>
      </c>
      <c r="T701" s="10">
        <f t="shared" si="39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6"/>
        <v>1.9731333333333332</v>
      </c>
      <c r="P702" s="6">
        <f t="shared" si="37"/>
        <v>217</v>
      </c>
      <c r="Q702" t="s">
        <v>8317</v>
      </c>
      <c r="R702" t="s">
        <v>8319</v>
      </c>
      <c r="S702" s="10">
        <f t="shared" si="38"/>
        <v>42715.688437500001</v>
      </c>
      <c r="T702" s="10">
        <f t="shared" si="39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6"/>
        <v>1.734</v>
      </c>
      <c r="P703" s="6">
        <f t="shared" si="37"/>
        <v>3069.5</v>
      </c>
      <c r="Q703" t="s">
        <v>8317</v>
      </c>
      <c r="R703" t="s">
        <v>8319</v>
      </c>
      <c r="S703" s="10">
        <f t="shared" si="38"/>
        <v>41813.662962962961</v>
      </c>
      <c r="T703" s="10">
        <f t="shared" si="39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6"/>
        <v>1.6918660000000001</v>
      </c>
      <c r="P704" s="6">
        <f t="shared" si="37"/>
        <v>2329.5050000000001</v>
      </c>
      <c r="Q704" t="s">
        <v>8317</v>
      </c>
      <c r="R704" t="s">
        <v>8319</v>
      </c>
      <c r="S704" s="10">
        <f t="shared" si="38"/>
        <v>42668.726701388892</v>
      </c>
      <c r="T704" s="10">
        <f t="shared" si="39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6"/>
        <v>1.9441999999999999</v>
      </c>
      <c r="P705" s="6">
        <f t="shared" si="37"/>
        <v>422</v>
      </c>
      <c r="Q705" t="s">
        <v>8317</v>
      </c>
      <c r="R705" t="s">
        <v>8319</v>
      </c>
      <c r="S705" s="10">
        <f t="shared" si="38"/>
        <v>42711.950798611113</v>
      </c>
      <c r="T705" s="10">
        <f t="shared" si="39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6"/>
        <v>1.9912545454545456</v>
      </c>
      <c r="P706" s="6">
        <f t="shared" si="37"/>
        <v>242.5</v>
      </c>
      <c r="Q706" t="s">
        <v>8317</v>
      </c>
      <c r="R706" t="s">
        <v>8319</v>
      </c>
      <c r="S706" s="10">
        <f t="shared" si="38"/>
        <v>42726.192916666667</v>
      </c>
      <c r="T706" s="10">
        <f t="shared" si="39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36"/>
        <v>1.9902299999999999</v>
      </c>
      <c r="P707" s="6">
        <f t="shared" si="37"/>
        <v>491</v>
      </c>
      <c r="Q707" t="s">
        <v>8317</v>
      </c>
      <c r="R707" t="s">
        <v>8319</v>
      </c>
      <c r="S707" s="10">
        <f t="shared" si="38"/>
        <v>42726.491643518515</v>
      </c>
      <c r="T707" s="10">
        <f t="shared" si="39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6"/>
        <v>2</v>
      </c>
      <c r="P708" s="6">
        <f t="shared" si="37"/>
        <v>0</v>
      </c>
      <c r="Q708" t="s">
        <v>8317</v>
      </c>
      <c r="R708" t="s">
        <v>8319</v>
      </c>
      <c r="S708" s="10">
        <f t="shared" si="38"/>
        <v>42676.995173611111</v>
      </c>
      <c r="T708" s="10">
        <f t="shared" si="3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6"/>
        <v>1.2107264705882352</v>
      </c>
      <c r="P709" s="6">
        <f t="shared" si="37"/>
        <v>27063.3</v>
      </c>
      <c r="Q709" t="s">
        <v>8317</v>
      </c>
      <c r="R709" t="s">
        <v>8319</v>
      </c>
      <c r="S709" s="10">
        <f t="shared" si="38"/>
        <v>42696.663506944446</v>
      </c>
      <c r="T709" s="10">
        <f t="shared" si="3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6"/>
        <v>1.779075</v>
      </c>
      <c r="P710" s="6">
        <f t="shared" si="37"/>
        <v>4603</v>
      </c>
      <c r="Q710" t="s">
        <v>8317</v>
      </c>
      <c r="R710" t="s">
        <v>8319</v>
      </c>
      <c r="S710" s="10">
        <f t="shared" si="38"/>
        <v>41835.581018518518</v>
      </c>
      <c r="T710" s="10">
        <f t="shared" si="3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6"/>
        <v>1.9959333333333333</v>
      </c>
      <c r="P711" s="6">
        <f t="shared" si="37"/>
        <v>31.5</v>
      </c>
      <c r="Q711" t="s">
        <v>8317</v>
      </c>
      <c r="R711" t="s">
        <v>8319</v>
      </c>
      <c r="S711" s="10">
        <f t="shared" si="38"/>
        <v>41948.041192129633</v>
      </c>
      <c r="T711" s="10">
        <f t="shared" si="3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6"/>
        <v>2</v>
      </c>
      <c r="P712" s="6">
        <f t="shared" si="37"/>
        <v>0</v>
      </c>
      <c r="Q712" t="s">
        <v>8317</v>
      </c>
      <c r="R712" t="s">
        <v>8319</v>
      </c>
      <c r="S712" s="10">
        <f t="shared" si="38"/>
        <v>41837.984976851854</v>
      </c>
      <c r="T712" s="10">
        <f t="shared" si="3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6"/>
        <v>1.6620900000000001</v>
      </c>
      <c r="P713" s="6">
        <f t="shared" si="37"/>
        <v>17064.5</v>
      </c>
      <c r="Q713" t="s">
        <v>8317</v>
      </c>
      <c r="R713" t="s">
        <v>8319</v>
      </c>
      <c r="S713" s="10">
        <f t="shared" si="38"/>
        <v>42678.459120370375</v>
      </c>
      <c r="T713" s="10">
        <f t="shared" si="3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6"/>
        <v>1.9978350515463918</v>
      </c>
      <c r="P714" s="6">
        <f t="shared" si="37"/>
        <v>54.5</v>
      </c>
      <c r="Q714" t="s">
        <v>8317</v>
      </c>
      <c r="R714" t="s">
        <v>8319</v>
      </c>
      <c r="S714" s="10">
        <f t="shared" si="38"/>
        <v>42384.680925925932</v>
      </c>
      <c r="T714" s="10">
        <f t="shared" si="3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6"/>
        <v>1.99204</v>
      </c>
      <c r="P715" s="6">
        <f t="shared" si="37"/>
        <v>100</v>
      </c>
      <c r="Q715" t="s">
        <v>8317</v>
      </c>
      <c r="R715" t="s">
        <v>8319</v>
      </c>
      <c r="S715" s="10">
        <f t="shared" si="38"/>
        <v>42496.529305555552</v>
      </c>
      <c r="T715" s="10">
        <f t="shared" si="3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6"/>
        <v>1.8500666666666667</v>
      </c>
      <c r="P716" s="6">
        <f t="shared" si="37"/>
        <v>1138.5</v>
      </c>
      <c r="Q716" t="s">
        <v>8317</v>
      </c>
      <c r="R716" t="s">
        <v>8319</v>
      </c>
      <c r="S716" s="10">
        <f t="shared" si="38"/>
        <v>42734.787986111114</v>
      </c>
      <c r="T716" s="10">
        <f t="shared" si="3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6"/>
        <v>1.9494909090909092</v>
      </c>
      <c r="P717" s="6">
        <f t="shared" si="37"/>
        <v>700.5</v>
      </c>
      <c r="Q717" t="s">
        <v>8317</v>
      </c>
      <c r="R717" t="s">
        <v>8319</v>
      </c>
      <c r="S717" s="10">
        <f t="shared" si="38"/>
        <v>42273.090740740736</v>
      </c>
      <c r="T717" s="10">
        <f t="shared" si="3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6"/>
        <v>1.8978571428571429</v>
      </c>
      <c r="P718" s="6">
        <f t="shared" si="37"/>
        <v>365.5</v>
      </c>
      <c r="Q718" t="s">
        <v>8317</v>
      </c>
      <c r="R718" t="s">
        <v>8319</v>
      </c>
      <c r="S718" s="10">
        <f t="shared" si="38"/>
        <v>41940.658645833333</v>
      </c>
      <c r="T718" s="10">
        <f t="shared" si="3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6"/>
        <v>1.99695</v>
      </c>
      <c r="P719" s="6">
        <f t="shared" si="37"/>
        <v>154.5</v>
      </c>
      <c r="Q719" t="s">
        <v>8317</v>
      </c>
      <c r="R719" t="s">
        <v>8319</v>
      </c>
      <c r="S719" s="10">
        <f t="shared" si="38"/>
        <v>41857.854189814818</v>
      </c>
      <c r="T719" s="10">
        <f t="shared" si="3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6"/>
        <v>1.9925000000000002</v>
      </c>
      <c r="P720" s="6">
        <f t="shared" si="37"/>
        <v>47</v>
      </c>
      <c r="Q720" t="s">
        <v>8317</v>
      </c>
      <c r="R720" t="s">
        <v>8319</v>
      </c>
      <c r="S720" s="10">
        <f t="shared" si="38"/>
        <v>42752.845451388886</v>
      </c>
      <c r="T720" s="10">
        <f t="shared" si="3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6"/>
        <v>1.9870666666666668</v>
      </c>
      <c r="P721" s="6">
        <f t="shared" si="37"/>
        <v>102</v>
      </c>
      <c r="Q721" t="s">
        <v>8317</v>
      </c>
      <c r="R721" t="s">
        <v>8319</v>
      </c>
      <c r="S721" s="10">
        <f t="shared" si="38"/>
        <v>42409.040231481486</v>
      </c>
      <c r="T721" s="10">
        <f t="shared" si="3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6"/>
        <v>0.56052631578947376</v>
      </c>
      <c r="P722" s="6">
        <f t="shared" si="37"/>
        <v>1388</v>
      </c>
      <c r="Q722" t="s">
        <v>8320</v>
      </c>
      <c r="R722" t="s">
        <v>8321</v>
      </c>
      <c r="S722" s="10">
        <f t="shared" si="38"/>
        <v>40909.649201388893</v>
      </c>
      <c r="T722" s="10">
        <f t="shared" si="3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6"/>
        <v>0.77890243902439027</v>
      </c>
      <c r="P723" s="6">
        <f t="shared" si="37"/>
        <v>5066</v>
      </c>
      <c r="Q723" t="s">
        <v>8320</v>
      </c>
      <c r="R723" t="s">
        <v>8321</v>
      </c>
      <c r="S723" s="10">
        <f t="shared" si="38"/>
        <v>41807.571840277778</v>
      </c>
      <c r="T723" s="10">
        <f t="shared" si="3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6"/>
        <v>0.67975999999999992</v>
      </c>
      <c r="P724" s="6">
        <f t="shared" si="37"/>
        <v>16579.5</v>
      </c>
      <c r="Q724" t="s">
        <v>8320</v>
      </c>
      <c r="R724" t="s">
        <v>8321</v>
      </c>
      <c r="S724" s="10">
        <f t="shared" si="38"/>
        <v>40977.805300925924</v>
      </c>
      <c r="T724" s="10">
        <f t="shared" si="3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6"/>
        <v>0.90620000000000001</v>
      </c>
      <c r="P725" s="6">
        <f t="shared" si="37"/>
        <v>2784.5</v>
      </c>
      <c r="Q725" t="s">
        <v>8320</v>
      </c>
      <c r="R725" t="s">
        <v>8321</v>
      </c>
      <c r="S725" s="10">
        <f t="shared" si="38"/>
        <v>42184.816539351858</v>
      </c>
      <c r="T725" s="10">
        <f t="shared" si="3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6"/>
        <v>0.94528428571428569</v>
      </c>
      <c r="P726" s="6">
        <f t="shared" si="37"/>
        <v>3763.0050000000001</v>
      </c>
      <c r="Q726" t="s">
        <v>8320</v>
      </c>
      <c r="R726" t="s">
        <v>8321</v>
      </c>
      <c r="S726" s="10">
        <f t="shared" si="38"/>
        <v>40694.638460648144</v>
      </c>
      <c r="T726" s="10">
        <f t="shared" si="3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6"/>
        <v>0.99650000000000005</v>
      </c>
      <c r="P727" s="6">
        <f t="shared" si="37"/>
        <v>10105</v>
      </c>
      <c r="Q727" t="s">
        <v>8320</v>
      </c>
      <c r="R727" t="s">
        <v>8321</v>
      </c>
      <c r="S727" s="10">
        <f t="shared" si="38"/>
        <v>42321.626296296294</v>
      </c>
      <c r="T727" s="10">
        <f t="shared" si="3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6"/>
        <v>0.98599999999999999</v>
      </c>
      <c r="P728" s="6">
        <f t="shared" si="37"/>
        <v>1285</v>
      </c>
      <c r="Q728" t="s">
        <v>8320</v>
      </c>
      <c r="R728" t="s">
        <v>8321</v>
      </c>
      <c r="S728" s="10">
        <f t="shared" si="38"/>
        <v>41346.042673611111</v>
      </c>
      <c r="T728" s="10">
        <f t="shared" si="3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6"/>
        <v>0.44485714285714284</v>
      </c>
      <c r="P729" s="6">
        <f t="shared" si="37"/>
        <v>2796</v>
      </c>
      <c r="Q729" t="s">
        <v>8320</v>
      </c>
      <c r="R729" t="s">
        <v>8321</v>
      </c>
      <c r="S729" s="10">
        <f t="shared" si="38"/>
        <v>41247.020243055551</v>
      </c>
      <c r="T729" s="10">
        <f t="shared" si="3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6"/>
        <v>0.94434000000000007</v>
      </c>
      <c r="P730" s="6">
        <f t="shared" si="37"/>
        <v>4023.7249999999999</v>
      </c>
      <c r="Q730" t="s">
        <v>8320</v>
      </c>
      <c r="R730" t="s">
        <v>8321</v>
      </c>
      <c r="S730" s="10">
        <f t="shared" si="38"/>
        <v>40731.837465277778</v>
      </c>
      <c r="T730" s="10">
        <f t="shared" si="3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6"/>
        <v>0.69350000000000001</v>
      </c>
      <c r="P731" s="6">
        <f t="shared" si="37"/>
        <v>2673</v>
      </c>
      <c r="Q731" t="s">
        <v>8320</v>
      </c>
      <c r="R731" t="s">
        <v>8321</v>
      </c>
      <c r="S731" s="10">
        <f t="shared" si="38"/>
        <v>41111.185891203706</v>
      </c>
      <c r="T731" s="10">
        <f t="shared" si="3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6"/>
        <v>0.67809999999999993</v>
      </c>
      <c r="P732" s="6">
        <f t="shared" si="37"/>
        <v>13351.5</v>
      </c>
      <c r="Q732" t="s">
        <v>8320</v>
      </c>
      <c r="R732" t="s">
        <v>8321</v>
      </c>
      <c r="S732" s="10">
        <f t="shared" si="38"/>
        <v>40854.745266203703</v>
      </c>
      <c r="T732" s="10">
        <f t="shared" si="3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6"/>
        <v>0.74</v>
      </c>
      <c r="P733" s="6">
        <f t="shared" si="37"/>
        <v>3185.5</v>
      </c>
      <c r="Q733" t="s">
        <v>8320</v>
      </c>
      <c r="R733" t="s">
        <v>8321</v>
      </c>
      <c r="S733" s="10">
        <f t="shared" si="38"/>
        <v>40879.795682870368</v>
      </c>
      <c r="T733" s="10">
        <f t="shared" si="3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6"/>
        <v>0.4</v>
      </c>
      <c r="P734" s="6">
        <f t="shared" si="37"/>
        <v>38.5</v>
      </c>
      <c r="Q734" t="s">
        <v>8320</v>
      </c>
      <c r="R734" t="s">
        <v>8321</v>
      </c>
      <c r="S734" s="10">
        <f t="shared" si="38"/>
        <v>41486.424317129626</v>
      </c>
      <c r="T734" s="10">
        <f t="shared" si="3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6"/>
        <v>0.79520000000000002</v>
      </c>
      <c r="P735" s="6">
        <f t="shared" si="37"/>
        <v>1590.5</v>
      </c>
      <c r="Q735" t="s">
        <v>8320</v>
      </c>
      <c r="R735" t="s">
        <v>8321</v>
      </c>
      <c r="S735" s="10">
        <f t="shared" si="38"/>
        <v>41598.420046296298</v>
      </c>
      <c r="T735" s="10">
        <f t="shared" si="3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6"/>
        <v>0.74470588235294111</v>
      </c>
      <c r="P736" s="6">
        <f t="shared" si="37"/>
        <v>5363.5</v>
      </c>
      <c r="Q736" t="s">
        <v>8320</v>
      </c>
      <c r="R736" t="s">
        <v>8321</v>
      </c>
      <c r="S736" s="10">
        <f t="shared" si="38"/>
        <v>42102.164583333331</v>
      </c>
      <c r="T736" s="10">
        <f t="shared" si="3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6"/>
        <v>0.85593617021276591</v>
      </c>
      <c r="P737" s="6">
        <f t="shared" si="37"/>
        <v>27000</v>
      </c>
      <c r="Q737" t="s">
        <v>8320</v>
      </c>
      <c r="R737" t="s">
        <v>8321</v>
      </c>
      <c r="S737" s="10">
        <f t="shared" si="38"/>
        <v>41946.029467592591</v>
      </c>
      <c r="T737" s="10">
        <f t="shared" si="3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6"/>
        <v>-1.151388888888889</v>
      </c>
      <c r="P738" s="6">
        <f t="shared" si="37"/>
        <v>5726.5</v>
      </c>
      <c r="Q738" t="s">
        <v>8320</v>
      </c>
      <c r="R738" t="s">
        <v>8321</v>
      </c>
      <c r="S738" s="10">
        <f t="shared" si="38"/>
        <v>41579.734259259261</v>
      </c>
      <c r="T738" s="10">
        <f t="shared" si="3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6"/>
        <v>0.77600000000000002</v>
      </c>
      <c r="P739" s="6">
        <f t="shared" si="37"/>
        <v>3114</v>
      </c>
      <c r="Q739" t="s">
        <v>8320</v>
      </c>
      <c r="R739" t="s">
        <v>8321</v>
      </c>
      <c r="S739" s="10">
        <f t="shared" si="38"/>
        <v>41667.275312500002</v>
      </c>
      <c r="T739" s="10">
        <f t="shared" si="3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6"/>
        <v>0.93266666666666664</v>
      </c>
      <c r="P740" s="6">
        <f t="shared" si="37"/>
        <v>821</v>
      </c>
      <c r="Q740" t="s">
        <v>8320</v>
      </c>
      <c r="R740" t="s">
        <v>8321</v>
      </c>
      <c r="S740" s="10">
        <f t="shared" si="38"/>
        <v>41943.604097222218</v>
      </c>
      <c r="T740" s="10">
        <f t="shared" si="3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6"/>
        <v>0.41666666666666663</v>
      </c>
      <c r="P741" s="6">
        <f t="shared" si="37"/>
        <v>4819.5</v>
      </c>
      <c r="Q741" t="s">
        <v>8320</v>
      </c>
      <c r="R741" t="s">
        <v>8321</v>
      </c>
      <c r="S741" s="10">
        <f t="shared" si="38"/>
        <v>41829.502650462964</v>
      </c>
      <c r="T741" s="10">
        <f t="shared" si="3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6"/>
        <v>0.92600000000000005</v>
      </c>
      <c r="P742" s="6">
        <f t="shared" si="37"/>
        <v>1620.5</v>
      </c>
      <c r="Q742" t="s">
        <v>8320</v>
      </c>
      <c r="R742" t="s">
        <v>8321</v>
      </c>
      <c r="S742" s="10">
        <f t="shared" si="38"/>
        <v>42162.146782407406</v>
      </c>
      <c r="T742" s="10">
        <f t="shared" si="3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6"/>
        <v>0.97740000000000005</v>
      </c>
      <c r="P743" s="6">
        <f t="shared" si="37"/>
        <v>6693.9</v>
      </c>
      <c r="Q743" t="s">
        <v>8320</v>
      </c>
      <c r="R743" t="s">
        <v>8321</v>
      </c>
      <c r="S743" s="10">
        <f t="shared" si="38"/>
        <v>41401.648217592592</v>
      </c>
      <c r="T743" s="10">
        <f t="shared" si="3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6"/>
        <v>0.8928571428571429</v>
      </c>
      <c r="P744" s="6">
        <f t="shared" si="37"/>
        <v>786.5</v>
      </c>
      <c r="Q744" t="s">
        <v>8320</v>
      </c>
      <c r="R744" t="s">
        <v>8321</v>
      </c>
      <c r="S744" s="10">
        <f t="shared" si="38"/>
        <v>41689.917962962965</v>
      </c>
      <c r="T744" s="10">
        <f t="shared" si="3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6"/>
        <v>0.52</v>
      </c>
      <c r="P745" s="6">
        <f t="shared" si="37"/>
        <v>414.5</v>
      </c>
      <c r="Q745" t="s">
        <v>8320</v>
      </c>
      <c r="R745" t="s">
        <v>8321</v>
      </c>
      <c r="S745" s="10">
        <f t="shared" si="38"/>
        <v>40990.709317129629</v>
      </c>
      <c r="T745" s="10">
        <f t="shared" si="3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6"/>
        <v>0.9768</v>
      </c>
      <c r="P746" s="6">
        <f t="shared" si="37"/>
        <v>2589</v>
      </c>
      <c r="Q746" t="s">
        <v>8320</v>
      </c>
      <c r="R746" t="s">
        <v>8321</v>
      </c>
      <c r="S746" s="10">
        <f t="shared" si="38"/>
        <v>41226.95721064815</v>
      </c>
      <c r="T746" s="10">
        <f t="shared" si="3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6"/>
        <v>0.20900900900900898</v>
      </c>
      <c r="P747" s="6">
        <f t="shared" si="37"/>
        <v>2025</v>
      </c>
      <c r="Q747" t="s">
        <v>8320</v>
      </c>
      <c r="R747" t="s">
        <v>8321</v>
      </c>
      <c r="S747" s="10">
        <f t="shared" si="38"/>
        <v>41367.572280092594</v>
      </c>
      <c r="T747" s="10">
        <f t="shared" si="3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6"/>
        <v>0.88918647472380319</v>
      </c>
      <c r="P748" s="6">
        <f t="shared" si="37"/>
        <v>1707.5</v>
      </c>
      <c r="Q748" t="s">
        <v>8320</v>
      </c>
      <c r="R748" t="s">
        <v>8321</v>
      </c>
      <c r="S748" s="10">
        <f t="shared" si="38"/>
        <v>41157.042928240742</v>
      </c>
      <c r="T748" s="10">
        <f t="shared" si="3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6"/>
        <v>0.99957142857142856</v>
      </c>
      <c r="P749" s="6">
        <f t="shared" si="37"/>
        <v>3529</v>
      </c>
      <c r="Q749" t="s">
        <v>8320</v>
      </c>
      <c r="R749" t="s">
        <v>8321</v>
      </c>
      <c r="S749" s="10">
        <f t="shared" si="38"/>
        <v>41988.548831018517</v>
      </c>
      <c r="T749" s="10">
        <f t="shared" si="3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6"/>
        <v>0.99750000000000005</v>
      </c>
      <c r="P750" s="6">
        <f t="shared" si="37"/>
        <v>1024.5</v>
      </c>
      <c r="Q750" t="s">
        <v>8320</v>
      </c>
      <c r="R750" t="s">
        <v>8321</v>
      </c>
      <c r="S750" s="10">
        <f t="shared" si="38"/>
        <v>41831.846828703703</v>
      </c>
      <c r="T750" s="10">
        <f t="shared" si="3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6"/>
        <v>0.94440000000000002</v>
      </c>
      <c r="P751" s="6">
        <f t="shared" si="37"/>
        <v>5333</v>
      </c>
      <c r="Q751" t="s">
        <v>8320</v>
      </c>
      <c r="R751" t="s">
        <v>8321</v>
      </c>
      <c r="S751" s="10">
        <f t="shared" si="38"/>
        <v>42733.94131944445</v>
      </c>
      <c r="T751" s="10">
        <f t="shared" si="3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6"/>
        <v>0.97412241224122409</v>
      </c>
      <c r="P752" s="6">
        <f t="shared" si="37"/>
        <v>2309</v>
      </c>
      <c r="Q752" t="s">
        <v>8320</v>
      </c>
      <c r="R752" t="s">
        <v>8321</v>
      </c>
      <c r="S752" s="10">
        <f t="shared" si="38"/>
        <v>41299.878148148149</v>
      </c>
      <c r="T752" s="10">
        <f t="shared" si="3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6"/>
        <v>0.81499999999999995</v>
      </c>
      <c r="P753" s="6">
        <f t="shared" si="37"/>
        <v>1808.5</v>
      </c>
      <c r="Q753" t="s">
        <v>8320</v>
      </c>
      <c r="R753" t="s">
        <v>8321</v>
      </c>
      <c r="S753" s="10">
        <f t="shared" si="38"/>
        <v>40713.630497685182</v>
      </c>
      <c r="T753" s="10">
        <f t="shared" si="3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6"/>
        <v>0.88300000000000001</v>
      </c>
      <c r="P754" s="6">
        <f t="shared" si="37"/>
        <v>2845</v>
      </c>
      <c r="Q754" t="s">
        <v>8320</v>
      </c>
      <c r="R754" t="s">
        <v>8321</v>
      </c>
      <c r="S754" s="10">
        <f t="shared" si="38"/>
        <v>42639.421493055561</v>
      </c>
      <c r="T754" s="10">
        <f t="shared" si="3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6"/>
        <v>0.72</v>
      </c>
      <c r="P755" s="6">
        <f t="shared" si="37"/>
        <v>6413</v>
      </c>
      <c r="Q755" t="s">
        <v>8320</v>
      </c>
      <c r="R755" t="s">
        <v>8321</v>
      </c>
      <c r="S755" s="10">
        <f t="shared" si="38"/>
        <v>42019.590173611112</v>
      </c>
      <c r="T755" s="10">
        <f t="shared" si="3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6"/>
        <v>0.96250000000000002</v>
      </c>
      <c r="P756" s="6">
        <f t="shared" si="37"/>
        <v>1062</v>
      </c>
      <c r="Q756" t="s">
        <v>8320</v>
      </c>
      <c r="R756" t="s">
        <v>8321</v>
      </c>
      <c r="S756" s="10">
        <f t="shared" si="38"/>
        <v>41249.749085648145</v>
      </c>
      <c r="T756" s="10">
        <f t="shared" si="3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6"/>
        <v>0.98092400000000002</v>
      </c>
      <c r="P757" s="6">
        <f t="shared" si="37"/>
        <v>1307.845</v>
      </c>
      <c r="Q757" t="s">
        <v>8320</v>
      </c>
      <c r="R757" t="s">
        <v>8321</v>
      </c>
      <c r="S757" s="10">
        <f t="shared" si="38"/>
        <v>41383.605057870373</v>
      </c>
      <c r="T757" s="10">
        <f t="shared" si="3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ref="O758:O821" si="40">(D758-E758)/ABS(D758)+1</f>
        <v>0.82285714285714284</v>
      </c>
      <c r="P758" s="6">
        <f t="shared" ref="P758:P821" si="41">AVERAGE(E758,L758)</f>
        <v>423</v>
      </c>
      <c r="Q758" t="s">
        <v>8320</v>
      </c>
      <c r="R758" t="s">
        <v>8321</v>
      </c>
      <c r="S758" s="10">
        <f t="shared" ref="S758:S821" si="42">(((J758/60)/60)/24)+DATE(1970,1,1)</f>
        <v>40590.766886574071</v>
      </c>
      <c r="T758" s="10">
        <f t="shared" ref="T758:T821" si="43"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0"/>
        <v>-0.37999999999999989</v>
      </c>
      <c r="P759" s="6">
        <f t="shared" si="41"/>
        <v>306.5</v>
      </c>
      <c r="Q759" t="s">
        <v>8320</v>
      </c>
      <c r="R759" t="s">
        <v>8321</v>
      </c>
      <c r="S759" s="10">
        <f t="shared" si="42"/>
        <v>41235.054560185185</v>
      </c>
      <c r="T759" s="10">
        <f t="shared" si="43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0"/>
        <v>0.98</v>
      </c>
      <c r="P760" s="6">
        <f t="shared" si="41"/>
        <v>1284.5</v>
      </c>
      <c r="Q760" t="s">
        <v>8320</v>
      </c>
      <c r="R760" t="s">
        <v>8321</v>
      </c>
      <c r="S760" s="10">
        <f t="shared" si="42"/>
        <v>40429.836435185185</v>
      </c>
      <c r="T760" s="10">
        <f t="shared" si="43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0"/>
        <v>0.98080000000000001</v>
      </c>
      <c r="P761" s="6">
        <f t="shared" si="41"/>
        <v>2597.5</v>
      </c>
      <c r="Q761" t="s">
        <v>8320</v>
      </c>
      <c r="R761" t="s">
        <v>8321</v>
      </c>
      <c r="S761" s="10">
        <f t="shared" si="42"/>
        <v>41789.330312500002</v>
      </c>
      <c r="T761" s="10">
        <f t="shared" si="43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0"/>
        <v>2</v>
      </c>
      <c r="P762" s="6">
        <f t="shared" si="41"/>
        <v>0</v>
      </c>
      <c r="Q762" t="s">
        <v>8320</v>
      </c>
      <c r="R762" t="s">
        <v>8322</v>
      </c>
      <c r="S762" s="10">
        <f t="shared" si="42"/>
        <v>42670.764039351852</v>
      </c>
      <c r="T762" s="10">
        <f t="shared" si="43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0"/>
        <v>1.9529999999999998</v>
      </c>
      <c r="P763" s="6">
        <f t="shared" si="41"/>
        <v>120.5</v>
      </c>
      <c r="Q763" t="s">
        <v>8320</v>
      </c>
      <c r="R763" t="s">
        <v>8322</v>
      </c>
      <c r="S763" s="10">
        <f t="shared" si="42"/>
        <v>41642.751458333332</v>
      </c>
      <c r="T763" s="10">
        <f t="shared" si="43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0"/>
        <v>2</v>
      </c>
      <c r="P764" s="6">
        <f t="shared" si="41"/>
        <v>0</v>
      </c>
      <c r="Q764" t="s">
        <v>8320</v>
      </c>
      <c r="R764" t="s">
        <v>8322</v>
      </c>
      <c r="S764" s="10">
        <f t="shared" si="42"/>
        <v>42690.858449074076</v>
      </c>
      <c r="T764" s="10">
        <f t="shared" si="43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0"/>
        <v>1.9988344988344988</v>
      </c>
      <c r="P765" s="6">
        <f t="shared" si="41"/>
        <v>3</v>
      </c>
      <c r="Q765" t="s">
        <v>8320</v>
      </c>
      <c r="R765" t="s">
        <v>8322</v>
      </c>
      <c r="S765" s="10">
        <f t="shared" si="42"/>
        <v>41471.446851851848</v>
      </c>
      <c r="T765" s="10">
        <f t="shared" si="43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0"/>
        <v>2</v>
      </c>
      <c r="P766" s="6">
        <f t="shared" si="41"/>
        <v>0</v>
      </c>
      <c r="Q766" t="s">
        <v>8320</v>
      </c>
      <c r="R766" t="s">
        <v>8322</v>
      </c>
      <c r="S766" s="10">
        <f t="shared" si="42"/>
        <v>42227.173159722224</v>
      </c>
      <c r="T766" s="10">
        <f t="shared" si="43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0"/>
        <v>1.6398571428571429</v>
      </c>
      <c r="P767" s="6">
        <f t="shared" si="41"/>
        <v>1282.5</v>
      </c>
      <c r="Q767" t="s">
        <v>8320</v>
      </c>
      <c r="R767" t="s">
        <v>8322</v>
      </c>
      <c r="S767" s="10">
        <f t="shared" si="42"/>
        <v>41901.542638888888</v>
      </c>
      <c r="T767" s="10">
        <f t="shared" si="43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0"/>
        <v>2</v>
      </c>
      <c r="P768" s="6">
        <f t="shared" si="41"/>
        <v>0</v>
      </c>
      <c r="Q768" t="s">
        <v>8320</v>
      </c>
      <c r="R768" t="s">
        <v>8322</v>
      </c>
      <c r="S768" s="10">
        <f t="shared" si="42"/>
        <v>42021.783368055556</v>
      </c>
      <c r="T768" s="10">
        <f t="shared" si="43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0"/>
        <v>1.9645999999999999</v>
      </c>
      <c r="P769" s="6">
        <f t="shared" si="41"/>
        <v>90</v>
      </c>
      <c r="Q769" t="s">
        <v>8320</v>
      </c>
      <c r="R769" t="s">
        <v>8322</v>
      </c>
      <c r="S769" s="10">
        <f t="shared" si="42"/>
        <v>42115.143634259264</v>
      </c>
      <c r="T769" s="10">
        <f t="shared" si="43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0"/>
        <v>2</v>
      </c>
      <c r="P770" s="6">
        <f t="shared" si="41"/>
        <v>0</v>
      </c>
      <c r="Q770" t="s">
        <v>8320</v>
      </c>
      <c r="R770" t="s">
        <v>8322</v>
      </c>
      <c r="S770" s="10">
        <f t="shared" si="42"/>
        <v>41594.207060185188</v>
      </c>
      <c r="T770" s="10">
        <f t="shared" si="43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0"/>
        <v>1.5859999999999999</v>
      </c>
      <c r="P771" s="6">
        <f t="shared" si="41"/>
        <v>854</v>
      </c>
      <c r="Q771" t="s">
        <v>8320</v>
      </c>
      <c r="R771" t="s">
        <v>8322</v>
      </c>
      <c r="S771" s="10">
        <f t="shared" si="42"/>
        <v>41604.996458333335</v>
      </c>
      <c r="T771" s="10">
        <f t="shared" si="43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0"/>
        <v>2</v>
      </c>
      <c r="P772" s="6">
        <f t="shared" si="41"/>
        <v>0</v>
      </c>
      <c r="Q772" t="s">
        <v>8320</v>
      </c>
      <c r="R772" t="s">
        <v>8322</v>
      </c>
      <c r="S772" s="10">
        <f t="shared" si="42"/>
        <v>41289.999641203707</v>
      </c>
      <c r="T772" s="10">
        <f t="shared" si="43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0"/>
        <v>1.9997368421052633</v>
      </c>
      <c r="P773" s="6">
        <f t="shared" si="41"/>
        <v>5.5</v>
      </c>
      <c r="Q773" t="s">
        <v>8320</v>
      </c>
      <c r="R773" t="s">
        <v>8322</v>
      </c>
      <c r="S773" s="10">
        <f t="shared" si="42"/>
        <v>42349.824097222227</v>
      </c>
      <c r="T773" s="10">
        <f t="shared" si="4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0"/>
        <v>1.9666666666666668</v>
      </c>
      <c r="P774" s="6">
        <f t="shared" si="41"/>
        <v>25.5</v>
      </c>
      <c r="Q774" t="s">
        <v>8320</v>
      </c>
      <c r="R774" t="s">
        <v>8322</v>
      </c>
      <c r="S774" s="10">
        <f t="shared" si="42"/>
        <v>40068.056932870371</v>
      </c>
      <c r="T774" s="10">
        <f t="shared" si="4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0"/>
        <v>1.9914870976323491</v>
      </c>
      <c r="P775" s="6">
        <f t="shared" si="41"/>
        <v>17</v>
      </c>
      <c r="Q775" t="s">
        <v>8320</v>
      </c>
      <c r="R775" t="s">
        <v>8322</v>
      </c>
      <c r="S775" s="10">
        <f t="shared" si="42"/>
        <v>42100.735937499994</v>
      </c>
      <c r="T775" s="10">
        <f t="shared" si="4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0"/>
        <v>1.298</v>
      </c>
      <c r="P776" s="6">
        <f t="shared" si="41"/>
        <v>180</v>
      </c>
      <c r="Q776" t="s">
        <v>8320</v>
      </c>
      <c r="R776" t="s">
        <v>8322</v>
      </c>
      <c r="S776" s="10">
        <f t="shared" si="42"/>
        <v>41663.780300925922</v>
      </c>
      <c r="T776" s="10">
        <f t="shared" si="4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0"/>
        <v>1.9830000000000001</v>
      </c>
      <c r="P777" s="6">
        <f t="shared" si="41"/>
        <v>87.5</v>
      </c>
      <c r="Q777" t="s">
        <v>8320</v>
      </c>
      <c r="R777" t="s">
        <v>8322</v>
      </c>
      <c r="S777" s="10">
        <f t="shared" si="42"/>
        <v>40863.060127314813</v>
      </c>
      <c r="T777" s="10">
        <f t="shared" si="4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0"/>
        <v>1.486</v>
      </c>
      <c r="P778" s="6">
        <f t="shared" si="41"/>
        <v>1827.5</v>
      </c>
      <c r="Q778" t="s">
        <v>8320</v>
      </c>
      <c r="R778" t="s">
        <v>8322</v>
      </c>
      <c r="S778" s="10">
        <f t="shared" si="42"/>
        <v>42250.685706018514</v>
      </c>
      <c r="T778" s="10">
        <f t="shared" si="4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0"/>
        <v>1.9929999999999999</v>
      </c>
      <c r="P779" s="6">
        <f t="shared" si="41"/>
        <v>12</v>
      </c>
      <c r="Q779" t="s">
        <v>8320</v>
      </c>
      <c r="R779" t="s">
        <v>8322</v>
      </c>
      <c r="S779" s="10">
        <f t="shared" si="42"/>
        <v>41456.981215277774</v>
      </c>
      <c r="T779" s="10">
        <f t="shared" si="4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0"/>
        <v>1.996</v>
      </c>
      <c r="P780" s="6">
        <f t="shared" si="41"/>
        <v>1.5</v>
      </c>
      <c r="Q780" t="s">
        <v>8320</v>
      </c>
      <c r="R780" t="s">
        <v>8322</v>
      </c>
      <c r="S780" s="10">
        <f t="shared" si="42"/>
        <v>41729.702314814815</v>
      </c>
      <c r="T780" s="10">
        <f t="shared" si="4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0"/>
        <v>1.9733333333333334</v>
      </c>
      <c r="P781" s="6">
        <f t="shared" si="41"/>
        <v>203</v>
      </c>
      <c r="Q781" t="s">
        <v>8320</v>
      </c>
      <c r="R781" t="s">
        <v>8322</v>
      </c>
      <c r="S781" s="10">
        <f t="shared" si="42"/>
        <v>40436.68408564815</v>
      </c>
      <c r="T781" s="10">
        <f t="shared" si="4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0"/>
        <v>0.96</v>
      </c>
      <c r="P782" s="6">
        <f t="shared" si="41"/>
        <v>533.5</v>
      </c>
      <c r="Q782" t="s">
        <v>8323</v>
      </c>
      <c r="R782" t="s">
        <v>8324</v>
      </c>
      <c r="S782" s="10">
        <f t="shared" si="42"/>
        <v>40636.673900462964</v>
      </c>
      <c r="T782" s="10">
        <f t="shared" si="4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0"/>
        <v>0.66846249999999996</v>
      </c>
      <c r="P783" s="6">
        <f t="shared" si="41"/>
        <v>545.11500000000001</v>
      </c>
      <c r="Q783" t="s">
        <v>8323</v>
      </c>
      <c r="R783" t="s">
        <v>8324</v>
      </c>
      <c r="S783" s="10">
        <f t="shared" si="42"/>
        <v>41403.000856481485</v>
      </c>
      <c r="T783" s="10">
        <f t="shared" si="4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0"/>
        <v>1</v>
      </c>
      <c r="P784" s="6">
        <f t="shared" si="41"/>
        <v>357</v>
      </c>
      <c r="Q784" t="s">
        <v>8323</v>
      </c>
      <c r="R784" t="s">
        <v>8324</v>
      </c>
      <c r="S784" s="10">
        <f t="shared" si="42"/>
        <v>41116.758125</v>
      </c>
      <c r="T784" s="10">
        <f t="shared" si="4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0"/>
        <v>0.51866666666666661</v>
      </c>
      <c r="P785" s="6">
        <f t="shared" si="41"/>
        <v>1128.5</v>
      </c>
      <c r="Q785" t="s">
        <v>8323</v>
      </c>
      <c r="R785" t="s">
        <v>8324</v>
      </c>
      <c r="S785" s="10">
        <f t="shared" si="42"/>
        <v>40987.773715277777</v>
      </c>
      <c r="T785" s="10">
        <f t="shared" si="4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0"/>
        <v>0.97499999999999998</v>
      </c>
      <c r="P786" s="6">
        <f t="shared" si="41"/>
        <v>517.5</v>
      </c>
      <c r="Q786" t="s">
        <v>8323</v>
      </c>
      <c r="R786" t="s">
        <v>8324</v>
      </c>
      <c r="S786" s="10">
        <f t="shared" si="42"/>
        <v>41675.149525462963</v>
      </c>
      <c r="T786" s="10">
        <f t="shared" si="4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0"/>
        <v>0.19372</v>
      </c>
      <c r="P787" s="6">
        <f t="shared" si="41"/>
        <v>466.07</v>
      </c>
      <c r="Q787" t="s">
        <v>8323</v>
      </c>
      <c r="R787" t="s">
        <v>8324</v>
      </c>
      <c r="S787" s="10">
        <f t="shared" si="42"/>
        <v>41303.593923611108</v>
      </c>
      <c r="T787" s="10">
        <f t="shared" si="4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0"/>
        <v>0.57200000000000006</v>
      </c>
      <c r="P788" s="6">
        <f t="shared" si="41"/>
        <v>3592</v>
      </c>
      <c r="Q788" t="s">
        <v>8323</v>
      </c>
      <c r="R788" t="s">
        <v>8324</v>
      </c>
      <c r="S788" s="10">
        <f t="shared" si="42"/>
        <v>40983.055949074071</v>
      </c>
      <c r="T788" s="10">
        <f t="shared" si="4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0"/>
        <v>0.85833333333333339</v>
      </c>
      <c r="P789" s="6">
        <f t="shared" si="41"/>
        <v>693.5</v>
      </c>
      <c r="Q789" t="s">
        <v>8323</v>
      </c>
      <c r="R789" t="s">
        <v>8324</v>
      </c>
      <c r="S789" s="10">
        <f t="shared" si="42"/>
        <v>41549.627615740741</v>
      </c>
      <c r="T789" s="10">
        <f t="shared" si="4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0"/>
        <v>-3.5050000000000026E-2</v>
      </c>
      <c r="P790" s="6">
        <f t="shared" si="41"/>
        <v>1034.5250000000001</v>
      </c>
      <c r="Q790" t="s">
        <v>8323</v>
      </c>
      <c r="R790" t="s">
        <v>8324</v>
      </c>
      <c r="S790" s="10">
        <f t="shared" si="42"/>
        <v>41059.006805555553</v>
      </c>
      <c r="T790" s="10">
        <f t="shared" si="4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0"/>
        <v>0.90588235294117647</v>
      </c>
      <c r="P791" s="6">
        <f t="shared" si="41"/>
        <v>937</v>
      </c>
      <c r="Q791" t="s">
        <v>8323</v>
      </c>
      <c r="R791" t="s">
        <v>8324</v>
      </c>
      <c r="S791" s="10">
        <f t="shared" si="42"/>
        <v>41277.186111111114</v>
      </c>
      <c r="T791" s="10">
        <f t="shared" si="4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0"/>
        <v>0.55625400000000003</v>
      </c>
      <c r="P792" s="6">
        <f t="shared" si="41"/>
        <v>7296.73</v>
      </c>
      <c r="Q792" t="s">
        <v>8323</v>
      </c>
      <c r="R792" t="s">
        <v>8324</v>
      </c>
      <c r="S792" s="10">
        <f t="shared" si="42"/>
        <v>41276.047905092593</v>
      </c>
      <c r="T792" s="10">
        <f t="shared" si="4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0"/>
        <v>0.96133333333333337</v>
      </c>
      <c r="P793" s="6">
        <f t="shared" si="41"/>
        <v>3959</v>
      </c>
      <c r="Q793" t="s">
        <v>8323</v>
      </c>
      <c r="R793" t="s">
        <v>8324</v>
      </c>
      <c r="S793" s="10">
        <f t="shared" si="42"/>
        <v>41557.780624999999</v>
      </c>
      <c r="T793" s="10">
        <f t="shared" si="4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0"/>
        <v>0.995556</v>
      </c>
      <c r="P794" s="6">
        <f t="shared" si="41"/>
        <v>1285.5550000000001</v>
      </c>
      <c r="Q794" t="s">
        <v>8323</v>
      </c>
      <c r="R794" t="s">
        <v>8324</v>
      </c>
      <c r="S794" s="10">
        <f t="shared" si="42"/>
        <v>41555.873645833337</v>
      </c>
      <c r="T794" s="10">
        <f t="shared" si="4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0"/>
        <v>0.97220727272727281</v>
      </c>
      <c r="P795" s="6">
        <f t="shared" si="41"/>
        <v>1429.2149999999999</v>
      </c>
      <c r="Q795" t="s">
        <v>8323</v>
      </c>
      <c r="R795" t="s">
        <v>8324</v>
      </c>
      <c r="S795" s="10">
        <f t="shared" si="42"/>
        <v>41442.741249999999</v>
      </c>
      <c r="T795" s="10">
        <f t="shared" si="4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0"/>
        <v>0.94687500000000002</v>
      </c>
      <c r="P796" s="6">
        <f t="shared" si="41"/>
        <v>4239</v>
      </c>
      <c r="Q796" t="s">
        <v>8323</v>
      </c>
      <c r="R796" t="s">
        <v>8324</v>
      </c>
      <c r="S796" s="10">
        <f t="shared" si="42"/>
        <v>40736.115011574075</v>
      </c>
      <c r="T796" s="10">
        <f t="shared" si="4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0"/>
        <v>0.88214285714285712</v>
      </c>
      <c r="P797" s="6">
        <f t="shared" si="41"/>
        <v>7917</v>
      </c>
      <c r="Q797" t="s">
        <v>8323</v>
      </c>
      <c r="R797" t="s">
        <v>8324</v>
      </c>
      <c r="S797" s="10">
        <f t="shared" si="42"/>
        <v>40963.613032407404</v>
      </c>
      <c r="T797" s="10">
        <f t="shared" si="4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0"/>
        <v>0.98650000000000004</v>
      </c>
      <c r="P798" s="6">
        <f t="shared" si="41"/>
        <v>5112.5</v>
      </c>
      <c r="Q798" t="s">
        <v>8323</v>
      </c>
      <c r="R798" t="s">
        <v>8324</v>
      </c>
      <c r="S798" s="10">
        <f t="shared" si="42"/>
        <v>41502.882928240739</v>
      </c>
      <c r="T798" s="10">
        <f t="shared" si="4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0"/>
        <v>0.92466666666666664</v>
      </c>
      <c r="P799" s="6">
        <f t="shared" si="41"/>
        <v>1648.5</v>
      </c>
      <c r="Q799" t="s">
        <v>8323</v>
      </c>
      <c r="R799" t="s">
        <v>8324</v>
      </c>
      <c r="S799" s="10">
        <f t="shared" si="42"/>
        <v>40996.994074074071</v>
      </c>
      <c r="T799" s="10">
        <f t="shared" si="4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0"/>
        <v>0.8511428571428572</v>
      </c>
      <c r="P800" s="6">
        <f t="shared" si="41"/>
        <v>2054</v>
      </c>
      <c r="Q800" t="s">
        <v>8323</v>
      </c>
      <c r="R800" t="s">
        <v>8324</v>
      </c>
      <c r="S800" s="10">
        <f t="shared" si="42"/>
        <v>41882.590127314819</v>
      </c>
      <c r="T800" s="10">
        <f t="shared" si="4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0"/>
        <v>0.99980000000000002</v>
      </c>
      <c r="P801" s="6">
        <f t="shared" si="41"/>
        <v>2514.5</v>
      </c>
      <c r="Q801" t="s">
        <v>8323</v>
      </c>
      <c r="R801" t="s">
        <v>8324</v>
      </c>
      <c r="S801" s="10">
        <f t="shared" si="42"/>
        <v>40996.667199074072</v>
      </c>
      <c r="T801" s="10">
        <f t="shared" si="4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0"/>
        <v>0.47866666666666668</v>
      </c>
      <c r="P802" s="6">
        <f t="shared" si="41"/>
        <v>1169</v>
      </c>
      <c r="Q802" t="s">
        <v>8323</v>
      </c>
      <c r="R802" t="s">
        <v>8324</v>
      </c>
      <c r="S802" s="10">
        <f t="shared" si="42"/>
        <v>41863.433495370373</v>
      </c>
      <c r="T802" s="10">
        <f t="shared" si="4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0"/>
        <v>0.88478500000000004</v>
      </c>
      <c r="P803" s="6">
        <f t="shared" si="41"/>
        <v>1140.7149999999999</v>
      </c>
      <c r="Q803" t="s">
        <v>8323</v>
      </c>
      <c r="R803" t="s">
        <v>8324</v>
      </c>
      <c r="S803" s="10">
        <f t="shared" si="42"/>
        <v>40695.795370370368</v>
      </c>
      <c r="T803" s="10">
        <f t="shared" si="4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0"/>
        <v>0.98666666666666669</v>
      </c>
      <c r="P804" s="6">
        <f t="shared" si="41"/>
        <v>3077.5</v>
      </c>
      <c r="Q804" t="s">
        <v>8323</v>
      </c>
      <c r="R804" t="s">
        <v>8324</v>
      </c>
      <c r="S804" s="10">
        <f t="shared" si="42"/>
        <v>41123.022268518522</v>
      </c>
      <c r="T804" s="10">
        <f t="shared" si="4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0"/>
        <v>0.7673913043478261</v>
      </c>
      <c r="P805" s="6">
        <f t="shared" si="41"/>
        <v>1436.5</v>
      </c>
      <c r="Q805" t="s">
        <v>8323</v>
      </c>
      <c r="R805" t="s">
        <v>8324</v>
      </c>
      <c r="S805" s="10">
        <f t="shared" si="42"/>
        <v>40665.949976851851</v>
      </c>
      <c r="T805" s="10">
        <f t="shared" si="4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0"/>
        <v>1</v>
      </c>
      <c r="P806" s="6">
        <f t="shared" si="41"/>
        <v>2759</v>
      </c>
      <c r="Q806" t="s">
        <v>8323</v>
      </c>
      <c r="R806" t="s">
        <v>8324</v>
      </c>
      <c r="S806" s="10">
        <f t="shared" si="42"/>
        <v>40730.105625000004</v>
      </c>
      <c r="T806" s="10">
        <f t="shared" si="4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0"/>
        <v>0.95</v>
      </c>
      <c r="P807" s="6">
        <f t="shared" si="41"/>
        <v>1602</v>
      </c>
      <c r="Q807" t="s">
        <v>8323</v>
      </c>
      <c r="R807" t="s">
        <v>8324</v>
      </c>
      <c r="S807" s="10">
        <f t="shared" si="42"/>
        <v>40690.823055555556</v>
      </c>
      <c r="T807" s="10">
        <f t="shared" si="4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0"/>
        <v>0.95562499999999995</v>
      </c>
      <c r="P808" s="6">
        <f t="shared" si="41"/>
        <v>4213</v>
      </c>
      <c r="Q808" t="s">
        <v>8323</v>
      </c>
      <c r="R808" t="s">
        <v>8324</v>
      </c>
      <c r="S808" s="10">
        <f t="shared" si="42"/>
        <v>40763.691423611112</v>
      </c>
      <c r="T808" s="10">
        <f t="shared" si="4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0"/>
        <v>0.94874999999999998</v>
      </c>
      <c r="P809" s="6">
        <f t="shared" si="41"/>
        <v>2131</v>
      </c>
      <c r="Q809" t="s">
        <v>8323</v>
      </c>
      <c r="R809" t="s">
        <v>8324</v>
      </c>
      <c r="S809" s="10">
        <f t="shared" si="42"/>
        <v>42759.628599537042</v>
      </c>
      <c r="T809" s="10">
        <f t="shared" si="4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0"/>
        <v>1</v>
      </c>
      <c r="P810" s="6">
        <f t="shared" si="41"/>
        <v>2271.5</v>
      </c>
      <c r="Q810" t="s">
        <v>8323</v>
      </c>
      <c r="R810" t="s">
        <v>8324</v>
      </c>
      <c r="S810" s="10">
        <f t="shared" si="42"/>
        <v>41962.100532407407</v>
      </c>
      <c r="T810" s="10">
        <f t="shared" si="4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0"/>
        <v>0.96225000000000005</v>
      </c>
      <c r="P811" s="6">
        <f t="shared" si="41"/>
        <v>2101.5</v>
      </c>
      <c r="Q811" t="s">
        <v>8323</v>
      </c>
      <c r="R811" t="s">
        <v>8324</v>
      </c>
      <c r="S811" s="10">
        <f t="shared" si="42"/>
        <v>41628.833680555559</v>
      </c>
      <c r="T811" s="10">
        <f t="shared" si="4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0"/>
        <v>0.95</v>
      </c>
      <c r="P812" s="6">
        <f t="shared" si="41"/>
        <v>801</v>
      </c>
      <c r="Q812" t="s">
        <v>8323</v>
      </c>
      <c r="R812" t="s">
        <v>8324</v>
      </c>
      <c r="S812" s="10">
        <f t="shared" si="42"/>
        <v>41123.056273148148</v>
      </c>
      <c r="T812" s="10">
        <f t="shared" si="4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0"/>
        <v>0.96</v>
      </c>
      <c r="P813" s="6">
        <f t="shared" si="41"/>
        <v>526</v>
      </c>
      <c r="Q813" t="s">
        <v>8323</v>
      </c>
      <c r="R813" t="s">
        <v>8324</v>
      </c>
      <c r="S813" s="10">
        <f t="shared" si="42"/>
        <v>41443.643541666665</v>
      </c>
      <c r="T813" s="10">
        <f t="shared" si="4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0"/>
        <v>0.48166666666666669</v>
      </c>
      <c r="P814" s="6">
        <f t="shared" si="41"/>
        <v>472</v>
      </c>
      <c r="Q814" t="s">
        <v>8323</v>
      </c>
      <c r="R814" t="s">
        <v>8324</v>
      </c>
      <c r="S814" s="10">
        <f t="shared" si="42"/>
        <v>41282.017962962964</v>
      </c>
      <c r="T814" s="10">
        <f t="shared" si="4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0"/>
        <v>0.40003999999999995</v>
      </c>
      <c r="P815" s="6">
        <f t="shared" si="41"/>
        <v>1247.97</v>
      </c>
      <c r="Q815" t="s">
        <v>8323</v>
      </c>
      <c r="R815" t="s">
        <v>8324</v>
      </c>
      <c r="S815" s="10">
        <f t="shared" si="42"/>
        <v>41080.960243055553</v>
      </c>
      <c r="T815" s="10">
        <f t="shared" si="4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0"/>
        <v>0.72699999999999998</v>
      </c>
      <c r="P816" s="6">
        <f t="shared" si="41"/>
        <v>650.5</v>
      </c>
      <c r="Q816" t="s">
        <v>8323</v>
      </c>
      <c r="R816" t="s">
        <v>8324</v>
      </c>
      <c r="S816" s="10">
        <f t="shared" si="42"/>
        <v>40679.743067129632</v>
      </c>
      <c r="T816" s="10">
        <f t="shared" si="4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0"/>
        <v>0.92999999999999994</v>
      </c>
      <c r="P817" s="6">
        <f t="shared" si="41"/>
        <v>2161.5</v>
      </c>
      <c r="Q817" t="s">
        <v>8323</v>
      </c>
      <c r="R817" t="s">
        <v>8324</v>
      </c>
      <c r="S817" s="10">
        <f t="shared" si="42"/>
        <v>41914.917858796296</v>
      </c>
      <c r="T817" s="10">
        <f t="shared" si="4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0"/>
        <v>0.84877857142857138</v>
      </c>
      <c r="P818" s="6">
        <f t="shared" si="41"/>
        <v>4131.7749999999996</v>
      </c>
      <c r="Q818" t="s">
        <v>8323</v>
      </c>
      <c r="R818" t="s">
        <v>8324</v>
      </c>
      <c r="S818" s="10">
        <f t="shared" si="42"/>
        <v>41341.870868055557</v>
      </c>
      <c r="T818" s="10">
        <f t="shared" si="4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0"/>
        <v>0.62889333333333342</v>
      </c>
      <c r="P819" s="6">
        <f t="shared" si="41"/>
        <v>1039.83</v>
      </c>
      <c r="Q819" t="s">
        <v>8323</v>
      </c>
      <c r="R819" t="s">
        <v>8324</v>
      </c>
      <c r="S819" s="10">
        <f t="shared" si="42"/>
        <v>40925.599664351852</v>
      </c>
      <c r="T819" s="10">
        <f t="shared" si="4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0"/>
        <v>0.44285714285714284</v>
      </c>
      <c r="P820" s="6">
        <f t="shared" si="41"/>
        <v>282</v>
      </c>
      <c r="Q820" t="s">
        <v>8323</v>
      </c>
      <c r="R820" t="s">
        <v>8324</v>
      </c>
      <c r="S820" s="10">
        <f t="shared" si="42"/>
        <v>41120.882881944446</v>
      </c>
      <c r="T820" s="10">
        <f t="shared" si="4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0"/>
        <v>0.91249999999999998</v>
      </c>
      <c r="P821" s="6">
        <f t="shared" si="41"/>
        <v>224.5</v>
      </c>
      <c r="Q821" t="s">
        <v>8323</v>
      </c>
      <c r="R821" t="s">
        <v>8324</v>
      </c>
      <c r="S821" s="10">
        <f t="shared" si="42"/>
        <v>41619.998310185183</v>
      </c>
      <c r="T821" s="10">
        <f t="shared" si="4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ref="O822:O885" si="44">(D822-E822)/ABS(D822)+1</f>
        <v>0.65949999999999998</v>
      </c>
      <c r="P822" s="6">
        <f t="shared" ref="P822:P885" si="45">AVERAGE(E822,L822)</f>
        <v>1359.5</v>
      </c>
      <c r="Q822" t="s">
        <v>8323</v>
      </c>
      <c r="R822" t="s">
        <v>8324</v>
      </c>
      <c r="S822" s="10">
        <f t="shared" ref="S822:S885" si="46">(((J822/60)/60)/24)+DATE(1970,1,1)</f>
        <v>41768.841921296298</v>
      </c>
      <c r="T822" s="10">
        <f t="shared" ref="T822:T885" si="47"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4"/>
        <v>1</v>
      </c>
      <c r="P823" s="6">
        <f t="shared" si="45"/>
        <v>8780</v>
      </c>
      <c r="Q823" t="s">
        <v>8323</v>
      </c>
      <c r="R823" t="s">
        <v>8324</v>
      </c>
      <c r="S823" s="10">
        <f t="shared" si="46"/>
        <v>42093.922048611115</v>
      </c>
      <c r="T823" s="10">
        <f t="shared" si="4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4"/>
        <v>0.80833333333333335</v>
      </c>
      <c r="P824" s="6">
        <f t="shared" si="45"/>
        <v>1822</v>
      </c>
      <c r="Q824" t="s">
        <v>8323</v>
      </c>
      <c r="R824" t="s">
        <v>8324</v>
      </c>
      <c r="S824" s="10">
        <f t="shared" si="46"/>
        <v>41157.947337962964</v>
      </c>
      <c r="T824" s="10">
        <f t="shared" si="4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4"/>
        <v>0.20499999999999996</v>
      </c>
      <c r="P825" s="6">
        <f t="shared" si="45"/>
        <v>734.5</v>
      </c>
      <c r="Q825" t="s">
        <v>8323</v>
      </c>
      <c r="R825" t="s">
        <v>8324</v>
      </c>
      <c r="S825" s="10">
        <f t="shared" si="46"/>
        <v>42055.972824074073</v>
      </c>
      <c r="T825" s="10">
        <f t="shared" si="4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4"/>
        <v>0.65618750000000003</v>
      </c>
      <c r="P826" s="6">
        <f t="shared" si="45"/>
        <v>1102.05</v>
      </c>
      <c r="Q826" t="s">
        <v>8323</v>
      </c>
      <c r="R826" t="s">
        <v>8324</v>
      </c>
      <c r="S826" s="10">
        <f t="shared" si="46"/>
        <v>40250.242106481484</v>
      </c>
      <c r="T826" s="10">
        <f t="shared" si="4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4"/>
        <v>0.99568000000000001</v>
      </c>
      <c r="P827" s="6">
        <f t="shared" si="45"/>
        <v>6326.5</v>
      </c>
      <c r="Q827" t="s">
        <v>8323</v>
      </c>
      <c r="R827" t="s">
        <v>8324</v>
      </c>
      <c r="S827" s="10">
        <f t="shared" si="46"/>
        <v>41186.306527777779</v>
      </c>
      <c r="T827" s="10">
        <f t="shared" si="4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4"/>
        <v>0.98545454545454547</v>
      </c>
      <c r="P828" s="6">
        <f t="shared" si="45"/>
        <v>2814.5</v>
      </c>
      <c r="Q828" t="s">
        <v>8323</v>
      </c>
      <c r="R828" t="s">
        <v>8324</v>
      </c>
      <c r="S828" s="10">
        <f t="shared" si="46"/>
        <v>40973.038541666669</v>
      </c>
      <c r="T828" s="10">
        <f t="shared" si="4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4"/>
        <v>0.96666666666666667</v>
      </c>
      <c r="P829" s="6">
        <f t="shared" si="45"/>
        <v>160.5</v>
      </c>
      <c r="Q829" t="s">
        <v>8323</v>
      </c>
      <c r="R829" t="s">
        <v>8324</v>
      </c>
      <c r="S829" s="10">
        <f t="shared" si="46"/>
        <v>40927.473460648151</v>
      </c>
      <c r="T829" s="10">
        <f t="shared" si="4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4"/>
        <v>0.92999999999999994</v>
      </c>
      <c r="P830" s="6">
        <f t="shared" si="45"/>
        <v>714.5</v>
      </c>
      <c r="Q830" t="s">
        <v>8323</v>
      </c>
      <c r="R830" t="s">
        <v>8324</v>
      </c>
      <c r="S830" s="10">
        <f t="shared" si="46"/>
        <v>41073.050717592596</v>
      </c>
      <c r="T830" s="10">
        <f t="shared" si="4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4"/>
        <v>0.96</v>
      </c>
      <c r="P831" s="6">
        <f t="shared" si="45"/>
        <v>268</v>
      </c>
      <c r="Q831" t="s">
        <v>8323</v>
      </c>
      <c r="R831" t="s">
        <v>8324</v>
      </c>
      <c r="S831" s="10">
        <f t="shared" si="46"/>
        <v>42504.801388888889</v>
      </c>
      <c r="T831" s="10">
        <f t="shared" si="4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4"/>
        <v>0.92166666666666663</v>
      </c>
      <c r="P832" s="6">
        <f t="shared" si="45"/>
        <v>986.5</v>
      </c>
      <c r="Q832" t="s">
        <v>8323</v>
      </c>
      <c r="R832" t="s">
        <v>8324</v>
      </c>
      <c r="S832" s="10">
        <f t="shared" si="46"/>
        <v>41325.525752314818</v>
      </c>
      <c r="T832" s="10">
        <f t="shared" si="4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4"/>
        <v>-0.33333333333333326</v>
      </c>
      <c r="P833" s="6">
        <f t="shared" si="45"/>
        <v>1760</v>
      </c>
      <c r="Q833" t="s">
        <v>8323</v>
      </c>
      <c r="R833" t="s">
        <v>8324</v>
      </c>
      <c r="S833" s="10">
        <f t="shared" si="46"/>
        <v>40996.646921296298</v>
      </c>
      <c r="T833" s="10">
        <f t="shared" si="4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4"/>
        <v>0.99392933333333333</v>
      </c>
      <c r="P834" s="6">
        <f t="shared" si="45"/>
        <v>7622.53</v>
      </c>
      <c r="Q834" t="s">
        <v>8323</v>
      </c>
      <c r="R834" t="s">
        <v>8324</v>
      </c>
      <c r="S834" s="10">
        <f t="shared" si="46"/>
        <v>40869.675173611111</v>
      </c>
      <c r="T834" s="10">
        <f t="shared" si="4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44"/>
        <v>0.98333333333333328</v>
      </c>
      <c r="P835" s="6">
        <f t="shared" si="45"/>
        <v>3070.5</v>
      </c>
      <c r="Q835" t="s">
        <v>8323</v>
      </c>
      <c r="R835" t="s">
        <v>8324</v>
      </c>
      <c r="S835" s="10">
        <f t="shared" si="46"/>
        <v>41718.878182870372</v>
      </c>
      <c r="T835" s="10">
        <f t="shared" si="47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44"/>
        <v>0.68981818181818189</v>
      </c>
      <c r="P836" s="6">
        <f t="shared" si="45"/>
        <v>3640.5</v>
      </c>
      <c r="Q836" t="s">
        <v>8323</v>
      </c>
      <c r="R836" t="s">
        <v>8324</v>
      </c>
      <c r="S836" s="10">
        <f t="shared" si="46"/>
        <v>41422.822824074072</v>
      </c>
      <c r="T836" s="10">
        <f t="shared" si="47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44"/>
        <v>0.82750000000000001</v>
      </c>
      <c r="P837" s="6">
        <f t="shared" si="45"/>
        <v>1192.5</v>
      </c>
      <c r="Q837" t="s">
        <v>8323</v>
      </c>
      <c r="R837" t="s">
        <v>8324</v>
      </c>
      <c r="S837" s="10">
        <f t="shared" si="46"/>
        <v>41005.45784722222</v>
      </c>
      <c r="T837" s="10">
        <f t="shared" si="47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44"/>
        <v>0.99069599999999991</v>
      </c>
      <c r="P838" s="6">
        <f t="shared" si="45"/>
        <v>2546.2600000000002</v>
      </c>
      <c r="Q838" t="s">
        <v>8323</v>
      </c>
      <c r="R838" t="s">
        <v>8324</v>
      </c>
      <c r="S838" s="10">
        <f t="shared" si="46"/>
        <v>41524.056921296295</v>
      </c>
      <c r="T838" s="10">
        <f t="shared" si="4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44"/>
        <v>0.78200000000000003</v>
      </c>
      <c r="P839" s="6">
        <f t="shared" si="45"/>
        <v>1553.5</v>
      </c>
      <c r="Q839" t="s">
        <v>8323</v>
      </c>
      <c r="R839" t="s">
        <v>8324</v>
      </c>
      <c r="S839" s="10">
        <f t="shared" si="46"/>
        <v>41730.998402777775</v>
      </c>
      <c r="T839" s="10">
        <f t="shared" si="47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44"/>
        <v>0.54600000000000004</v>
      </c>
      <c r="P840" s="6">
        <f t="shared" si="45"/>
        <v>1484.5</v>
      </c>
      <c r="Q840" t="s">
        <v>8323</v>
      </c>
      <c r="R840" t="s">
        <v>8324</v>
      </c>
      <c r="S840" s="10">
        <f t="shared" si="46"/>
        <v>40895.897974537038</v>
      </c>
      <c r="T840" s="10">
        <f t="shared" si="4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44"/>
        <v>0.83383399999999996</v>
      </c>
      <c r="P841" s="6">
        <f t="shared" si="45"/>
        <v>2963.415</v>
      </c>
      <c r="Q841" t="s">
        <v>8323</v>
      </c>
      <c r="R841" t="s">
        <v>8324</v>
      </c>
      <c r="S841" s="10">
        <f t="shared" si="46"/>
        <v>41144.763379629629</v>
      </c>
      <c r="T841" s="10">
        <f t="shared" si="4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44"/>
        <v>0.79583400000000004</v>
      </c>
      <c r="P842" s="6">
        <f t="shared" si="45"/>
        <v>6115.83</v>
      </c>
      <c r="Q842" t="s">
        <v>8323</v>
      </c>
      <c r="R842" t="s">
        <v>8325</v>
      </c>
      <c r="S842" s="10">
        <f t="shared" si="46"/>
        <v>42607.226701388892</v>
      </c>
      <c r="T842" s="10">
        <f t="shared" si="4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44"/>
        <v>0.98680000000000001</v>
      </c>
      <c r="P843" s="6">
        <f t="shared" si="45"/>
        <v>2580</v>
      </c>
      <c r="Q843" t="s">
        <v>8323</v>
      </c>
      <c r="R843" t="s">
        <v>8325</v>
      </c>
      <c r="S843" s="10">
        <f t="shared" si="46"/>
        <v>41923.838692129626</v>
      </c>
      <c r="T843" s="10">
        <f t="shared" si="4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44"/>
        <v>0.95679999999999998</v>
      </c>
      <c r="P844" s="6">
        <f t="shared" si="45"/>
        <v>1323.5</v>
      </c>
      <c r="Q844" t="s">
        <v>8323</v>
      </c>
      <c r="R844" t="s">
        <v>8325</v>
      </c>
      <c r="S844" s="10">
        <f t="shared" si="46"/>
        <v>41526.592395833337</v>
      </c>
      <c r="T844" s="10">
        <f t="shared" si="4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44"/>
        <v>-0.67133333333333334</v>
      </c>
      <c r="P845" s="6">
        <f t="shared" si="45"/>
        <v>4070.5</v>
      </c>
      <c r="Q845" t="s">
        <v>8323</v>
      </c>
      <c r="R845" t="s">
        <v>8325</v>
      </c>
      <c r="S845" s="10">
        <f t="shared" si="46"/>
        <v>42695.257870370369</v>
      </c>
      <c r="T845" s="10">
        <f t="shared" si="4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44"/>
        <v>5.8666666666666645E-2</v>
      </c>
      <c r="P846" s="6">
        <f t="shared" si="45"/>
        <v>2991.5</v>
      </c>
      <c r="Q846" t="s">
        <v>8323</v>
      </c>
      <c r="R846" t="s">
        <v>8325</v>
      </c>
      <c r="S846" s="10">
        <f t="shared" si="46"/>
        <v>41905.684629629628</v>
      </c>
      <c r="T846" s="10">
        <f t="shared" si="4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44"/>
        <v>0.79619799999999996</v>
      </c>
      <c r="P847" s="6">
        <f t="shared" si="45"/>
        <v>3098.0050000000001</v>
      </c>
      <c r="Q847" t="s">
        <v>8323</v>
      </c>
      <c r="R847" t="s">
        <v>8325</v>
      </c>
      <c r="S847" s="10">
        <f t="shared" si="46"/>
        <v>42578.205972222218</v>
      </c>
      <c r="T847" s="10">
        <f t="shared" si="4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44"/>
        <v>0.77999090909090907</v>
      </c>
      <c r="P848" s="6">
        <f t="shared" si="45"/>
        <v>694.505</v>
      </c>
      <c r="Q848" t="s">
        <v>8323</v>
      </c>
      <c r="R848" t="s">
        <v>8325</v>
      </c>
      <c r="S848" s="10">
        <f t="shared" si="46"/>
        <v>41694.391840277778</v>
      </c>
      <c r="T848" s="10">
        <f t="shared" si="4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44"/>
        <v>1</v>
      </c>
      <c r="P849" s="6">
        <f t="shared" si="45"/>
        <v>5.5</v>
      </c>
      <c r="Q849" t="s">
        <v>8323</v>
      </c>
      <c r="R849" t="s">
        <v>8325</v>
      </c>
      <c r="S849" s="10">
        <f t="shared" si="46"/>
        <v>42165.79833333334</v>
      </c>
      <c r="T849" s="10">
        <f t="shared" si="4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44"/>
        <v>1</v>
      </c>
      <c r="P850" s="6">
        <f t="shared" si="45"/>
        <v>158</v>
      </c>
      <c r="Q850" t="s">
        <v>8323</v>
      </c>
      <c r="R850" t="s">
        <v>8325</v>
      </c>
      <c r="S850" s="10">
        <f t="shared" si="46"/>
        <v>42078.792048611111</v>
      </c>
      <c r="T850" s="10">
        <f t="shared" si="4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44"/>
        <v>0.80099999999999993</v>
      </c>
      <c r="P851" s="6">
        <f t="shared" si="45"/>
        <v>2455.5</v>
      </c>
      <c r="Q851" t="s">
        <v>8323</v>
      </c>
      <c r="R851" t="s">
        <v>8325</v>
      </c>
      <c r="S851" s="10">
        <f t="shared" si="46"/>
        <v>42051.148888888885</v>
      </c>
      <c r="T851" s="10">
        <f t="shared" si="4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44"/>
        <v>0.44825000000000004</v>
      </c>
      <c r="P852" s="6">
        <f t="shared" si="45"/>
        <v>3170</v>
      </c>
      <c r="Q852" t="s">
        <v>8323</v>
      </c>
      <c r="R852" t="s">
        <v>8325</v>
      </c>
      <c r="S852" s="10">
        <f t="shared" si="46"/>
        <v>42452.827743055561</v>
      </c>
      <c r="T852" s="10">
        <f t="shared" si="4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44"/>
        <v>0.69550000000000001</v>
      </c>
      <c r="P853" s="6">
        <f t="shared" si="45"/>
        <v>1339.5</v>
      </c>
      <c r="Q853" t="s">
        <v>8323</v>
      </c>
      <c r="R853" t="s">
        <v>8325</v>
      </c>
      <c r="S853" s="10">
        <f t="shared" si="46"/>
        <v>42522.880243055552</v>
      </c>
      <c r="T853" s="10">
        <f t="shared" si="4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44"/>
        <v>0.95028571428571429</v>
      </c>
      <c r="P854" s="6">
        <f t="shared" si="45"/>
        <v>1868</v>
      </c>
      <c r="Q854" t="s">
        <v>8323</v>
      </c>
      <c r="R854" t="s">
        <v>8325</v>
      </c>
      <c r="S854" s="10">
        <f t="shared" si="46"/>
        <v>42656.805497685185</v>
      </c>
      <c r="T854" s="10">
        <f t="shared" si="4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44"/>
        <v>1</v>
      </c>
      <c r="P855" s="6">
        <f t="shared" si="45"/>
        <v>155</v>
      </c>
      <c r="Q855" t="s">
        <v>8323</v>
      </c>
      <c r="R855" t="s">
        <v>8325</v>
      </c>
      <c r="S855" s="10">
        <f t="shared" si="46"/>
        <v>42021.832280092596</v>
      </c>
      <c r="T855" s="10">
        <f t="shared" si="4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44"/>
        <v>0.81779496402877694</v>
      </c>
      <c r="P856" s="6">
        <f t="shared" si="45"/>
        <v>16682.150000000001</v>
      </c>
      <c r="Q856" t="s">
        <v>8323</v>
      </c>
      <c r="R856" t="s">
        <v>8325</v>
      </c>
      <c r="S856" s="10">
        <f t="shared" si="46"/>
        <v>42702.212337962963</v>
      </c>
      <c r="T856" s="10">
        <f t="shared" si="4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44"/>
        <v>0.96551724137931039</v>
      </c>
      <c r="P857" s="6">
        <f t="shared" si="45"/>
        <v>773.5</v>
      </c>
      <c r="Q857" t="s">
        <v>8323</v>
      </c>
      <c r="R857" t="s">
        <v>8325</v>
      </c>
      <c r="S857" s="10">
        <f t="shared" si="46"/>
        <v>42545.125196759262</v>
      </c>
      <c r="T857" s="10">
        <f t="shared" si="4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44"/>
        <v>-0.17999999999999994</v>
      </c>
      <c r="P858" s="6">
        <f t="shared" si="45"/>
        <v>286.5</v>
      </c>
      <c r="Q858" t="s">
        <v>8323</v>
      </c>
      <c r="R858" t="s">
        <v>8325</v>
      </c>
      <c r="S858" s="10">
        <f t="shared" si="46"/>
        <v>42609.311990740738</v>
      </c>
      <c r="T858" s="10">
        <f t="shared" si="4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44"/>
        <v>1</v>
      </c>
      <c r="P859" s="6">
        <f t="shared" si="45"/>
        <v>612</v>
      </c>
      <c r="Q859" t="s">
        <v>8323</v>
      </c>
      <c r="R859" t="s">
        <v>8325</v>
      </c>
      <c r="S859" s="10">
        <f t="shared" si="46"/>
        <v>42291.581377314811</v>
      </c>
      <c r="T859" s="10">
        <f t="shared" si="4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44"/>
        <v>0.55994166666666678</v>
      </c>
      <c r="P860" s="6">
        <f t="shared" si="45"/>
        <v>902.03499999999997</v>
      </c>
      <c r="Q860" t="s">
        <v>8323</v>
      </c>
      <c r="R860" t="s">
        <v>8325</v>
      </c>
      <c r="S860" s="10">
        <f t="shared" si="46"/>
        <v>42079.745578703703</v>
      </c>
      <c r="T860" s="10">
        <f t="shared" si="4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44"/>
        <v>0.95325000000000004</v>
      </c>
      <c r="P861" s="6">
        <f t="shared" si="45"/>
        <v>2142.5</v>
      </c>
      <c r="Q861" t="s">
        <v>8323</v>
      </c>
      <c r="R861" t="s">
        <v>8325</v>
      </c>
      <c r="S861" s="10">
        <f t="shared" si="46"/>
        <v>42128.820231481484</v>
      </c>
      <c r="T861" s="10">
        <f t="shared" si="4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44"/>
        <v>1.8185714285714285</v>
      </c>
      <c r="P862" s="6">
        <f t="shared" si="45"/>
        <v>1294</v>
      </c>
      <c r="Q862" t="s">
        <v>8323</v>
      </c>
      <c r="R862" t="s">
        <v>8326</v>
      </c>
      <c r="S862" s="10">
        <f t="shared" si="46"/>
        <v>41570.482789351852</v>
      </c>
      <c r="T862" s="10">
        <f t="shared" si="4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44"/>
        <v>1.9775555555555555</v>
      </c>
      <c r="P863" s="6">
        <f t="shared" si="45"/>
        <v>51.5</v>
      </c>
      <c r="Q863" t="s">
        <v>8323</v>
      </c>
      <c r="R863" t="s">
        <v>8326</v>
      </c>
      <c r="S863" s="10">
        <f t="shared" si="46"/>
        <v>42599.965324074074</v>
      </c>
      <c r="T863" s="10">
        <f t="shared" si="4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44"/>
        <v>1.9965999999999999</v>
      </c>
      <c r="P864" s="6">
        <f t="shared" si="45"/>
        <v>87</v>
      </c>
      <c r="Q864" t="s">
        <v>8323</v>
      </c>
      <c r="R864" t="s">
        <v>8326</v>
      </c>
      <c r="S864" s="10">
        <f t="shared" si="46"/>
        <v>41559.5549537037</v>
      </c>
      <c r="T864" s="10">
        <f t="shared" si="4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44"/>
        <v>1.9550000000000001</v>
      </c>
      <c r="P865" s="6">
        <f t="shared" si="45"/>
        <v>47.5</v>
      </c>
      <c r="Q865" t="s">
        <v>8323</v>
      </c>
      <c r="R865" t="s">
        <v>8326</v>
      </c>
      <c r="S865" s="10">
        <f t="shared" si="46"/>
        <v>40921.117662037039</v>
      </c>
      <c r="T865" s="10">
        <f t="shared" si="4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44"/>
        <v>1.5846153846153848</v>
      </c>
      <c r="P866" s="6">
        <f t="shared" si="45"/>
        <v>1389.5</v>
      </c>
      <c r="Q866" t="s">
        <v>8323</v>
      </c>
      <c r="R866" t="s">
        <v>8326</v>
      </c>
      <c r="S866" s="10">
        <f t="shared" si="46"/>
        <v>41541.106921296298</v>
      </c>
      <c r="T866" s="10">
        <f t="shared" si="4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44"/>
        <v>1.9795454545454545</v>
      </c>
      <c r="P867" s="6">
        <f t="shared" si="45"/>
        <v>23.5</v>
      </c>
      <c r="Q867" t="s">
        <v>8323</v>
      </c>
      <c r="R867" t="s">
        <v>8326</v>
      </c>
      <c r="S867" s="10">
        <f t="shared" si="46"/>
        <v>41230.77311342593</v>
      </c>
      <c r="T867" s="10">
        <f t="shared" si="4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44"/>
        <v>1.8171428571428572</v>
      </c>
      <c r="P868" s="6">
        <f t="shared" si="45"/>
        <v>325.5</v>
      </c>
      <c r="Q868" t="s">
        <v>8323</v>
      </c>
      <c r="R868" t="s">
        <v>8326</v>
      </c>
      <c r="S868" s="10">
        <f t="shared" si="46"/>
        <v>42025.637939814813</v>
      </c>
      <c r="T868" s="10">
        <f t="shared" si="4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44"/>
        <v>1.7598</v>
      </c>
      <c r="P869" s="6">
        <f t="shared" si="45"/>
        <v>606</v>
      </c>
      <c r="Q869" t="s">
        <v>8323</v>
      </c>
      <c r="R869" t="s">
        <v>8326</v>
      </c>
      <c r="S869" s="10">
        <f t="shared" si="46"/>
        <v>40088.105393518519</v>
      </c>
      <c r="T869" s="10">
        <f t="shared" si="4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44"/>
        <v>1.9988888888888889</v>
      </c>
      <c r="P870" s="6">
        <f t="shared" si="45"/>
        <v>25.5</v>
      </c>
      <c r="Q870" t="s">
        <v>8323</v>
      </c>
      <c r="R870" t="s">
        <v>8326</v>
      </c>
      <c r="S870" s="10">
        <f t="shared" si="46"/>
        <v>41616.027754629627</v>
      </c>
      <c r="T870" s="10">
        <f t="shared" si="4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44"/>
        <v>1.8818181818181818</v>
      </c>
      <c r="P871" s="6">
        <f t="shared" si="45"/>
        <v>521.5</v>
      </c>
      <c r="Q871" t="s">
        <v>8323</v>
      </c>
      <c r="R871" t="s">
        <v>8326</v>
      </c>
      <c r="S871" s="10">
        <f t="shared" si="46"/>
        <v>41342.845567129632</v>
      </c>
      <c r="T871" s="10">
        <f t="shared" si="4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44"/>
        <v>1.9969000000000001</v>
      </c>
      <c r="P872" s="6">
        <f t="shared" si="45"/>
        <v>33.5</v>
      </c>
      <c r="Q872" t="s">
        <v>8323</v>
      </c>
      <c r="R872" t="s">
        <v>8326</v>
      </c>
      <c r="S872" s="10">
        <f t="shared" si="46"/>
        <v>41488.022256944445</v>
      </c>
      <c r="T872" s="10">
        <f t="shared" si="4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44"/>
        <v>1.9458333333333333</v>
      </c>
      <c r="P873" s="6">
        <f t="shared" si="45"/>
        <v>168.5</v>
      </c>
      <c r="Q873" t="s">
        <v>8323</v>
      </c>
      <c r="R873" t="s">
        <v>8326</v>
      </c>
      <c r="S873" s="10">
        <f t="shared" si="46"/>
        <v>41577.561284722222</v>
      </c>
      <c r="T873" s="10">
        <f t="shared" si="4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44"/>
        <v>1.9918749999999998</v>
      </c>
      <c r="P874" s="6">
        <f t="shared" si="45"/>
        <v>33.5</v>
      </c>
      <c r="Q874" t="s">
        <v>8323</v>
      </c>
      <c r="R874" t="s">
        <v>8326</v>
      </c>
      <c r="S874" s="10">
        <f t="shared" si="46"/>
        <v>40567.825543981482</v>
      </c>
      <c r="T874" s="10">
        <f t="shared" si="4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44"/>
        <v>1.9871428571428571</v>
      </c>
      <c r="P875" s="6">
        <f t="shared" si="45"/>
        <v>25</v>
      </c>
      <c r="Q875" t="s">
        <v>8323</v>
      </c>
      <c r="R875" t="s">
        <v>8326</v>
      </c>
      <c r="S875" s="10">
        <f t="shared" si="46"/>
        <v>41184.167129629634</v>
      </c>
      <c r="T875" s="10">
        <f t="shared" si="4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44"/>
        <v>1.7566666666666668</v>
      </c>
      <c r="P876" s="6">
        <f t="shared" si="45"/>
        <v>375.5</v>
      </c>
      <c r="Q876" t="s">
        <v>8323</v>
      </c>
      <c r="R876" t="s">
        <v>8326</v>
      </c>
      <c r="S876" s="10">
        <f t="shared" si="46"/>
        <v>41368.583726851852</v>
      </c>
      <c r="T876" s="10">
        <f t="shared" si="4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44"/>
        <v>2</v>
      </c>
      <c r="P877" s="6">
        <f t="shared" si="45"/>
        <v>0</v>
      </c>
      <c r="Q877" t="s">
        <v>8323</v>
      </c>
      <c r="R877" t="s">
        <v>8326</v>
      </c>
      <c r="S877" s="10">
        <f t="shared" si="46"/>
        <v>42248.723738425921</v>
      </c>
      <c r="T877" s="10">
        <f t="shared" si="4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44"/>
        <v>1.592005076142132</v>
      </c>
      <c r="P878" s="6">
        <f t="shared" si="45"/>
        <v>665.5</v>
      </c>
      <c r="Q878" t="s">
        <v>8323</v>
      </c>
      <c r="R878" t="s">
        <v>8326</v>
      </c>
      <c r="S878" s="10">
        <f t="shared" si="46"/>
        <v>41276.496840277774</v>
      </c>
      <c r="T878" s="10">
        <f t="shared" si="4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44"/>
        <v>1.3245</v>
      </c>
      <c r="P879" s="6">
        <f t="shared" si="45"/>
        <v>690</v>
      </c>
      <c r="Q879" t="s">
        <v>8323</v>
      </c>
      <c r="R879" t="s">
        <v>8326</v>
      </c>
      <c r="S879" s="10">
        <f t="shared" si="46"/>
        <v>41597.788888888892</v>
      </c>
      <c r="T879" s="10">
        <f t="shared" si="4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44"/>
        <v>1.9870000000000001</v>
      </c>
      <c r="P880" s="6">
        <f t="shared" si="45"/>
        <v>33.5</v>
      </c>
      <c r="Q880" t="s">
        <v>8323</v>
      </c>
      <c r="R880" t="s">
        <v>8326</v>
      </c>
      <c r="S880" s="10">
        <f t="shared" si="46"/>
        <v>40505.232916666668</v>
      </c>
      <c r="T880" s="10">
        <f t="shared" si="4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44"/>
        <v>1.6933333333333334</v>
      </c>
      <c r="P881" s="6">
        <f t="shared" si="45"/>
        <v>337</v>
      </c>
      <c r="Q881" t="s">
        <v>8323</v>
      </c>
      <c r="R881" t="s">
        <v>8326</v>
      </c>
      <c r="S881" s="10">
        <f t="shared" si="46"/>
        <v>41037.829918981479</v>
      </c>
      <c r="T881" s="10">
        <f t="shared" si="4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44"/>
        <v>1.9701058201058201</v>
      </c>
      <c r="P882" s="6">
        <f t="shared" si="45"/>
        <v>60.5</v>
      </c>
      <c r="Q882" t="s">
        <v>8323</v>
      </c>
      <c r="R882" t="s">
        <v>8327</v>
      </c>
      <c r="S882" s="10">
        <f t="shared" si="46"/>
        <v>41179.32104166667</v>
      </c>
      <c r="T882" s="10">
        <f t="shared" si="4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44"/>
        <v>1.992</v>
      </c>
      <c r="P883" s="6">
        <f t="shared" si="45"/>
        <v>15.5</v>
      </c>
      <c r="Q883" t="s">
        <v>8323</v>
      </c>
      <c r="R883" t="s">
        <v>8327</v>
      </c>
      <c r="S883" s="10">
        <f t="shared" si="46"/>
        <v>40877.25099537037</v>
      </c>
      <c r="T883" s="10">
        <f t="shared" si="4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44"/>
        <v>1.7986666666666666</v>
      </c>
      <c r="P884" s="6">
        <f t="shared" si="45"/>
        <v>158</v>
      </c>
      <c r="Q884" t="s">
        <v>8323</v>
      </c>
      <c r="R884" t="s">
        <v>8327</v>
      </c>
      <c r="S884" s="10">
        <f t="shared" si="46"/>
        <v>40759.860532407409</v>
      </c>
      <c r="T884" s="10">
        <f t="shared" si="4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44"/>
        <v>1.5998000000000001</v>
      </c>
      <c r="P885" s="6">
        <f t="shared" si="45"/>
        <v>1012.5</v>
      </c>
      <c r="Q885" t="s">
        <v>8323</v>
      </c>
      <c r="R885" t="s">
        <v>8327</v>
      </c>
      <c r="S885" s="10">
        <f t="shared" si="46"/>
        <v>42371.935590277775</v>
      </c>
      <c r="T885" s="10">
        <f t="shared" si="4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ref="O886:O949" si="48">(D886-E886)/ABS(D886)+1</f>
        <v>1.99</v>
      </c>
      <c r="P886" s="6">
        <f t="shared" ref="P886:P949" si="49">AVERAGE(E886,L886)</f>
        <v>11</v>
      </c>
      <c r="Q886" t="s">
        <v>8323</v>
      </c>
      <c r="R886" t="s">
        <v>8327</v>
      </c>
      <c r="S886" s="10">
        <f t="shared" ref="S886:S949" si="50">(((J886/60)/60)/24)+DATE(1970,1,1)</f>
        <v>40981.802615740737</v>
      </c>
      <c r="T886" s="10">
        <f t="shared" ref="T886:T949" si="51"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48"/>
        <v>1.25</v>
      </c>
      <c r="P887" s="6">
        <f t="shared" si="49"/>
        <v>385.5</v>
      </c>
      <c r="Q887" t="s">
        <v>8323</v>
      </c>
      <c r="R887" t="s">
        <v>8327</v>
      </c>
      <c r="S887" s="10">
        <f t="shared" si="50"/>
        <v>42713.941099537042</v>
      </c>
      <c r="T887" s="10">
        <f t="shared" si="5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48"/>
        <v>1.5899999999999999</v>
      </c>
      <c r="P888" s="6">
        <f t="shared" si="49"/>
        <v>106</v>
      </c>
      <c r="Q888" t="s">
        <v>8323</v>
      </c>
      <c r="R888" t="s">
        <v>8327</v>
      </c>
      <c r="S888" s="10">
        <f t="shared" si="50"/>
        <v>42603.870520833334</v>
      </c>
      <c r="T888" s="10">
        <f t="shared" si="5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48"/>
        <v>2</v>
      </c>
      <c r="P889" s="6">
        <f t="shared" si="49"/>
        <v>0</v>
      </c>
      <c r="Q889" t="s">
        <v>8323</v>
      </c>
      <c r="R889" t="s">
        <v>8327</v>
      </c>
      <c r="S889" s="10">
        <f t="shared" si="50"/>
        <v>41026.958969907406</v>
      </c>
      <c r="T889" s="10">
        <f t="shared" si="5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48"/>
        <v>1.9279999999999999</v>
      </c>
      <c r="P890" s="6">
        <f t="shared" si="49"/>
        <v>38</v>
      </c>
      <c r="Q890" t="s">
        <v>8323</v>
      </c>
      <c r="R890" t="s">
        <v>8327</v>
      </c>
      <c r="S890" s="10">
        <f t="shared" si="50"/>
        <v>40751.753298611111</v>
      </c>
      <c r="T890" s="10">
        <f t="shared" si="5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48"/>
        <v>1.9055872</v>
      </c>
      <c r="P891" s="6">
        <f t="shared" si="49"/>
        <v>1196.1600000000001</v>
      </c>
      <c r="Q891" t="s">
        <v>8323</v>
      </c>
      <c r="R891" t="s">
        <v>8327</v>
      </c>
      <c r="S891" s="10">
        <f t="shared" si="50"/>
        <v>41887.784062500003</v>
      </c>
      <c r="T891" s="10">
        <f t="shared" si="5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48"/>
        <v>1.9583333333333335</v>
      </c>
      <c r="P892" s="6">
        <f t="shared" si="49"/>
        <v>64.5</v>
      </c>
      <c r="Q892" t="s">
        <v>8323</v>
      </c>
      <c r="R892" t="s">
        <v>8327</v>
      </c>
      <c r="S892" s="10">
        <f t="shared" si="50"/>
        <v>41569.698831018519</v>
      </c>
      <c r="T892" s="10">
        <f t="shared" si="5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48"/>
        <v>1.9675</v>
      </c>
      <c r="P893" s="6">
        <f t="shared" si="49"/>
        <v>134.5</v>
      </c>
      <c r="Q893" t="s">
        <v>8323</v>
      </c>
      <c r="R893" t="s">
        <v>8327</v>
      </c>
      <c r="S893" s="10">
        <f t="shared" si="50"/>
        <v>41842.031597222223</v>
      </c>
      <c r="T893" s="10">
        <f t="shared" si="5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48"/>
        <v>1.5925</v>
      </c>
      <c r="P894" s="6">
        <f t="shared" si="49"/>
        <v>1231</v>
      </c>
      <c r="Q894" t="s">
        <v>8323</v>
      </c>
      <c r="R894" t="s">
        <v>8327</v>
      </c>
      <c r="S894" s="10">
        <f t="shared" si="50"/>
        <v>40304.20003472222</v>
      </c>
      <c r="T894" s="10">
        <f t="shared" si="5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48"/>
        <v>1.9</v>
      </c>
      <c r="P895" s="6">
        <f t="shared" si="49"/>
        <v>102.5</v>
      </c>
      <c r="Q895" t="s">
        <v>8323</v>
      </c>
      <c r="R895" t="s">
        <v>8327</v>
      </c>
      <c r="S895" s="10">
        <f t="shared" si="50"/>
        <v>42065.897719907407</v>
      </c>
      <c r="T895" s="10">
        <f t="shared" si="5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48"/>
        <v>1.6082999999999998</v>
      </c>
      <c r="P896" s="6">
        <f t="shared" si="49"/>
        <v>3943.5</v>
      </c>
      <c r="Q896" t="s">
        <v>8323</v>
      </c>
      <c r="R896" t="s">
        <v>8327</v>
      </c>
      <c r="S896" s="10">
        <f t="shared" si="50"/>
        <v>42496.981597222228</v>
      </c>
      <c r="T896" s="10">
        <f t="shared" si="5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48"/>
        <v>1.975625</v>
      </c>
      <c r="P897" s="6">
        <f t="shared" si="49"/>
        <v>101</v>
      </c>
      <c r="Q897" t="s">
        <v>8323</v>
      </c>
      <c r="R897" t="s">
        <v>8327</v>
      </c>
      <c r="S897" s="10">
        <f t="shared" si="50"/>
        <v>40431.127650462964</v>
      </c>
      <c r="T897" s="10">
        <f t="shared" si="5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48"/>
        <v>1.6</v>
      </c>
      <c r="P898" s="6">
        <f t="shared" si="49"/>
        <v>1636</v>
      </c>
      <c r="Q898" t="s">
        <v>8323</v>
      </c>
      <c r="R898" t="s">
        <v>8327</v>
      </c>
      <c r="S898" s="10">
        <f t="shared" si="50"/>
        <v>42218.872986111113</v>
      </c>
      <c r="T898" s="10">
        <f t="shared" si="5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48"/>
        <v>2</v>
      </c>
      <c r="P899" s="6">
        <f t="shared" si="49"/>
        <v>0</v>
      </c>
      <c r="Q899" t="s">
        <v>8323</v>
      </c>
      <c r="R899" t="s">
        <v>8327</v>
      </c>
      <c r="S899" s="10">
        <f t="shared" si="50"/>
        <v>41211.688750000001</v>
      </c>
      <c r="T899" s="10">
        <f t="shared" si="51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8"/>
        <v>1.972</v>
      </c>
      <c r="P900" s="6">
        <f t="shared" si="49"/>
        <v>36</v>
      </c>
      <c r="Q900" t="s">
        <v>8323</v>
      </c>
      <c r="R900" t="s">
        <v>8327</v>
      </c>
      <c r="S900" s="10">
        <f t="shared" si="50"/>
        <v>40878.758217592593</v>
      </c>
      <c r="T900" s="10">
        <f t="shared" si="51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8"/>
        <v>1.6266666666666667</v>
      </c>
      <c r="P901" s="6">
        <f t="shared" si="49"/>
        <v>144</v>
      </c>
      <c r="Q901" t="s">
        <v>8323</v>
      </c>
      <c r="R901" t="s">
        <v>8327</v>
      </c>
      <c r="S901" s="10">
        <f t="shared" si="50"/>
        <v>40646.099097222221</v>
      </c>
      <c r="T901" s="10">
        <f t="shared" si="51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8"/>
        <v>1.9958</v>
      </c>
      <c r="P902" s="6">
        <f t="shared" si="49"/>
        <v>11.5</v>
      </c>
      <c r="Q902" t="s">
        <v>8323</v>
      </c>
      <c r="R902" t="s">
        <v>8326</v>
      </c>
      <c r="S902" s="10">
        <f t="shared" si="50"/>
        <v>42429.84956018519</v>
      </c>
      <c r="T902" s="10">
        <f t="shared" si="51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8"/>
        <v>2</v>
      </c>
      <c r="P903" s="6">
        <f t="shared" si="49"/>
        <v>0</v>
      </c>
      <c r="Q903" t="s">
        <v>8323</v>
      </c>
      <c r="R903" t="s">
        <v>8326</v>
      </c>
      <c r="S903" s="10">
        <f t="shared" si="50"/>
        <v>40291.81150462963</v>
      </c>
      <c r="T903" s="10">
        <f t="shared" si="51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8"/>
        <v>1.9969999999999999</v>
      </c>
      <c r="P904" s="6">
        <f t="shared" si="49"/>
        <v>46.5</v>
      </c>
      <c r="Q904" t="s">
        <v>8323</v>
      </c>
      <c r="R904" t="s">
        <v>8326</v>
      </c>
      <c r="S904" s="10">
        <f t="shared" si="50"/>
        <v>41829.965532407405</v>
      </c>
      <c r="T904" s="10">
        <f t="shared" si="51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8"/>
        <v>1.968</v>
      </c>
      <c r="P905" s="6">
        <f t="shared" si="49"/>
        <v>82</v>
      </c>
      <c r="Q905" t="s">
        <v>8323</v>
      </c>
      <c r="R905" t="s">
        <v>8326</v>
      </c>
      <c r="S905" s="10">
        <f t="shared" si="50"/>
        <v>41149.796064814815</v>
      </c>
      <c r="T905" s="10">
        <f t="shared" si="51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8"/>
        <v>1.99698</v>
      </c>
      <c r="P906" s="6">
        <f t="shared" si="49"/>
        <v>77</v>
      </c>
      <c r="Q906" t="s">
        <v>8323</v>
      </c>
      <c r="R906" t="s">
        <v>8326</v>
      </c>
      <c r="S906" s="10">
        <f t="shared" si="50"/>
        <v>42342.080289351856</v>
      </c>
      <c r="T906" s="10">
        <f t="shared" si="51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8"/>
        <v>1.9698461538461538</v>
      </c>
      <c r="P907" s="6">
        <f t="shared" si="49"/>
        <v>101</v>
      </c>
      <c r="Q907" t="s">
        <v>8323</v>
      </c>
      <c r="R907" t="s">
        <v>8326</v>
      </c>
      <c r="S907" s="10">
        <f t="shared" si="50"/>
        <v>40507.239884259259</v>
      </c>
      <c r="T907" s="10">
        <f t="shared" si="51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8"/>
        <v>2</v>
      </c>
      <c r="P908" s="6">
        <f t="shared" si="49"/>
        <v>0</v>
      </c>
      <c r="Q908" t="s">
        <v>8323</v>
      </c>
      <c r="R908" t="s">
        <v>8326</v>
      </c>
      <c r="S908" s="10">
        <f t="shared" si="50"/>
        <v>41681.189699074072</v>
      </c>
      <c r="T908" s="10">
        <f t="shared" si="51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8"/>
        <v>2</v>
      </c>
      <c r="P909" s="6">
        <f t="shared" si="49"/>
        <v>0</v>
      </c>
      <c r="Q909" t="s">
        <v>8323</v>
      </c>
      <c r="R909" t="s">
        <v>8326</v>
      </c>
      <c r="S909" s="10">
        <f t="shared" si="50"/>
        <v>40767.192395833335</v>
      </c>
      <c r="T909" s="10">
        <f t="shared" si="51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8"/>
        <v>2</v>
      </c>
      <c r="P910" s="6">
        <f t="shared" si="49"/>
        <v>0</v>
      </c>
      <c r="Q910" t="s">
        <v>8323</v>
      </c>
      <c r="R910" t="s">
        <v>8326</v>
      </c>
      <c r="S910" s="10">
        <f t="shared" si="50"/>
        <v>40340.801562499997</v>
      </c>
      <c r="T910" s="10">
        <f t="shared" si="51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8"/>
        <v>1.9675</v>
      </c>
      <c r="P911" s="6">
        <f t="shared" si="49"/>
        <v>264</v>
      </c>
      <c r="Q911" t="s">
        <v>8323</v>
      </c>
      <c r="R911" t="s">
        <v>8326</v>
      </c>
      <c r="S911" s="10">
        <f t="shared" si="50"/>
        <v>41081.69027777778</v>
      </c>
      <c r="T911" s="10">
        <f t="shared" si="51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8"/>
        <v>1.7763636363636364</v>
      </c>
      <c r="P912" s="6">
        <f t="shared" si="49"/>
        <v>64</v>
      </c>
      <c r="Q912" t="s">
        <v>8323</v>
      </c>
      <c r="R912" t="s">
        <v>8326</v>
      </c>
      <c r="S912" s="10">
        <f t="shared" si="50"/>
        <v>42737.545358796298</v>
      </c>
      <c r="T912" s="10">
        <f t="shared" si="5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8"/>
        <v>2</v>
      </c>
      <c r="P913" s="6">
        <f t="shared" si="49"/>
        <v>0</v>
      </c>
      <c r="Q913" t="s">
        <v>8323</v>
      </c>
      <c r="R913" t="s">
        <v>8326</v>
      </c>
      <c r="S913" s="10">
        <f t="shared" si="50"/>
        <v>41642.005150462966</v>
      </c>
      <c r="T913" s="10">
        <f t="shared" si="5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8"/>
        <v>1.9914285714285715</v>
      </c>
      <c r="P914" s="6">
        <f t="shared" si="49"/>
        <v>16</v>
      </c>
      <c r="Q914" t="s">
        <v>8323</v>
      </c>
      <c r="R914" t="s">
        <v>8326</v>
      </c>
      <c r="S914" s="10">
        <f t="shared" si="50"/>
        <v>41194.109340277777</v>
      </c>
      <c r="T914" s="10">
        <f t="shared" si="5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8"/>
        <v>1.9339333333333333</v>
      </c>
      <c r="P915" s="6">
        <f t="shared" si="49"/>
        <v>1003</v>
      </c>
      <c r="Q915" t="s">
        <v>8323</v>
      </c>
      <c r="R915" t="s">
        <v>8326</v>
      </c>
      <c r="S915" s="10">
        <f t="shared" si="50"/>
        <v>41004.139108796298</v>
      </c>
      <c r="T915" s="10">
        <f t="shared" si="5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8"/>
        <v>2</v>
      </c>
      <c r="P916" s="6">
        <f t="shared" si="49"/>
        <v>0</v>
      </c>
      <c r="Q916" t="s">
        <v>8323</v>
      </c>
      <c r="R916" t="s">
        <v>8326</v>
      </c>
      <c r="S916" s="10">
        <f t="shared" si="50"/>
        <v>41116.763275462967</v>
      </c>
      <c r="T916" s="10">
        <f t="shared" si="5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8"/>
        <v>1.9423076923076923</v>
      </c>
      <c r="P917" s="6">
        <f t="shared" si="49"/>
        <v>192</v>
      </c>
      <c r="Q917" t="s">
        <v>8323</v>
      </c>
      <c r="R917" t="s">
        <v>8326</v>
      </c>
      <c r="S917" s="10">
        <f t="shared" si="50"/>
        <v>40937.679560185185</v>
      </c>
      <c r="T917" s="10">
        <f t="shared" si="5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8"/>
        <v>2</v>
      </c>
      <c r="P918" s="6">
        <f t="shared" si="49"/>
        <v>0</v>
      </c>
      <c r="Q918" t="s">
        <v>8323</v>
      </c>
      <c r="R918" t="s">
        <v>8326</v>
      </c>
      <c r="S918" s="10">
        <f t="shared" si="50"/>
        <v>40434.853402777779</v>
      </c>
      <c r="T918" s="10">
        <f t="shared" si="5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8"/>
        <v>1.994</v>
      </c>
      <c r="P919" s="6">
        <f t="shared" si="49"/>
        <v>15.5</v>
      </c>
      <c r="Q919" t="s">
        <v>8323</v>
      </c>
      <c r="R919" t="s">
        <v>8326</v>
      </c>
      <c r="S919" s="10">
        <f t="shared" si="50"/>
        <v>41802.94363425926</v>
      </c>
      <c r="T919" s="10">
        <f t="shared" si="5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8"/>
        <v>1.9497435897435897</v>
      </c>
      <c r="P920" s="6">
        <f t="shared" si="49"/>
        <v>103</v>
      </c>
      <c r="Q920" t="s">
        <v>8323</v>
      </c>
      <c r="R920" t="s">
        <v>8326</v>
      </c>
      <c r="S920" s="10">
        <f t="shared" si="50"/>
        <v>41944.916215277779</v>
      </c>
      <c r="T920" s="10">
        <f t="shared" si="51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8"/>
        <v>1.9950000000000001</v>
      </c>
      <c r="P921" s="6">
        <f t="shared" si="49"/>
        <v>50.5</v>
      </c>
      <c r="Q921" t="s">
        <v>8323</v>
      </c>
      <c r="R921" t="s">
        <v>8326</v>
      </c>
      <c r="S921" s="10">
        <f t="shared" si="50"/>
        <v>41227.641724537039</v>
      </c>
      <c r="T921" s="10">
        <f t="shared" si="5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8"/>
        <v>2</v>
      </c>
      <c r="P922" s="6">
        <f t="shared" si="49"/>
        <v>0</v>
      </c>
      <c r="Q922" t="s">
        <v>8323</v>
      </c>
      <c r="R922" t="s">
        <v>8326</v>
      </c>
      <c r="S922" s="10">
        <f t="shared" si="50"/>
        <v>41562.67155092593</v>
      </c>
      <c r="T922" s="10">
        <f t="shared" si="5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8"/>
        <v>1.6909999999999998</v>
      </c>
      <c r="P923" s="6">
        <f t="shared" si="49"/>
        <v>2327.5</v>
      </c>
      <c r="Q923" t="s">
        <v>8323</v>
      </c>
      <c r="R923" t="s">
        <v>8326</v>
      </c>
      <c r="S923" s="10">
        <f t="shared" si="50"/>
        <v>40847.171018518515</v>
      </c>
      <c r="T923" s="10">
        <f t="shared" si="5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8"/>
        <v>1.7896296296296297</v>
      </c>
      <c r="P924" s="6">
        <f t="shared" si="49"/>
        <v>2855</v>
      </c>
      <c r="Q924" t="s">
        <v>8323</v>
      </c>
      <c r="R924" t="s">
        <v>8326</v>
      </c>
      <c r="S924" s="10">
        <f t="shared" si="50"/>
        <v>41878.530011574076</v>
      </c>
      <c r="T924" s="10">
        <f t="shared" si="5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8"/>
        <v>1.978</v>
      </c>
      <c r="P925" s="6">
        <f t="shared" si="49"/>
        <v>168</v>
      </c>
      <c r="Q925" t="s">
        <v>8323</v>
      </c>
      <c r="R925" t="s">
        <v>8326</v>
      </c>
      <c r="S925" s="10">
        <f t="shared" si="50"/>
        <v>41934.959756944445</v>
      </c>
      <c r="T925" s="10">
        <f t="shared" si="5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8"/>
        <v>1.891</v>
      </c>
      <c r="P926" s="6">
        <f t="shared" si="49"/>
        <v>171</v>
      </c>
      <c r="Q926" t="s">
        <v>8323</v>
      </c>
      <c r="R926" t="s">
        <v>8326</v>
      </c>
      <c r="S926" s="10">
        <f t="shared" si="50"/>
        <v>41288.942928240744</v>
      </c>
      <c r="T926" s="10">
        <f t="shared" si="5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8"/>
        <v>1.9733333333333334</v>
      </c>
      <c r="P927" s="6">
        <f t="shared" si="49"/>
        <v>82.5</v>
      </c>
      <c r="Q927" t="s">
        <v>8323</v>
      </c>
      <c r="R927" t="s">
        <v>8326</v>
      </c>
      <c r="S927" s="10">
        <f t="shared" si="50"/>
        <v>41575.880914351852</v>
      </c>
      <c r="T927" s="10">
        <f t="shared" si="5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8"/>
        <v>2</v>
      </c>
      <c r="P928" s="6">
        <f t="shared" si="49"/>
        <v>0</v>
      </c>
      <c r="Q928" t="s">
        <v>8323</v>
      </c>
      <c r="R928" t="s">
        <v>8326</v>
      </c>
      <c r="S928" s="10">
        <f t="shared" si="50"/>
        <v>40338.02002314815</v>
      </c>
      <c r="T928" s="10">
        <f t="shared" si="5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8"/>
        <v>2</v>
      </c>
      <c r="P929" s="6">
        <f t="shared" si="49"/>
        <v>0</v>
      </c>
      <c r="Q929" t="s">
        <v>8323</v>
      </c>
      <c r="R929" t="s">
        <v>8326</v>
      </c>
      <c r="S929" s="10">
        <f t="shared" si="50"/>
        <v>41013.822858796295</v>
      </c>
      <c r="T929" s="10">
        <f t="shared" si="5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8"/>
        <v>1.8913793103448275</v>
      </c>
      <c r="P930" s="6">
        <f t="shared" si="49"/>
        <v>801.5</v>
      </c>
      <c r="Q930" t="s">
        <v>8323</v>
      </c>
      <c r="R930" t="s">
        <v>8326</v>
      </c>
      <c r="S930" s="10">
        <f t="shared" si="50"/>
        <v>41180.86241898148</v>
      </c>
      <c r="T930" s="10">
        <f t="shared" si="5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8"/>
        <v>2</v>
      </c>
      <c r="P931" s="6">
        <f t="shared" si="49"/>
        <v>0</v>
      </c>
      <c r="Q931" t="s">
        <v>8323</v>
      </c>
      <c r="R931" t="s">
        <v>8326</v>
      </c>
      <c r="S931" s="10">
        <f t="shared" si="50"/>
        <v>40978.238067129627</v>
      </c>
      <c r="T931" s="10">
        <f t="shared" si="5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8"/>
        <v>1.6166666666666667</v>
      </c>
      <c r="P932" s="6">
        <f t="shared" si="49"/>
        <v>175</v>
      </c>
      <c r="Q932" t="s">
        <v>8323</v>
      </c>
      <c r="R932" t="s">
        <v>8326</v>
      </c>
      <c r="S932" s="10">
        <f t="shared" si="50"/>
        <v>40312.915578703702</v>
      </c>
      <c r="T932" s="10">
        <f t="shared" si="5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8"/>
        <v>1.9344999999999999</v>
      </c>
      <c r="P933" s="6">
        <f t="shared" si="49"/>
        <v>69</v>
      </c>
      <c r="Q933" t="s">
        <v>8323</v>
      </c>
      <c r="R933" t="s">
        <v>8326</v>
      </c>
      <c r="S933" s="10">
        <f t="shared" si="50"/>
        <v>41680.359976851854</v>
      </c>
      <c r="T933" s="10">
        <f t="shared" si="5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8"/>
        <v>1.8546315789473684</v>
      </c>
      <c r="P934" s="6">
        <f t="shared" si="49"/>
        <v>705.5</v>
      </c>
      <c r="Q934" t="s">
        <v>8323</v>
      </c>
      <c r="R934" t="s">
        <v>8326</v>
      </c>
      <c r="S934" s="10">
        <f t="shared" si="50"/>
        <v>41310.969270833331</v>
      </c>
      <c r="T934" s="10">
        <f t="shared" si="5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8"/>
        <v>1.94</v>
      </c>
      <c r="P935" s="6">
        <f t="shared" si="49"/>
        <v>61</v>
      </c>
      <c r="Q935" t="s">
        <v>8323</v>
      </c>
      <c r="R935" t="s">
        <v>8326</v>
      </c>
      <c r="S935" s="10">
        <f t="shared" si="50"/>
        <v>41711.169085648151</v>
      </c>
      <c r="T935" s="10">
        <f t="shared" si="5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8"/>
        <v>1.696</v>
      </c>
      <c r="P936" s="6">
        <f t="shared" si="49"/>
        <v>775</v>
      </c>
      <c r="Q936" t="s">
        <v>8323</v>
      </c>
      <c r="R936" t="s">
        <v>8326</v>
      </c>
      <c r="S936" s="10">
        <f t="shared" si="50"/>
        <v>41733.737083333333</v>
      </c>
      <c r="T936" s="10">
        <f t="shared" si="5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8"/>
        <v>1.9857142857142858</v>
      </c>
      <c r="P937" s="6">
        <f t="shared" si="49"/>
        <v>26</v>
      </c>
      <c r="Q937" t="s">
        <v>8323</v>
      </c>
      <c r="R937" t="s">
        <v>8326</v>
      </c>
      <c r="S937" s="10">
        <f t="shared" si="50"/>
        <v>42368.333668981482</v>
      </c>
      <c r="T937" s="10">
        <f t="shared" si="5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8"/>
        <v>2</v>
      </c>
      <c r="P938" s="6">
        <f t="shared" si="49"/>
        <v>0</v>
      </c>
      <c r="Q938" t="s">
        <v>8323</v>
      </c>
      <c r="R938" t="s">
        <v>8326</v>
      </c>
      <c r="S938" s="10">
        <f t="shared" si="50"/>
        <v>40883.024178240739</v>
      </c>
      <c r="T938" s="10">
        <f t="shared" si="5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8"/>
        <v>1.9885714285714284</v>
      </c>
      <c r="P939" s="6">
        <f t="shared" si="49"/>
        <v>21</v>
      </c>
      <c r="Q939" t="s">
        <v>8323</v>
      </c>
      <c r="R939" t="s">
        <v>8326</v>
      </c>
      <c r="S939" s="10">
        <f t="shared" si="50"/>
        <v>41551.798113425924</v>
      </c>
      <c r="T939" s="10">
        <f t="shared" si="5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8"/>
        <v>1.9964285714285714</v>
      </c>
      <c r="P940" s="6">
        <f t="shared" si="49"/>
        <v>13</v>
      </c>
      <c r="Q940" t="s">
        <v>8323</v>
      </c>
      <c r="R940" t="s">
        <v>8326</v>
      </c>
      <c r="S940" s="10">
        <f t="shared" si="50"/>
        <v>41124.479722222226</v>
      </c>
      <c r="T940" s="10">
        <f t="shared" si="5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8"/>
        <v>1.9854545454545454</v>
      </c>
      <c r="P941" s="6">
        <f t="shared" si="49"/>
        <v>21</v>
      </c>
      <c r="Q941" t="s">
        <v>8323</v>
      </c>
      <c r="R941" t="s">
        <v>8326</v>
      </c>
      <c r="S941" s="10">
        <f t="shared" si="50"/>
        <v>41416.763171296298</v>
      </c>
      <c r="T941" s="10">
        <f t="shared" si="5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8"/>
        <v>1.8284444444444445</v>
      </c>
      <c r="P942" s="6">
        <f t="shared" si="49"/>
        <v>779</v>
      </c>
      <c r="Q942" t="s">
        <v>8317</v>
      </c>
      <c r="R942" t="s">
        <v>8319</v>
      </c>
      <c r="S942" s="10">
        <f t="shared" si="50"/>
        <v>42182.008402777778</v>
      </c>
      <c r="T942" s="10">
        <f t="shared" si="5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8"/>
        <v>1.97678</v>
      </c>
      <c r="P943" s="6">
        <f t="shared" si="49"/>
        <v>596</v>
      </c>
      <c r="Q943" t="s">
        <v>8317</v>
      </c>
      <c r="R943" t="s">
        <v>8319</v>
      </c>
      <c r="S943" s="10">
        <f t="shared" si="50"/>
        <v>42746.096585648149</v>
      </c>
      <c r="T943" s="10">
        <f t="shared" si="5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8"/>
        <v>1.9109333333333334</v>
      </c>
      <c r="P944" s="6">
        <f t="shared" si="49"/>
        <v>342</v>
      </c>
      <c r="Q944" t="s">
        <v>8317</v>
      </c>
      <c r="R944" t="s">
        <v>8319</v>
      </c>
      <c r="S944" s="10">
        <f t="shared" si="50"/>
        <v>42382.843287037031</v>
      </c>
      <c r="T944" s="10">
        <f t="shared" si="5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8"/>
        <v>1.9036666666666666</v>
      </c>
      <c r="P945" s="6">
        <f t="shared" si="49"/>
        <v>150.5</v>
      </c>
      <c r="Q945" t="s">
        <v>8317</v>
      </c>
      <c r="R945" t="s">
        <v>8319</v>
      </c>
      <c r="S945" s="10">
        <f t="shared" si="50"/>
        <v>42673.66788194445</v>
      </c>
      <c r="T945" s="10">
        <f t="shared" si="5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8"/>
        <v>1.8667400000000001</v>
      </c>
      <c r="P946" s="6">
        <f t="shared" si="49"/>
        <v>3379.5</v>
      </c>
      <c r="Q946" t="s">
        <v>8317</v>
      </c>
      <c r="R946" t="s">
        <v>8319</v>
      </c>
      <c r="S946" s="10">
        <f t="shared" si="50"/>
        <v>42444.583912037036</v>
      </c>
      <c r="T946" s="10">
        <f t="shared" si="5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8"/>
        <v>1.97516</v>
      </c>
      <c r="P947" s="6">
        <f t="shared" si="49"/>
        <v>1250</v>
      </c>
      <c r="Q947" t="s">
        <v>8317</v>
      </c>
      <c r="R947" t="s">
        <v>8319</v>
      </c>
      <c r="S947" s="10">
        <f t="shared" si="50"/>
        <v>42732.872986111113</v>
      </c>
      <c r="T947" s="10">
        <f t="shared" si="5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8"/>
        <v>1.9809333333333332</v>
      </c>
      <c r="P948" s="6">
        <f t="shared" si="49"/>
        <v>145.5</v>
      </c>
      <c r="Q948" t="s">
        <v>8317</v>
      </c>
      <c r="R948" t="s">
        <v>8319</v>
      </c>
      <c r="S948" s="10">
        <f t="shared" si="50"/>
        <v>42592.750555555554</v>
      </c>
      <c r="T948" s="10">
        <f t="shared" si="5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8"/>
        <v>2</v>
      </c>
      <c r="P949" s="6">
        <f t="shared" si="49"/>
        <v>0</v>
      </c>
      <c r="Q949" t="s">
        <v>8317</v>
      </c>
      <c r="R949" t="s">
        <v>8319</v>
      </c>
      <c r="S949" s="10">
        <f t="shared" si="50"/>
        <v>42491.781319444446</v>
      </c>
      <c r="T949" s="10">
        <f t="shared" si="5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ref="O950:O1013" si="52">(D950-E950)/ABS(D950)+1</f>
        <v>1.88</v>
      </c>
      <c r="P950" s="6">
        <f t="shared" ref="P950:P1013" si="53">AVERAGE(E950,L950)</f>
        <v>244</v>
      </c>
      <c r="Q950" t="s">
        <v>8317</v>
      </c>
      <c r="R950" t="s">
        <v>8319</v>
      </c>
      <c r="S950" s="10">
        <f t="shared" ref="S950:S1013" si="54">(((J950/60)/60)/24)+DATE(1970,1,1)</f>
        <v>42411.828287037039</v>
      </c>
      <c r="T950" s="10">
        <f t="shared" ref="T950:T1013" si="55"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2"/>
        <v>1.9863499999999998</v>
      </c>
      <c r="P951" s="6">
        <f t="shared" si="53"/>
        <v>140</v>
      </c>
      <c r="Q951" t="s">
        <v>8317</v>
      </c>
      <c r="R951" t="s">
        <v>8319</v>
      </c>
      <c r="S951" s="10">
        <f t="shared" si="54"/>
        <v>42361.043703703705</v>
      </c>
      <c r="T951" s="10">
        <f t="shared" si="55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2"/>
        <v>1.7196</v>
      </c>
      <c r="P952" s="6">
        <f t="shared" si="53"/>
        <v>713</v>
      </c>
      <c r="Q952" t="s">
        <v>8317</v>
      </c>
      <c r="R952" t="s">
        <v>8319</v>
      </c>
      <c r="S952" s="10">
        <f t="shared" si="54"/>
        <v>42356.750706018516</v>
      </c>
      <c r="T952" s="10">
        <f t="shared" si="55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2"/>
        <v>1.6160999999999999</v>
      </c>
      <c r="P953" s="6">
        <f t="shared" si="53"/>
        <v>9658</v>
      </c>
      <c r="Q953" t="s">
        <v>8317</v>
      </c>
      <c r="R953" t="s">
        <v>8319</v>
      </c>
      <c r="S953" s="10">
        <f t="shared" si="54"/>
        <v>42480.653611111105</v>
      </c>
      <c r="T953" s="10">
        <f t="shared" si="55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2"/>
        <v>1.6005714285714285</v>
      </c>
      <c r="P954" s="6">
        <f t="shared" si="53"/>
        <v>9884</v>
      </c>
      <c r="Q954" t="s">
        <v>8317</v>
      </c>
      <c r="R954" t="s">
        <v>8319</v>
      </c>
      <c r="S954" s="10">
        <f t="shared" si="54"/>
        <v>42662.613564814819</v>
      </c>
      <c r="T954" s="10">
        <f t="shared" si="55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2"/>
        <v>1.9916</v>
      </c>
      <c r="P955" s="6">
        <f t="shared" si="53"/>
        <v>65.5</v>
      </c>
      <c r="Q955" t="s">
        <v>8317</v>
      </c>
      <c r="R955" t="s">
        <v>8319</v>
      </c>
      <c r="S955" s="10">
        <f t="shared" si="54"/>
        <v>41999.164340277777</v>
      </c>
      <c r="T955" s="10">
        <f t="shared" si="55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2"/>
        <v>1.5659333333333332</v>
      </c>
      <c r="P956" s="6">
        <f t="shared" si="53"/>
        <v>3292</v>
      </c>
      <c r="Q956" t="s">
        <v>8317</v>
      </c>
      <c r="R956" t="s">
        <v>8319</v>
      </c>
      <c r="S956" s="10">
        <f t="shared" si="54"/>
        <v>42194.833784722221</v>
      </c>
      <c r="T956" s="10">
        <f t="shared" si="55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2"/>
        <v>1.9433866666666666</v>
      </c>
      <c r="P957" s="6">
        <f t="shared" si="53"/>
        <v>8538.5</v>
      </c>
      <c r="Q957" t="s">
        <v>8317</v>
      </c>
      <c r="R957" t="s">
        <v>8319</v>
      </c>
      <c r="S957" s="10">
        <f t="shared" si="54"/>
        <v>42586.295138888891</v>
      </c>
      <c r="T957" s="10">
        <f t="shared" si="55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2"/>
        <v>1.98278</v>
      </c>
      <c r="P958" s="6">
        <f t="shared" si="53"/>
        <v>439</v>
      </c>
      <c r="Q958" t="s">
        <v>8317</v>
      </c>
      <c r="R958" t="s">
        <v>8319</v>
      </c>
      <c r="S958" s="10">
        <f t="shared" si="54"/>
        <v>42060.913877314815</v>
      </c>
      <c r="T958" s="10">
        <f t="shared" si="55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2"/>
        <v>1.9805833333333334</v>
      </c>
      <c r="P959" s="6">
        <f t="shared" si="53"/>
        <v>120</v>
      </c>
      <c r="Q959" t="s">
        <v>8317</v>
      </c>
      <c r="R959" t="s">
        <v>8319</v>
      </c>
      <c r="S959" s="10">
        <f t="shared" si="54"/>
        <v>42660.552465277782</v>
      </c>
      <c r="T959" s="10">
        <f t="shared" si="55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2"/>
        <v>1.8867172431528867</v>
      </c>
      <c r="P960" s="6">
        <f t="shared" si="53"/>
        <v>449</v>
      </c>
      <c r="Q960" t="s">
        <v>8317</v>
      </c>
      <c r="R960" t="s">
        <v>8319</v>
      </c>
      <c r="S960" s="10">
        <f t="shared" si="54"/>
        <v>42082.802812499998</v>
      </c>
      <c r="T960" s="10">
        <f t="shared" si="55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2"/>
        <v>1.6114000000000002</v>
      </c>
      <c r="P961" s="6">
        <f t="shared" si="53"/>
        <v>9800.5</v>
      </c>
      <c r="Q961" t="s">
        <v>8317</v>
      </c>
      <c r="R961" t="s">
        <v>8319</v>
      </c>
      <c r="S961" s="10">
        <f t="shared" si="54"/>
        <v>41993.174363425926</v>
      </c>
      <c r="T961" s="10">
        <f t="shared" si="55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2"/>
        <v>1.5389937106918239</v>
      </c>
      <c r="P962" s="6">
        <f t="shared" si="53"/>
        <v>12921.5</v>
      </c>
      <c r="Q962" t="s">
        <v>8317</v>
      </c>
      <c r="R962" t="s">
        <v>8319</v>
      </c>
      <c r="S962" s="10">
        <f t="shared" si="54"/>
        <v>42766.626793981486</v>
      </c>
      <c r="T962" s="10">
        <f t="shared" si="55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2"/>
        <v>1.5781157894736841</v>
      </c>
      <c r="P963" s="6">
        <f t="shared" si="53"/>
        <v>20094.5</v>
      </c>
      <c r="Q963" t="s">
        <v>8317</v>
      </c>
      <c r="R963" t="s">
        <v>8319</v>
      </c>
      <c r="S963" s="10">
        <f t="shared" si="54"/>
        <v>42740.693692129629</v>
      </c>
      <c r="T963" s="10">
        <f t="shared" si="5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2"/>
        <v>1.7151999999999998</v>
      </c>
      <c r="P964" s="6">
        <f t="shared" si="53"/>
        <v>374.5</v>
      </c>
      <c r="Q964" t="s">
        <v>8317</v>
      </c>
      <c r="R964" t="s">
        <v>8319</v>
      </c>
      <c r="S964" s="10">
        <f t="shared" si="54"/>
        <v>42373.712418981479</v>
      </c>
      <c r="T964" s="10">
        <f t="shared" si="5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52"/>
        <v>1.9892285714285713</v>
      </c>
      <c r="P965" s="6">
        <f t="shared" si="53"/>
        <v>193</v>
      </c>
      <c r="Q965" t="s">
        <v>8317</v>
      </c>
      <c r="R965" t="s">
        <v>8319</v>
      </c>
      <c r="S965" s="10">
        <f t="shared" si="54"/>
        <v>42625.635636574079</v>
      </c>
      <c r="T965" s="10">
        <f t="shared" si="5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52"/>
        <v>1.9920090909090908</v>
      </c>
      <c r="P966" s="6">
        <f t="shared" si="53"/>
        <v>454</v>
      </c>
      <c r="Q966" t="s">
        <v>8317</v>
      </c>
      <c r="R966" t="s">
        <v>8319</v>
      </c>
      <c r="S966" s="10">
        <f t="shared" si="54"/>
        <v>42208.628692129627</v>
      </c>
      <c r="T966" s="10">
        <f t="shared" si="5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52"/>
        <v>1.9880800000000001</v>
      </c>
      <c r="P967" s="6">
        <f t="shared" si="53"/>
        <v>152</v>
      </c>
      <c r="Q967" t="s">
        <v>8317</v>
      </c>
      <c r="R967" t="s">
        <v>8319</v>
      </c>
      <c r="S967" s="10">
        <f t="shared" si="54"/>
        <v>42637.016736111109</v>
      </c>
      <c r="T967" s="10">
        <f t="shared" si="5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52"/>
        <v>1.8519999999999999</v>
      </c>
      <c r="P968" s="6">
        <f t="shared" si="53"/>
        <v>903</v>
      </c>
      <c r="Q968" t="s">
        <v>8317</v>
      </c>
      <c r="R968" t="s">
        <v>8319</v>
      </c>
      <c r="S968" s="10">
        <f t="shared" si="54"/>
        <v>42619.635787037041</v>
      </c>
      <c r="T968" s="10">
        <f t="shared" si="5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52"/>
        <v>1.8218999999999999</v>
      </c>
      <c r="P969" s="6">
        <f t="shared" si="53"/>
        <v>1821.5</v>
      </c>
      <c r="Q969" t="s">
        <v>8317</v>
      </c>
      <c r="R969" t="s">
        <v>8319</v>
      </c>
      <c r="S969" s="10">
        <f t="shared" si="54"/>
        <v>42422.254328703704</v>
      </c>
      <c r="T969" s="10">
        <f t="shared" si="5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52"/>
        <v>1.98675</v>
      </c>
      <c r="P970" s="6">
        <f t="shared" si="53"/>
        <v>55</v>
      </c>
      <c r="Q970" t="s">
        <v>8317</v>
      </c>
      <c r="R970" t="s">
        <v>8319</v>
      </c>
      <c r="S970" s="10">
        <f t="shared" si="54"/>
        <v>41836.847615740742</v>
      </c>
      <c r="T970" s="10">
        <f t="shared" si="5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52"/>
        <v>1.5333333333333332</v>
      </c>
      <c r="P971" s="6">
        <f t="shared" si="53"/>
        <v>7005.5</v>
      </c>
      <c r="Q971" t="s">
        <v>8317</v>
      </c>
      <c r="R971" t="s">
        <v>8319</v>
      </c>
      <c r="S971" s="10">
        <f t="shared" si="54"/>
        <v>42742.30332175926</v>
      </c>
      <c r="T971" s="10">
        <f t="shared" si="5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52"/>
        <v>1.5407999999999999</v>
      </c>
      <c r="P972" s="6">
        <f t="shared" si="53"/>
        <v>1155</v>
      </c>
      <c r="Q972" t="s">
        <v>8317</v>
      </c>
      <c r="R972" t="s">
        <v>8319</v>
      </c>
      <c r="S972" s="10">
        <f t="shared" si="54"/>
        <v>42721.220520833333</v>
      </c>
      <c r="T972" s="10">
        <f t="shared" si="5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52"/>
        <v>1.9977399999999998</v>
      </c>
      <c r="P973" s="6">
        <f t="shared" si="53"/>
        <v>115.5</v>
      </c>
      <c r="Q973" t="s">
        <v>8317</v>
      </c>
      <c r="R973" t="s">
        <v>8319</v>
      </c>
      <c r="S973" s="10">
        <f t="shared" si="54"/>
        <v>42111.709027777775</v>
      </c>
      <c r="T973" s="10">
        <f t="shared" si="5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52"/>
        <v>1.6537500000000001</v>
      </c>
      <c r="P974" s="6">
        <f t="shared" si="53"/>
        <v>3485</v>
      </c>
      <c r="Q974" t="s">
        <v>8317</v>
      </c>
      <c r="R974" t="s">
        <v>8319</v>
      </c>
      <c r="S974" s="10">
        <f t="shared" si="54"/>
        <v>41856.865717592591</v>
      </c>
      <c r="T974" s="10">
        <f t="shared" si="5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52"/>
        <v>1.9794499999999999</v>
      </c>
      <c r="P975" s="6">
        <f t="shared" si="53"/>
        <v>209.5</v>
      </c>
      <c r="Q975" t="s">
        <v>8317</v>
      </c>
      <c r="R975" t="s">
        <v>8319</v>
      </c>
      <c r="S975" s="10">
        <f t="shared" si="54"/>
        <v>42257.014965277776</v>
      </c>
      <c r="T975" s="10">
        <f t="shared" si="5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52"/>
        <v>1.9944</v>
      </c>
      <c r="P976" s="6">
        <f t="shared" si="53"/>
        <v>141.5</v>
      </c>
      <c r="Q976" t="s">
        <v>8317</v>
      </c>
      <c r="R976" t="s">
        <v>8319</v>
      </c>
      <c r="S976" s="10">
        <f t="shared" si="54"/>
        <v>42424.749490740738</v>
      </c>
      <c r="T976" s="10">
        <f t="shared" si="5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52"/>
        <v>1.97393</v>
      </c>
      <c r="P977" s="6">
        <f t="shared" si="53"/>
        <v>1315.5</v>
      </c>
      <c r="Q977" t="s">
        <v>8317</v>
      </c>
      <c r="R977" t="s">
        <v>8319</v>
      </c>
      <c r="S977" s="10">
        <f t="shared" si="54"/>
        <v>42489.696585648147</v>
      </c>
      <c r="T977" s="10">
        <f t="shared" si="5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52"/>
        <v>1.9807399999999999</v>
      </c>
      <c r="P978" s="6">
        <f t="shared" si="53"/>
        <v>1453.5</v>
      </c>
      <c r="Q978" t="s">
        <v>8317</v>
      </c>
      <c r="R978" t="s">
        <v>8319</v>
      </c>
      <c r="S978" s="10">
        <f t="shared" si="54"/>
        <v>42185.058993055558</v>
      </c>
      <c r="T978" s="10">
        <f t="shared" si="5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52"/>
        <v>1.6633333333333333</v>
      </c>
      <c r="P979" s="6">
        <f t="shared" si="53"/>
        <v>460.5</v>
      </c>
      <c r="Q979" t="s">
        <v>8317</v>
      </c>
      <c r="R979" t="s">
        <v>8319</v>
      </c>
      <c r="S979" s="10">
        <f t="shared" si="54"/>
        <v>42391.942094907412</v>
      </c>
      <c r="T979" s="10">
        <f t="shared" si="5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52"/>
        <v>1.4373673281700976</v>
      </c>
      <c r="P980" s="6">
        <f t="shared" si="53"/>
        <v>48698</v>
      </c>
      <c r="Q980" t="s">
        <v>8317</v>
      </c>
      <c r="R980" t="s">
        <v>8319</v>
      </c>
      <c r="S980" s="10">
        <f t="shared" si="54"/>
        <v>42395.309039351851</v>
      </c>
      <c r="T980" s="10">
        <f t="shared" si="5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52"/>
        <v>1.171824</v>
      </c>
      <c r="P981" s="6">
        <f t="shared" si="53"/>
        <v>14541.08</v>
      </c>
      <c r="Q981" t="s">
        <v>8317</v>
      </c>
      <c r="R981" t="s">
        <v>8319</v>
      </c>
      <c r="S981" s="10">
        <f t="shared" si="54"/>
        <v>42506.416990740734</v>
      </c>
      <c r="T981" s="10">
        <f t="shared" si="5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52"/>
        <v>1.8513999999999999</v>
      </c>
      <c r="P982" s="6">
        <f t="shared" si="53"/>
        <v>758.5</v>
      </c>
      <c r="Q982" t="s">
        <v>8317</v>
      </c>
      <c r="R982" t="s">
        <v>8319</v>
      </c>
      <c r="S982" s="10">
        <f t="shared" si="54"/>
        <v>41928.904189814813</v>
      </c>
      <c r="T982" s="10">
        <f t="shared" si="5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52"/>
        <v>1.9998762487624875</v>
      </c>
      <c r="P983" s="6">
        <f t="shared" si="53"/>
        <v>7.5</v>
      </c>
      <c r="Q983" t="s">
        <v>8317</v>
      </c>
      <c r="R983" t="s">
        <v>8319</v>
      </c>
      <c r="S983" s="10">
        <f t="shared" si="54"/>
        <v>41830.947013888886</v>
      </c>
      <c r="T983" s="10">
        <f t="shared" si="5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52"/>
        <v>1.9998285714285715</v>
      </c>
      <c r="P984" s="6">
        <f t="shared" si="53"/>
        <v>3</v>
      </c>
      <c r="Q984" t="s">
        <v>8317</v>
      </c>
      <c r="R984" t="s">
        <v>8319</v>
      </c>
      <c r="S984" s="10">
        <f t="shared" si="54"/>
        <v>42615.753310185188</v>
      </c>
      <c r="T984" s="10">
        <f t="shared" si="5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52"/>
        <v>1.7049386388278529</v>
      </c>
      <c r="P985" s="6">
        <f t="shared" si="53"/>
        <v>15465</v>
      </c>
      <c r="Q985" t="s">
        <v>8317</v>
      </c>
      <c r="R985" t="s">
        <v>8319</v>
      </c>
      <c r="S985" s="10">
        <f t="shared" si="54"/>
        <v>42574.667650462965</v>
      </c>
      <c r="T985" s="10">
        <f t="shared" si="5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52"/>
        <v>1.9893999999999998</v>
      </c>
      <c r="P986" s="6">
        <f t="shared" si="53"/>
        <v>54.5</v>
      </c>
      <c r="Q986" t="s">
        <v>8317</v>
      </c>
      <c r="R986" t="s">
        <v>8319</v>
      </c>
      <c r="S986" s="10">
        <f t="shared" si="54"/>
        <v>42061.11583333333</v>
      </c>
      <c r="T986" s="10">
        <f t="shared" si="5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52"/>
        <v>1.9370666666666667</v>
      </c>
      <c r="P987" s="6">
        <f t="shared" si="53"/>
        <v>955.5</v>
      </c>
      <c r="Q987" t="s">
        <v>8317</v>
      </c>
      <c r="R987" t="s">
        <v>8319</v>
      </c>
      <c r="S987" s="10">
        <f t="shared" si="54"/>
        <v>42339.967708333337</v>
      </c>
      <c r="T987" s="10">
        <f t="shared" si="5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52"/>
        <v>1.8725000000000001</v>
      </c>
      <c r="P988" s="6">
        <f t="shared" si="53"/>
        <v>1286.5</v>
      </c>
      <c r="Q988" t="s">
        <v>8317</v>
      </c>
      <c r="R988" t="s">
        <v>8319</v>
      </c>
      <c r="S988" s="10">
        <f t="shared" si="54"/>
        <v>42324.767361111109</v>
      </c>
      <c r="T988" s="10">
        <f t="shared" si="5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52"/>
        <v>1.8677999999999999</v>
      </c>
      <c r="P989" s="6">
        <f t="shared" si="53"/>
        <v>3325.5</v>
      </c>
      <c r="Q989" t="s">
        <v>8317</v>
      </c>
      <c r="R989" t="s">
        <v>8319</v>
      </c>
      <c r="S989" s="10">
        <f t="shared" si="54"/>
        <v>41773.294560185182</v>
      </c>
      <c r="T989" s="10">
        <f t="shared" si="5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52"/>
        <v>2</v>
      </c>
      <c r="P990" s="6">
        <f t="shared" si="53"/>
        <v>0</v>
      </c>
      <c r="Q990" t="s">
        <v>8317</v>
      </c>
      <c r="R990" t="s">
        <v>8319</v>
      </c>
      <c r="S990" s="10">
        <f t="shared" si="54"/>
        <v>42614.356770833328</v>
      </c>
      <c r="T990" s="10">
        <f t="shared" si="5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52"/>
        <v>1.8323</v>
      </c>
      <c r="P991" s="6">
        <f t="shared" si="53"/>
        <v>854.5</v>
      </c>
      <c r="Q991" t="s">
        <v>8317</v>
      </c>
      <c r="R991" t="s">
        <v>8319</v>
      </c>
      <c r="S991" s="10">
        <f t="shared" si="54"/>
        <v>42611.933969907404</v>
      </c>
      <c r="T991" s="10">
        <f t="shared" si="5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52"/>
        <v>1.9989599999999998</v>
      </c>
      <c r="P992" s="6">
        <f t="shared" si="53"/>
        <v>14</v>
      </c>
      <c r="Q992" t="s">
        <v>8317</v>
      </c>
      <c r="R992" t="s">
        <v>8319</v>
      </c>
      <c r="S992" s="10">
        <f t="shared" si="54"/>
        <v>41855.784305555557</v>
      </c>
      <c r="T992" s="10">
        <f t="shared" si="5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52"/>
        <v>1.9576</v>
      </c>
      <c r="P993" s="6">
        <f t="shared" si="53"/>
        <v>109.5</v>
      </c>
      <c r="Q993" t="s">
        <v>8317</v>
      </c>
      <c r="R993" t="s">
        <v>8319</v>
      </c>
      <c r="S993" s="10">
        <f t="shared" si="54"/>
        <v>42538.75680555556</v>
      </c>
      <c r="T993" s="10">
        <f t="shared" si="5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52"/>
        <v>1.99533</v>
      </c>
      <c r="P994" s="6">
        <f t="shared" si="53"/>
        <v>235.5</v>
      </c>
      <c r="Q994" t="s">
        <v>8317</v>
      </c>
      <c r="R994" t="s">
        <v>8319</v>
      </c>
      <c r="S994" s="10">
        <f t="shared" si="54"/>
        <v>42437.924988425926</v>
      </c>
      <c r="T994" s="10">
        <f t="shared" si="5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52"/>
        <v>1.7491285714285714</v>
      </c>
      <c r="P995" s="6">
        <f t="shared" si="53"/>
        <v>8878.5</v>
      </c>
      <c r="Q995" t="s">
        <v>8317</v>
      </c>
      <c r="R995" t="s">
        <v>8319</v>
      </c>
      <c r="S995" s="10">
        <f t="shared" si="54"/>
        <v>42652.964907407411</v>
      </c>
      <c r="T995" s="10">
        <f t="shared" si="5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52"/>
        <v>1.9766550000000001</v>
      </c>
      <c r="P996" s="6">
        <f t="shared" si="53"/>
        <v>2340</v>
      </c>
      <c r="Q996" t="s">
        <v>8317</v>
      </c>
      <c r="R996" t="s">
        <v>8319</v>
      </c>
      <c r="S996" s="10">
        <f t="shared" si="54"/>
        <v>41921.263078703705</v>
      </c>
      <c r="T996" s="10">
        <f t="shared" si="5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52"/>
        <v>1.9274</v>
      </c>
      <c r="P997" s="6">
        <f t="shared" si="53"/>
        <v>367.5</v>
      </c>
      <c r="Q997" t="s">
        <v>8317</v>
      </c>
      <c r="R997" t="s">
        <v>8319</v>
      </c>
      <c r="S997" s="10">
        <f t="shared" si="54"/>
        <v>41947.940740740742</v>
      </c>
      <c r="T997" s="10">
        <f t="shared" si="5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52"/>
        <v>1.9837500000000001</v>
      </c>
      <c r="P998" s="6">
        <f t="shared" si="53"/>
        <v>35</v>
      </c>
      <c r="Q998" t="s">
        <v>8317</v>
      </c>
      <c r="R998" t="s">
        <v>8319</v>
      </c>
      <c r="S998" s="10">
        <f t="shared" si="54"/>
        <v>41817.866435185184</v>
      </c>
      <c r="T998" s="10">
        <f t="shared" si="5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52"/>
        <v>1.9870000000000001</v>
      </c>
      <c r="P999" s="6">
        <f t="shared" si="53"/>
        <v>36.5</v>
      </c>
      <c r="Q999" t="s">
        <v>8317</v>
      </c>
      <c r="R999" t="s">
        <v>8319</v>
      </c>
      <c r="S999" s="10">
        <f t="shared" si="54"/>
        <v>41941.10297453704</v>
      </c>
      <c r="T999" s="10">
        <f t="shared" si="5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52"/>
        <v>1.4144166666666667</v>
      </c>
      <c r="P1000" s="6">
        <f t="shared" si="53"/>
        <v>17682</v>
      </c>
      <c r="Q1000" t="s">
        <v>8317</v>
      </c>
      <c r="R1000" t="s">
        <v>8319</v>
      </c>
      <c r="S1000" s="10">
        <f t="shared" si="54"/>
        <v>42282.168993055559</v>
      </c>
      <c r="T1000" s="10">
        <f t="shared" si="5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52"/>
        <v>1.9221133333333333</v>
      </c>
      <c r="P1001" s="6">
        <f t="shared" si="53"/>
        <v>5861.5</v>
      </c>
      <c r="Q1001" t="s">
        <v>8317</v>
      </c>
      <c r="R1001" t="s">
        <v>8319</v>
      </c>
      <c r="S1001" s="10">
        <f t="shared" si="54"/>
        <v>41926.29965277778</v>
      </c>
      <c r="T1001" s="10">
        <f t="shared" si="5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52"/>
        <v>1.9778428523527438</v>
      </c>
      <c r="P1002" s="6">
        <f t="shared" si="53"/>
        <v>9915</v>
      </c>
      <c r="Q1002" t="s">
        <v>8317</v>
      </c>
      <c r="R1002" t="s">
        <v>8319</v>
      </c>
      <c r="S1002" s="10">
        <f t="shared" si="54"/>
        <v>42749.059722222228</v>
      </c>
      <c r="T1002" s="10">
        <f t="shared" si="5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52"/>
        <v>0.96</v>
      </c>
      <c r="P1003" s="6">
        <f t="shared" si="53"/>
        <v>2602</v>
      </c>
      <c r="Q1003" t="s">
        <v>8317</v>
      </c>
      <c r="R1003" t="s">
        <v>8319</v>
      </c>
      <c r="S1003" s="10">
        <f t="shared" si="54"/>
        <v>42720.720057870371</v>
      </c>
      <c r="T1003" s="10">
        <f t="shared" si="5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52"/>
        <v>1.703970397039704</v>
      </c>
      <c r="P1004" s="6">
        <f t="shared" si="53"/>
        <v>1491</v>
      </c>
      <c r="Q1004" t="s">
        <v>8317</v>
      </c>
      <c r="R1004" t="s">
        <v>8319</v>
      </c>
      <c r="S1004" s="10">
        <f t="shared" si="54"/>
        <v>42325.684189814812</v>
      </c>
      <c r="T1004" s="10">
        <f t="shared" si="5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52"/>
        <v>1.83945</v>
      </c>
      <c r="P1005" s="6">
        <f t="shared" si="53"/>
        <v>1613</v>
      </c>
      <c r="Q1005" t="s">
        <v>8317</v>
      </c>
      <c r="R1005" t="s">
        <v>8319</v>
      </c>
      <c r="S1005" s="10">
        <f t="shared" si="54"/>
        <v>42780.709039351852</v>
      </c>
      <c r="T1005" s="10">
        <f t="shared" si="5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52"/>
        <v>1.1779200000000001</v>
      </c>
      <c r="P1006" s="6">
        <f t="shared" si="53"/>
        <v>10323.5</v>
      </c>
      <c r="Q1006" t="s">
        <v>8317</v>
      </c>
      <c r="R1006" t="s">
        <v>8319</v>
      </c>
      <c r="S1006" s="10">
        <f t="shared" si="54"/>
        <v>42388.708645833336</v>
      </c>
      <c r="T1006" s="10">
        <f t="shared" si="5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52"/>
        <v>1.24949</v>
      </c>
      <c r="P1007" s="6">
        <f t="shared" si="53"/>
        <v>75131.5</v>
      </c>
      <c r="Q1007" t="s">
        <v>8317</v>
      </c>
      <c r="R1007" t="s">
        <v>8319</v>
      </c>
      <c r="S1007" s="10">
        <f t="shared" si="54"/>
        <v>42276.624803240738</v>
      </c>
      <c r="T1007" s="10">
        <f t="shared" si="5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52"/>
        <v>1.9415</v>
      </c>
      <c r="P1008" s="6">
        <f t="shared" si="53"/>
        <v>121</v>
      </c>
      <c r="Q1008" t="s">
        <v>8317</v>
      </c>
      <c r="R1008" t="s">
        <v>8319</v>
      </c>
      <c r="S1008" s="10">
        <f t="shared" si="54"/>
        <v>41977.040185185186</v>
      </c>
      <c r="T1008" s="10">
        <f t="shared" si="5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52"/>
        <v>1.5568</v>
      </c>
      <c r="P1009" s="6">
        <f t="shared" si="53"/>
        <v>6686</v>
      </c>
      <c r="Q1009" t="s">
        <v>8317</v>
      </c>
      <c r="R1009" t="s">
        <v>8319</v>
      </c>
      <c r="S1009" s="10">
        <f t="shared" si="54"/>
        <v>42676.583599537036</v>
      </c>
      <c r="T1009" s="10">
        <f t="shared" si="5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52"/>
        <v>1.9973262032085561</v>
      </c>
      <c r="P1010" s="6">
        <f t="shared" si="53"/>
        <v>125.5</v>
      </c>
      <c r="Q1010" t="s">
        <v>8317</v>
      </c>
      <c r="R1010" t="s">
        <v>8319</v>
      </c>
      <c r="S1010" s="10">
        <f t="shared" si="54"/>
        <v>42702.809201388889</v>
      </c>
      <c r="T1010" s="10">
        <f t="shared" si="5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52"/>
        <v>1.8687</v>
      </c>
      <c r="P1011" s="6">
        <f t="shared" si="53"/>
        <v>3333</v>
      </c>
      <c r="Q1011" t="s">
        <v>8317</v>
      </c>
      <c r="R1011" t="s">
        <v>8319</v>
      </c>
      <c r="S1011" s="10">
        <f t="shared" si="54"/>
        <v>42510.604699074072</v>
      </c>
      <c r="T1011" s="10">
        <f t="shared" si="5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52"/>
        <v>1.9980911062906723</v>
      </c>
      <c r="P1012" s="6">
        <f t="shared" si="53"/>
        <v>112</v>
      </c>
      <c r="Q1012" t="s">
        <v>8317</v>
      </c>
      <c r="R1012" t="s">
        <v>8319</v>
      </c>
      <c r="S1012" s="10">
        <f t="shared" si="54"/>
        <v>42561.829421296294</v>
      </c>
      <c r="T1012" s="10">
        <f t="shared" si="5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52"/>
        <v>1.9962499999999999</v>
      </c>
      <c r="P1013" s="6">
        <f t="shared" si="53"/>
        <v>38</v>
      </c>
      <c r="Q1013" t="s">
        <v>8317</v>
      </c>
      <c r="R1013" t="s">
        <v>8319</v>
      </c>
      <c r="S1013" s="10">
        <f t="shared" si="54"/>
        <v>41946.898090277777</v>
      </c>
      <c r="T1013" s="10">
        <f t="shared" si="5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ref="O1014:O1077" si="56">(D1014-E1014)/ABS(D1014)+1</f>
        <v>-213.35021</v>
      </c>
      <c r="P1014" s="6">
        <f t="shared" ref="P1014:P1077" si="57">AVERAGE(E1014,L1014)</f>
        <v>538763.02500000002</v>
      </c>
      <c r="Q1014" t="s">
        <v>8317</v>
      </c>
      <c r="R1014" t="s">
        <v>8319</v>
      </c>
      <c r="S1014" s="10">
        <f t="shared" ref="S1014:S1077" si="58">(((J1014/60)/60)/24)+DATE(1970,1,1)</f>
        <v>42714.440416666665</v>
      </c>
      <c r="T1014" s="10">
        <f t="shared" ref="T1014:T1077" si="59"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56"/>
        <v>1.65472</v>
      </c>
      <c r="P1015" s="6">
        <f t="shared" si="57"/>
        <v>4361</v>
      </c>
      <c r="Q1015" t="s">
        <v>8317</v>
      </c>
      <c r="R1015" t="s">
        <v>8319</v>
      </c>
      <c r="S1015" s="10">
        <f t="shared" si="58"/>
        <v>42339.833981481483</v>
      </c>
      <c r="T1015" s="10">
        <f t="shared" si="5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56"/>
        <v>1.694</v>
      </c>
      <c r="P1016" s="6">
        <f t="shared" si="57"/>
        <v>1538</v>
      </c>
      <c r="Q1016" t="s">
        <v>8317</v>
      </c>
      <c r="R1016" t="s">
        <v>8319</v>
      </c>
      <c r="S1016" s="10">
        <f t="shared" si="58"/>
        <v>41955.002488425926</v>
      </c>
      <c r="T1016" s="10">
        <f t="shared" si="5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56"/>
        <v>1.9733333333333334</v>
      </c>
      <c r="P1017" s="6">
        <f t="shared" si="57"/>
        <v>123</v>
      </c>
      <c r="Q1017" t="s">
        <v>8317</v>
      </c>
      <c r="R1017" t="s">
        <v>8319</v>
      </c>
      <c r="S1017" s="10">
        <f t="shared" si="58"/>
        <v>42303.878414351857</v>
      </c>
      <c r="T1017" s="10">
        <f t="shared" si="5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56"/>
        <v>1.9715799999999999</v>
      </c>
      <c r="P1018" s="6">
        <f t="shared" si="57"/>
        <v>1440</v>
      </c>
      <c r="Q1018" t="s">
        <v>8317</v>
      </c>
      <c r="R1018" t="s">
        <v>8319</v>
      </c>
      <c r="S1018" s="10">
        <f t="shared" si="58"/>
        <v>42422.107129629629</v>
      </c>
      <c r="T1018" s="10">
        <f t="shared" si="5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56"/>
        <v>1.771212</v>
      </c>
      <c r="P1019" s="6">
        <f t="shared" si="57"/>
        <v>28776</v>
      </c>
      <c r="Q1019" t="s">
        <v>8317</v>
      </c>
      <c r="R1019" t="s">
        <v>8319</v>
      </c>
      <c r="S1019" s="10">
        <f t="shared" si="58"/>
        <v>42289.675173611111</v>
      </c>
      <c r="T1019" s="10">
        <f t="shared" si="5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56"/>
        <v>1.96895</v>
      </c>
      <c r="P1020" s="6">
        <f t="shared" si="57"/>
        <v>314</v>
      </c>
      <c r="Q1020" t="s">
        <v>8317</v>
      </c>
      <c r="R1020" t="s">
        <v>8319</v>
      </c>
      <c r="S1020" s="10">
        <f t="shared" si="58"/>
        <v>42535.492280092592</v>
      </c>
      <c r="T1020" s="10">
        <f t="shared" si="5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56"/>
        <v>1.5266666666666666</v>
      </c>
      <c r="P1021" s="6">
        <f t="shared" si="57"/>
        <v>10850</v>
      </c>
      <c r="Q1021" t="s">
        <v>8317</v>
      </c>
      <c r="R1021" t="s">
        <v>8319</v>
      </c>
      <c r="S1021" s="10">
        <f t="shared" si="58"/>
        <v>42009.973946759259</v>
      </c>
      <c r="T1021" s="10">
        <f t="shared" si="5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56"/>
        <v>-5.5483870967741877E-2</v>
      </c>
      <c r="P1022" s="6">
        <f t="shared" si="57"/>
        <v>1608</v>
      </c>
      <c r="Q1022" t="s">
        <v>8323</v>
      </c>
      <c r="R1022" t="s">
        <v>8328</v>
      </c>
      <c r="S1022" s="10">
        <f t="shared" si="58"/>
        <v>42127.069548611107</v>
      </c>
      <c r="T1022" s="10">
        <f t="shared" si="5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56"/>
        <v>-1.5180366666666667</v>
      </c>
      <c r="P1023" s="6">
        <f t="shared" si="57"/>
        <v>5516.0550000000003</v>
      </c>
      <c r="Q1023" t="s">
        <v>8323</v>
      </c>
      <c r="R1023" t="s">
        <v>8328</v>
      </c>
      <c r="S1023" s="10">
        <f t="shared" si="58"/>
        <v>42271.251979166671</v>
      </c>
      <c r="T1023" s="10">
        <f t="shared" si="5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56"/>
        <v>0.85099999999999998</v>
      </c>
      <c r="P1024" s="6">
        <f t="shared" si="57"/>
        <v>1186</v>
      </c>
      <c r="Q1024" t="s">
        <v>8323</v>
      </c>
      <c r="R1024" t="s">
        <v>8328</v>
      </c>
      <c r="S1024" s="10">
        <f t="shared" si="58"/>
        <v>42111.646724537044</v>
      </c>
      <c r="T1024" s="10">
        <f t="shared" si="5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56"/>
        <v>-0.37149999999999994</v>
      </c>
      <c r="P1025" s="6">
        <f t="shared" si="57"/>
        <v>2437</v>
      </c>
      <c r="Q1025" t="s">
        <v>8323</v>
      </c>
      <c r="R1025" t="s">
        <v>8328</v>
      </c>
      <c r="S1025" s="10">
        <f t="shared" si="58"/>
        <v>42145.919687500005</v>
      </c>
      <c r="T1025" s="10">
        <f t="shared" si="5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56"/>
        <v>0.81362250000000003</v>
      </c>
      <c r="P1026" s="6">
        <f t="shared" si="57"/>
        <v>11894.275</v>
      </c>
      <c r="Q1026" t="s">
        <v>8323</v>
      </c>
      <c r="R1026" t="s">
        <v>8328</v>
      </c>
      <c r="S1026" s="10">
        <f t="shared" si="58"/>
        <v>42370.580590277779</v>
      </c>
      <c r="T1026" s="10">
        <f t="shared" si="5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56"/>
        <v>0.90071685714285699</v>
      </c>
      <c r="P1027" s="6">
        <f t="shared" si="57"/>
        <v>39010.410000000003</v>
      </c>
      <c r="Q1027" t="s">
        <v>8323</v>
      </c>
      <c r="R1027" t="s">
        <v>8328</v>
      </c>
      <c r="S1027" s="10">
        <f t="shared" si="58"/>
        <v>42049.833761574075</v>
      </c>
      <c r="T1027" s="10">
        <f t="shared" si="59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56"/>
        <v>0.99991714285714284</v>
      </c>
      <c r="P1028" s="6">
        <f t="shared" si="57"/>
        <v>3561.29</v>
      </c>
      <c r="Q1028" t="s">
        <v>8323</v>
      </c>
      <c r="R1028" t="s">
        <v>8328</v>
      </c>
      <c r="S1028" s="10">
        <f t="shared" si="58"/>
        <v>42426.407592592594</v>
      </c>
      <c r="T1028" s="10">
        <f t="shared" si="5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56"/>
        <v>0.96907079056125855</v>
      </c>
      <c r="P1029" s="6">
        <f t="shared" si="57"/>
        <v>3922</v>
      </c>
      <c r="Q1029" t="s">
        <v>8323</v>
      </c>
      <c r="R1029" t="s">
        <v>8328</v>
      </c>
      <c r="S1029" s="10">
        <f t="shared" si="58"/>
        <v>41905.034108796295</v>
      </c>
      <c r="T1029" s="10">
        <f t="shared" si="5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56"/>
        <v>0.82730000000000004</v>
      </c>
      <c r="P1030" s="6">
        <f t="shared" si="57"/>
        <v>5991</v>
      </c>
      <c r="Q1030" t="s">
        <v>8323</v>
      </c>
      <c r="R1030" t="s">
        <v>8328</v>
      </c>
      <c r="S1030" s="10">
        <f t="shared" si="58"/>
        <v>42755.627372685187</v>
      </c>
      <c r="T1030" s="10">
        <f t="shared" si="5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56"/>
        <v>0.88239999999999996</v>
      </c>
      <c r="P1031" s="6">
        <f t="shared" si="57"/>
        <v>5658.5</v>
      </c>
      <c r="Q1031" t="s">
        <v>8323</v>
      </c>
      <c r="R1031" t="s">
        <v>8328</v>
      </c>
      <c r="S1031" s="10">
        <f t="shared" si="58"/>
        <v>42044.711886574078</v>
      </c>
      <c r="T1031" s="10">
        <f t="shared" si="5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56"/>
        <v>-1.4209999999999998</v>
      </c>
      <c r="P1032" s="6">
        <f t="shared" si="57"/>
        <v>3500.5</v>
      </c>
      <c r="Q1032" t="s">
        <v>8323</v>
      </c>
      <c r="R1032" t="s">
        <v>8328</v>
      </c>
      <c r="S1032" s="10">
        <f t="shared" si="58"/>
        <v>42611.483206018514</v>
      </c>
      <c r="T1032" s="10">
        <f t="shared" si="5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56"/>
        <v>0.92600000000000005</v>
      </c>
      <c r="P1033" s="6">
        <f t="shared" si="57"/>
        <v>5419.5</v>
      </c>
      <c r="Q1033" t="s">
        <v>8323</v>
      </c>
      <c r="R1033" t="s">
        <v>8328</v>
      </c>
      <c r="S1033" s="10">
        <f t="shared" si="58"/>
        <v>42324.764004629629</v>
      </c>
      <c r="T1033" s="10">
        <f t="shared" si="5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56"/>
        <v>0.91502962962962964</v>
      </c>
      <c r="P1034" s="6">
        <f t="shared" si="57"/>
        <v>2977.42</v>
      </c>
      <c r="Q1034" t="s">
        <v>8323</v>
      </c>
      <c r="R1034" t="s">
        <v>8328</v>
      </c>
      <c r="S1034" s="10">
        <f t="shared" si="58"/>
        <v>42514.666956018518</v>
      </c>
      <c r="T1034" s="10">
        <f t="shared" si="5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56"/>
        <v>0.97138554216867468</v>
      </c>
      <c r="P1035" s="6">
        <f t="shared" si="57"/>
        <v>696.5</v>
      </c>
      <c r="Q1035" t="s">
        <v>8323</v>
      </c>
      <c r="R1035" t="s">
        <v>8328</v>
      </c>
      <c r="S1035" s="10">
        <f t="shared" si="58"/>
        <v>42688.732407407413</v>
      </c>
      <c r="T1035" s="10">
        <f t="shared" si="5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56"/>
        <v>0.69998199999999999</v>
      </c>
      <c r="P1036" s="6">
        <f t="shared" si="57"/>
        <v>3333.0450000000001</v>
      </c>
      <c r="Q1036" t="s">
        <v>8323</v>
      </c>
      <c r="R1036" t="s">
        <v>8328</v>
      </c>
      <c r="S1036" s="10">
        <f t="shared" si="58"/>
        <v>42555.166712962964</v>
      </c>
      <c r="T1036" s="10">
        <f t="shared" si="5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56"/>
        <v>0.92347826086956519</v>
      </c>
      <c r="P1037" s="6">
        <f t="shared" si="57"/>
        <v>2514</v>
      </c>
      <c r="Q1037" t="s">
        <v>8323</v>
      </c>
      <c r="R1037" t="s">
        <v>8328</v>
      </c>
      <c r="S1037" s="10">
        <f t="shared" si="58"/>
        <v>42016.641435185185</v>
      </c>
      <c r="T1037" s="10">
        <f t="shared" si="5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56"/>
        <v>0.87639555555555548</v>
      </c>
      <c r="P1038" s="6">
        <f t="shared" si="57"/>
        <v>2633.61</v>
      </c>
      <c r="Q1038" t="s">
        <v>8323</v>
      </c>
      <c r="R1038" t="s">
        <v>8328</v>
      </c>
      <c r="S1038" s="10">
        <f t="shared" si="58"/>
        <v>41249.448958333334</v>
      </c>
      <c r="T1038" s="10">
        <f t="shared" si="5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56"/>
        <v>0.97899999999999998</v>
      </c>
      <c r="P1039" s="6">
        <f t="shared" si="57"/>
        <v>521</v>
      </c>
      <c r="Q1039" t="s">
        <v>8323</v>
      </c>
      <c r="R1039" t="s">
        <v>8328</v>
      </c>
      <c r="S1039" s="10">
        <f t="shared" si="58"/>
        <v>42119.822476851856</v>
      </c>
      <c r="T1039" s="10">
        <f t="shared" si="5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56"/>
        <v>0.54666666666666663</v>
      </c>
      <c r="P1040" s="6">
        <f t="shared" si="57"/>
        <v>1120.5</v>
      </c>
      <c r="Q1040" t="s">
        <v>8323</v>
      </c>
      <c r="R1040" t="s">
        <v>8328</v>
      </c>
      <c r="S1040" s="10">
        <f t="shared" si="58"/>
        <v>42418.231747685189</v>
      </c>
      <c r="T1040" s="10">
        <f t="shared" si="5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56"/>
        <v>0.71799999999999997</v>
      </c>
      <c r="P1041" s="6">
        <f t="shared" si="57"/>
        <v>335.5</v>
      </c>
      <c r="Q1041" t="s">
        <v>8323</v>
      </c>
      <c r="R1041" t="s">
        <v>8328</v>
      </c>
      <c r="S1041" s="10">
        <f t="shared" si="58"/>
        <v>42692.109328703707</v>
      </c>
      <c r="T1041" s="10">
        <f t="shared" si="5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56"/>
        <v>1.9970588235294118</v>
      </c>
      <c r="P1042" s="6">
        <f t="shared" si="57"/>
        <v>125.5</v>
      </c>
      <c r="Q1042" t="s">
        <v>8329</v>
      </c>
      <c r="R1042" t="s">
        <v>8330</v>
      </c>
      <c r="S1042" s="10">
        <f t="shared" si="58"/>
        <v>42579.708437499998</v>
      </c>
      <c r="T1042" s="10">
        <f t="shared" si="5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56"/>
        <v>2</v>
      </c>
      <c r="P1043" s="6">
        <f t="shared" si="57"/>
        <v>0</v>
      </c>
      <c r="Q1043" t="s">
        <v>8329</v>
      </c>
      <c r="R1043" t="s">
        <v>8330</v>
      </c>
      <c r="S1043" s="10">
        <f t="shared" si="58"/>
        <v>41831.060092592597</v>
      </c>
      <c r="T1043" s="10">
        <f t="shared" si="5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56"/>
        <v>1.9846153846153847</v>
      </c>
      <c r="P1044" s="6">
        <f t="shared" si="57"/>
        <v>5.5</v>
      </c>
      <c r="Q1044" t="s">
        <v>8329</v>
      </c>
      <c r="R1044" t="s">
        <v>8330</v>
      </c>
      <c r="S1044" s="10">
        <f t="shared" si="58"/>
        <v>41851.696157407408</v>
      </c>
      <c r="T1044" s="10">
        <f t="shared" si="5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56"/>
        <v>1.9146300000000001</v>
      </c>
      <c r="P1045" s="6">
        <f t="shared" si="57"/>
        <v>4414.5</v>
      </c>
      <c r="Q1045" t="s">
        <v>8329</v>
      </c>
      <c r="R1045" t="s">
        <v>8330</v>
      </c>
      <c r="S1045" s="10">
        <f t="shared" si="58"/>
        <v>42114.252951388888</v>
      </c>
      <c r="T1045" s="10">
        <f t="shared" si="5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56"/>
        <v>1.9991428571428571</v>
      </c>
      <c r="P1046" s="6">
        <f t="shared" si="57"/>
        <v>4</v>
      </c>
      <c r="Q1046" t="s">
        <v>8329</v>
      </c>
      <c r="R1046" t="s">
        <v>8330</v>
      </c>
      <c r="S1046" s="10">
        <f t="shared" si="58"/>
        <v>42011.925937499997</v>
      </c>
      <c r="T1046" s="10">
        <f t="shared" si="5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56"/>
        <v>1.9734</v>
      </c>
      <c r="P1047" s="6">
        <f t="shared" si="57"/>
        <v>137</v>
      </c>
      <c r="Q1047" t="s">
        <v>8329</v>
      </c>
      <c r="R1047" t="s">
        <v>8330</v>
      </c>
      <c r="S1047" s="10">
        <f t="shared" si="58"/>
        <v>41844.874421296299</v>
      </c>
      <c r="T1047" s="10">
        <f t="shared" si="5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56"/>
        <v>2</v>
      </c>
      <c r="P1048" s="6">
        <f t="shared" si="57"/>
        <v>0</v>
      </c>
      <c r="Q1048" t="s">
        <v>8329</v>
      </c>
      <c r="R1048" t="s">
        <v>8330</v>
      </c>
      <c r="S1048" s="10">
        <f t="shared" si="58"/>
        <v>42319.851388888885</v>
      </c>
      <c r="T1048" s="10">
        <f t="shared" si="5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56"/>
        <v>1.9995000000000001</v>
      </c>
      <c r="P1049" s="6">
        <f t="shared" si="57"/>
        <v>1</v>
      </c>
      <c r="Q1049" t="s">
        <v>8329</v>
      </c>
      <c r="R1049" t="s">
        <v>8330</v>
      </c>
      <c r="S1049" s="10">
        <f t="shared" si="58"/>
        <v>41918.818460648145</v>
      </c>
      <c r="T1049" s="10">
        <f t="shared" si="5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56"/>
        <v>1.9858666666666667</v>
      </c>
      <c r="P1050" s="6">
        <f t="shared" si="57"/>
        <v>108</v>
      </c>
      <c r="Q1050" t="s">
        <v>8329</v>
      </c>
      <c r="R1050" t="s">
        <v>8330</v>
      </c>
      <c r="S1050" s="10">
        <f t="shared" si="58"/>
        <v>42598.053113425922</v>
      </c>
      <c r="T1050" s="10">
        <f t="shared" si="5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56"/>
        <v>2</v>
      </c>
      <c r="P1051" s="6">
        <f t="shared" si="57"/>
        <v>0</v>
      </c>
      <c r="Q1051" t="s">
        <v>8329</v>
      </c>
      <c r="R1051" t="s">
        <v>8330</v>
      </c>
      <c r="S1051" s="10">
        <f t="shared" si="58"/>
        <v>42382.431076388893</v>
      </c>
      <c r="T1051" s="10">
        <f t="shared" si="5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56"/>
        <v>2</v>
      </c>
      <c r="P1052" s="6">
        <f t="shared" si="57"/>
        <v>0</v>
      </c>
      <c r="Q1052" t="s">
        <v>8329</v>
      </c>
      <c r="R1052" t="s">
        <v>8330</v>
      </c>
      <c r="S1052" s="10">
        <f t="shared" si="58"/>
        <v>42231.7971875</v>
      </c>
      <c r="T1052" s="10">
        <f t="shared" si="5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56"/>
        <v>2</v>
      </c>
      <c r="P1053" s="6">
        <f t="shared" si="57"/>
        <v>0</v>
      </c>
      <c r="Q1053" t="s">
        <v>8329</v>
      </c>
      <c r="R1053" t="s">
        <v>8330</v>
      </c>
      <c r="S1053" s="10">
        <f t="shared" si="58"/>
        <v>41850.014178240745</v>
      </c>
      <c r="T1053" s="10">
        <f t="shared" si="5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56"/>
        <v>2</v>
      </c>
      <c r="P1054" s="6">
        <f t="shared" si="57"/>
        <v>0</v>
      </c>
      <c r="Q1054" t="s">
        <v>8329</v>
      </c>
      <c r="R1054" t="s">
        <v>8330</v>
      </c>
      <c r="S1054" s="10">
        <f t="shared" si="58"/>
        <v>42483.797395833331</v>
      </c>
      <c r="T1054" s="10">
        <f t="shared" si="5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56"/>
        <v>1.99</v>
      </c>
      <c r="P1055" s="6">
        <f t="shared" si="57"/>
        <v>8</v>
      </c>
      <c r="Q1055" t="s">
        <v>8329</v>
      </c>
      <c r="R1055" t="s">
        <v>8330</v>
      </c>
      <c r="S1055" s="10">
        <f t="shared" si="58"/>
        <v>42775.172824074078</v>
      </c>
      <c r="T1055" s="10">
        <f t="shared" si="5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56"/>
        <v>2</v>
      </c>
      <c r="P1056" s="6">
        <f t="shared" si="57"/>
        <v>0</v>
      </c>
      <c r="Q1056" t="s">
        <v>8329</v>
      </c>
      <c r="R1056" t="s">
        <v>8330</v>
      </c>
      <c r="S1056" s="10">
        <f t="shared" si="58"/>
        <v>41831.851840277777</v>
      </c>
      <c r="T1056" s="10">
        <f t="shared" si="5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56"/>
        <v>2</v>
      </c>
      <c r="P1057" s="6">
        <f t="shared" si="57"/>
        <v>0</v>
      </c>
      <c r="Q1057" t="s">
        <v>8329</v>
      </c>
      <c r="R1057" t="s">
        <v>8330</v>
      </c>
      <c r="S1057" s="10">
        <f t="shared" si="58"/>
        <v>42406.992418981477</v>
      </c>
      <c r="T1057" s="10">
        <f t="shared" si="5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56"/>
        <v>2</v>
      </c>
      <c r="P1058" s="6">
        <f t="shared" si="57"/>
        <v>0</v>
      </c>
      <c r="Q1058" t="s">
        <v>8329</v>
      </c>
      <c r="R1058" t="s">
        <v>8330</v>
      </c>
      <c r="S1058" s="10">
        <f t="shared" si="58"/>
        <v>42058.719641203701</v>
      </c>
      <c r="T1058" s="10">
        <f t="shared" si="5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56"/>
        <v>2</v>
      </c>
      <c r="P1059" s="6">
        <f t="shared" si="57"/>
        <v>0</v>
      </c>
      <c r="Q1059" t="s">
        <v>8329</v>
      </c>
      <c r="R1059" t="s">
        <v>8330</v>
      </c>
      <c r="S1059" s="10">
        <f t="shared" si="58"/>
        <v>42678.871331018512</v>
      </c>
      <c r="T1059" s="10">
        <f t="shared" si="5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56"/>
        <v>2</v>
      </c>
      <c r="P1060" s="6">
        <f t="shared" si="57"/>
        <v>0</v>
      </c>
      <c r="Q1060" t="s">
        <v>8329</v>
      </c>
      <c r="R1060" t="s">
        <v>8330</v>
      </c>
      <c r="S1060" s="10">
        <f t="shared" si="58"/>
        <v>42047.900960648149</v>
      </c>
      <c r="T1060" s="10">
        <f t="shared" si="5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56"/>
        <v>2</v>
      </c>
      <c r="P1061" s="6">
        <f t="shared" si="57"/>
        <v>0</v>
      </c>
      <c r="Q1061" t="s">
        <v>8329</v>
      </c>
      <c r="R1061" t="s">
        <v>8330</v>
      </c>
      <c r="S1061" s="10">
        <f t="shared" si="58"/>
        <v>42046.79</v>
      </c>
      <c r="T1061" s="10">
        <f t="shared" si="5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56"/>
        <v>1.99</v>
      </c>
      <c r="P1062" s="6">
        <f t="shared" si="57"/>
        <v>25.5</v>
      </c>
      <c r="Q1062" t="s">
        <v>8329</v>
      </c>
      <c r="R1062" t="s">
        <v>8330</v>
      </c>
      <c r="S1062" s="10">
        <f t="shared" si="58"/>
        <v>42079.913113425922</v>
      </c>
      <c r="T1062" s="10">
        <f t="shared" si="5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56"/>
        <v>2</v>
      </c>
      <c r="P1063" s="6">
        <f t="shared" si="57"/>
        <v>0</v>
      </c>
      <c r="Q1063" t="s">
        <v>8329</v>
      </c>
      <c r="R1063" t="s">
        <v>8330</v>
      </c>
      <c r="S1063" s="10">
        <f t="shared" si="58"/>
        <v>42432.276712962965</v>
      </c>
      <c r="T1063" s="10">
        <f t="shared" si="5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56"/>
        <v>1.0452261306532664</v>
      </c>
      <c r="P1064" s="6">
        <f t="shared" si="57"/>
        <v>97</v>
      </c>
      <c r="Q1064" t="s">
        <v>8329</v>
      </c>
      <c r="R1064" t="s">
        <v>8330</v>
      </c>
      <c r="S1064" s="10">
        <f t="shared" si="58"/>
        <v>42556.807187500002</v>
      </c>
      <c r="T1064" s="10">
        <f t="shared" si="5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56"/>
        <v>2</v>
      </c>
      <c r="P1065" s="6">
        <f t="shared" si="57"/>
        <v>0</v>
      </c>
      <c r="Q1065" t="s">
        <v>8329</v>
      </c>
      <c r="R1065" t="s">
        <v>8330</v>
      </c>
      <c r="S1065" s="10">
        <f t="shared" si="58"/>
        <v>42583.030810185184</v>
      </c>
      <c r="T1065" s="10">
        <f t="shared" si="5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56"/>
        <v>1.9102555555555556</v>
      </c>
      <c r="P1066" s="6">
        <f t="shared" si="57"/>
        <v>4100</v>
      </c>
      <c r="Q1066" t="s">
        <v>8331</v>
      </c>
      <c r="R1066" t="s">
        <v>8332</v>
      </c>
      <c r="S1066" s="10">
        <f t="shared" si="58"/>
        <v>41417.228043981479</v>
      </c>
      <c r="T1066" s="10">
        <f t="shared" si="5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56"/>
        <v>1.9729999999999999</v>
      </c>
      <c r="P1067" s="6">
        <f t="shared" si="57"/>
        <v>43</v>
      </c>
      <c r="Q1067" t="s">
        <v>8331</v>
      </c>
      <c r="R1067" t="s">
        <v>8332</v>
      </c>
      <c r="S1067" s="10">
        <f t="shared" si="58"/>
        <v>41661.381041666667</v>
      </c>
      <c r="T1067" s="10">
        <f t="shared" si="5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56"/>
        <v>1.9663266666666668</v>
      </c>
      <c r="P1068" s="6">
        <f t="shared" si="57"/>
        <v>2599.5</v>
      </c>
      <c r="Q1068" t="s">
        <v>8331</v>
      </c>
      <c r="R1068" t="s">
        <v>8332</v>
      </c>
      <c r="S1068" s="10">
        <f t="shared" si="58"/>
        <v>41445.962754629632</v>
      </c>
      <c r="T1068" s="10">
        <f t="shared" si="5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56"/>
        <v>1.74</v>
      </c>
      <c r="P1069" s="6">
        <f t="shared" si="57"/>
        <v>70</v>
      </c>
      <c r="Q1069" t="s">
        <v>8331</v>
      </c>
      <c r="R1069" t="s">
        <v>8332</v>
      </c>
      <c r="S1069" s="10">
        <f t="shared" si="58"/>
        <v>41599.855682870373</v>
      </c>
      <c r="T1069" s="10">
        <f t="shared" si="5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56"/>
        <v>1.9984999999999999</v>
      </c>
      <c r="P1070" s="6">
        <f t="shared" si="57"/>
        <v>24.5</v>
      </c>
      <c r="Q1070" t="s">
        <v>8331</v>
      </c>
      <c r="R1070" t="s">
        <v>8332</v>
      </c>
      <c r="S1070" s="10">
        <f t="shared" si="58"/>
        <v>42440.371111111104</v>
      </c>
      <c r="T1070" s="10">
        <f t="shared" si="5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56"/>
        <v>1.6136363636363638</v>
      </c>
      <c r="P1071" s="6">
        <f t="shared" si="57"/>
        <v>435.5</v>
      </c>
      <c r="Q1071" t="s">
        <v>8331</v>
      </c>
      <c r="R1071" t="s">
        <v>8332</v>
      </c>
      <c r="S1071" s="10">
        <f t="shared" si="58"/>
        <v>41572.229849537034</v>
      </c>
      <c r="T1071" s="10">
        <f t="shared" si="5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56"/>
        <v>1.9929999999999999</v>
      </c>
      <c r="P1072" s="6">
        <f t="shared" si="57"/>
        <v>36</v>
      </c>
      <c r="Q1072" t="s">
        <v>8331</v>
      </c>
      <c r="R1072" t="s">
        <v>8332</v>
      </c>
      <c r="S1072" s="10">
        <f t="shared" si="58"/>
        <v>41163.011828703704</v>
      </c>
      <c r="T1072" s="10">
        <f t="shared" si="5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56"/>
        <v>2</v>
      </c>
      <c r="P1073" s="6">
        <f t="shared" si="57"/>
        <v>0</v>
      </c>
      <c r="Q1073" t="s">
        <v>8331</v>
      </c>
      <c r="R1073" t="s">
        <v>8332</v>
      </c>
      <c r="S1073" s="10">
        <f t="shared" si="58"/>
        <v>42295.753391203703</v>
      </c>
      <c r="T1073" s="10">
        <f t="shared" si="5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56"/>
        <v>1.99932</v>
      </c>
      <c r="P1074" s="6">
        <f t="shared" si="57"/>
        <v>27.5</v>
      </c>
      <c r="Q1074" t="s">
        <v>8331</v>
      </c>
      <c r="R1074" t="s">
        <v>8332</v>
      </c>
      <c r="S1074" s="10">
        <f t="shared" si="58"/>
        <v>41645.832141203704</v>
      </c>
      <c r="T1074" s="10">
        <f t="shared" si="5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56"/>
        <v>1.9866666666666668</v>
      </c>
      <c r="P1075" s="6">
        <f t="shared" si="57"/>
        <v>5.5</v>
      </c>
      <c r="Q1075" t="s">
        <v>8331</v>
      </c>
      <c r="R1075" t="s">
        <v>8332</v>
      </c>
      <c r="S1075" s="10">
        <f t="shared" si="58"/>
        <v>40802.964594907404</v>
      </c>
      <c r="T1075" s="10">
        <f t="shared" si="5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56"/>
        <v>1.9369074074074075</v>
      </c>
      <c r="P1076" s="6">
        <f t="shared" si="57"/>
        <v>1718.5</v>
      </c>
      <c r="Q1076" t="s">
        <v>8331</v>
      </c>
      <c r="R1076" t="s">
        <v>8332</v>
      </c>
      <c r="S1076" s="10">
        <f t="shared" si="58"/>
        <v>41613.172974537039</v>
      </c>
      <c r="T1076" s="10">
        <f t="shared" si="5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56"/>
        <v>1.9550000000000001</v>
      </c>
      <c r="P1077" s="6">
        <f t="shared" si="57"/>
        <v>24</v>
      </c>
      <c r="Q1077" t="s">
        <v>8331</v>
      </c>
      <c r="R1077" t="s">
        <v>8332</v>
      </c>
      <c r="S1077" s="10">
        <f t="shared" si="58"/>
        <v>41005.904120370367</v>
      </c>
      <c r="T1077" s="10">
        <f t="shared" si="5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ref="O1078:O1141" si="60">(D1078-E1078)/ABS(D1078)+1</f>
        <v>1.3723466666666666</v>
      </c>
      <c r="P1078" s="6">
        <f t="shared" ref="P1078:P1141" si="61">AVERAGE(E1078,L1078)</f>
        <v>24024.5</v>
      </c>
      <c r="Q1078" t="s">
        <v>8331</v>
      </c>
      <c r="R1078" t="s">
        <v>8332</v>
      </c>
      <c r="S1078" s="10">
        <f t="shared" ref="S1078:S1141" si="62">(((J1078/60)/60)/24)+DATE(1970,1,1)</f>
        <v>41838.377893518518</v>
      </c>
      <c r="T1078" s="10">
        <f t="shared" ref="T1078:T1141" si="63"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0"/>
        <v>1.70624</v>
      </c>
      <c r="P1079" s="6">
        <f t="shared" si="61"/>
        <v>3755.5</v>
      </c>
      <c r="Q1079" t="s">
        <v>8331</v>
      </c>
      <c r="R1079" t="s">
        <v>8332</v>
      </c>
      <c r="S1079" s="10">
        <f t="shared" si="62"/>
        <v>42353.16679398148</v>
      </c>
      <c r="T1079" s="10">
        <f t="shared" si="63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0"/>
        <v>1.925</v>
      </c>
      <c r="P1080" s="6">
        <f t="shared" si="61"/>
        <v>25</v>
      </c>
      <c r="Q1080" t="s">
        <v>8331</v>
      </c>
      <c r="R1080" t="s">
        <v>8332</v>
      </c>
      <c r="S1080" s="10">
        <f t="shared" si="62"/>
        <v>40701.195844907408</v>
      </c>
      <c r="T1080" s="10">
        <f t="shared" si="63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0"/>
        <v>1.9739230769230769</v>
      </c>
      <c r="P1081" s="6">
        <f t="shared" si="61"/>
        <v>348</v>
      </c>
      <c r="Q1081" t="s">
        <v>8331</v>
      </c>
      <c r="R1081" t="s">
        <v>8332</v>
      </c>
      <c r="S1081" s="10">
        <f t="shared" si="62"/>
        <v>42479.566388888896</v>
      </c>
      <c r="T1081" s="10">
        <f t="shared" si="63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0"/>
        <v>1.9089499999999999</v>
      </c>
      <c r="P1082" s="6">
        <f t="shared" si="61"/>
        <v>959.5</v>
      </c>
      <c r="Q1082" t="s">
        <v>8331</v>
      </c>
      <c r="R1082" t="s">
        <v>8332</v>
      </c>
      <c r="S1082" s="10">
        <f t="shared" si="62"/>
        <v>41740.138113425928</v>
      </c>
      <c r="T1082" s="10">
        <f t="shared" si="63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0"/>
        <v>1.9998235294117648</v>
      </c>
      <c r="P1083" s="6">
        <f t="shared" si="61"/>
        <v>8</v>
      </c>
      <c r="Q1083" t="s">
        <v>8331</v>
      </c>
      <c r="R1083" t="s">
        <v>8332</v>
      </c>
      <c r="S1083" s="10">
        <f t="shared" si="62"/>
        <v>42002.926990740743</v>
      </c>
      <c r="T1083" s="10">
        <f t="shared" si="63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0"/>
        <v>1.9944</v>
      </c>
      <c r="P1084" s="6">
        <f t="shared" si="61"/>
        <v>29.5</v>
      </c>
      <c r="Q1084" t="s">
        <v>8331</v>
      </c>
      <c r="R1084" t="s">
        <v>8332</v>
      </c>
      <c r="S1084" s="10">
        <f t="shared" si="62"/>
        <v>41101.906111111115</v>
      </c>
      <c r="T1084" s="10">
        <f t="shared" si="63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0"/>
        <v>1.9918</v>
      </c>
      <c r="P1085" s="6">
        <f t="shared" si="61"/>
        <v>205.5</v>
      </c>
      <c r="Q1085" t="s">
        <v>8331</v>
      </c>
      <c r="R1085" t="s">
        <v>8332</v>
      </c>
      <c r="S1085" s="10">
        <f t="shared" si="62"/>
        <v>41793.659525462965</v>
      </c>
      <c r="T1085" s="10">
        <f t="shared" si="63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0"/>
        <v>2</v>
      </c>
      <c r="P1086" s="6">
        <f t="shared" si="61"/>
        <v>0</v>
      </c>
      <c r="Q1086" t="s">
        <v>8331</v>
      </c>
      <c r="R1086" t="s">
        <v>8332</v>
      </c>
      <c r="S1086" s="10">
        <f t="shared" si="62"/>
        <v>41829.912083333329</v>
      </c>
      <c r="T1086" s="10">
        <f t="shared" si="63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0"/>
        <v>1.9658</v>
      </c>
      <c r="P1087" s="6">
        <f t="shared" si="61"/>
        <v>517.5</v>
      </c>
      <c r="Q1087" t="s">
        <v>8331</v>
      </c>
      <c r="R1087" t="s">
        <v>8332</v>
      </c>
      <c r="S1087" s="10">
        <f t="shared" si="62"/>
        <v>42413.671006944445</v>
      </c>
      <c r="T1087" s="10">
        <f t="shared" si="63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0"/>
        <v>1.9991666666666665</v>
      </c>
      <c r="P1088" s="6">
        <f t="shared" si="61"/>
        <v>8.5</v>
      </c>
      <c r="Q1088" t="s">
        <v>8331</v>
      </c>
      <c r="R1088" t="s">
        <v>8332</v>
      </c>
      <c r="S1088" s="10">
        <f t="shared" si="62"/>
        <v>41845.866793981484</v>
      </c>
      <c r="T1088" s="10">
        <f t="shared" si="63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0"/>
        <v>2</v>
      </c>
      <c r="P1089" s="6">
        <f t="shared" si="61"/>
        <v>0</v>
      </c>
      <c r="Q1089" t="s">
        <v>8331</v>
      </c>
      <c r="R1089" t="s">
        <v>8332</v>
      </c>
      <c r="S1089" s="10">
        <f t="shared" si="62"/>
        <v>41775.713969907411</v>
      </c>
      <c r="T1089" s="10">
        <f t="shared" si="63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0"/>
        <v>1.8581702222222223</v>
      </c>
      <c r="P1090" s="6">
        <f t="shared" si="61"/>
        <v>3264.67</v>
      </c>
      <c r="Q1090" t="s">
        <v>8331</v>
      </c>
      <c r="R1090" t="s">
        <v>8332</v>
      </c>
      <c r="S1090" s="10">
        <f t="shared" si="62"/>
        <v>41723.799386574072</v>
      </c>
      <c r="T1090" s="10">
        <f t="shared" si="63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0"/>
        <v>1.9217333333333333</v>
      </c>
      <c r="P1091" s="6">
        <f t="shared" si="61"/>
        <v>611.5</v>
      </c>
      <c r="Q1091" t="s">
        <v>8331</v>
      </c>
      <c r="R1091" t="s">
        <v>8332</v>
      </c>
      <c r="S1091" s="10">
        <f t="shared" si="62"/>
        <v>42151.189525462964</v>
      </c>
      <c r="T1091" s="10">
        <f t="shared" si="63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0"/>
        <v>1.9996153550273097</v>
      </c>
      <c r="P1092" s="6">
        <f t="shared" si="61"/>
        <v>3</v>
      </c>
      <c r="Q1092" t="s">
        <v>8331</v>
      </c>
      <c r="R1092" t="s">
        <v>8332</v>
      </c>
      <c r="S1092" s="10">
        <f t="shared" si="62"/>
        <v>42123.185798611114</v>
      </c>
      <c r="T1092" s="10">
        <f t="shared" si="6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0"/>
        <v>1.875</v>
      </c>
      <c r="P1093" s="6">
        <f t="shared" si="61"/>
        <v>13.5</v>
      </c>
      <c r="Q1093" t="s">
        <v>8331</v>
      </c>
      <c r="R1093" t="s">
        <v>8332</v>
      </c>
      <c r="S1093" s="10">
        <f t="shared" si="62"/>
        <v>42440.820277777777</v>
      </c>
      <c r="T1093" s="10">
        <f t="shared" si="6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0"/>
        <v>1.9895</v>
      </c>
      <c r="P1094" s="6">
        <f t="shared" si="61"/>
        <v>14</v>
      </c>
      <c r="Q1094" t="s">
        <v>8331</v>
      </c>
      <c r="R1094" t="s">
        <v>8332</v>
      </c>
      <c r="S1094" s="10">
        <f t="shared" si="62"/>
        <v>41250.025902777779</v>
      </c>
      <c r="T1094" s="10">
        <f t="shared" si="6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0"/>
        <v>1.8591666666666666</v>
      </c>
      <c r="P1095" s="6">
        <f t="shared" si="61"/>
        <v>23.125</v>
      </c>
      <c r="Q1095" t="s">
        <v>8331</v>
      </c>
      <c r="R1095" t="s">
        <v>8332</v>
      </c>
      <c r="S1095" s="10">
        <f t="shared" si="62"/>
        <v>42396.973807870367</v>
      </c>
      <c r="T1095" s="10">
        <f t="shared" si="6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0"/>
        <v>1.8169994444444444</v>
      </c>
      <c r="P1096" s="6">
        <f t="shared" si="61"/>
        <v>1660.5050000000001</v>
      </c>
      <c r="Q1096" t="s">
        <v>8331</v>
      </c>
      <c r="R1096" t="s">
        <v>8332</v>
      </c>
      <c r="S1096" s="10">
        <f t="shared" si="62"/>
        <v>40795.713344907403</v>
      </c>
      <c r="T1096" s="10">
        <f t="shared" si="6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0"/>
        <v>1.9496519999999999</v>
      </c>
      <c r="P1097" s="6">
        <f t="shared" si="61"/>
        <v>12634</v>
      </c>
      <c r="Q1097" t="s">
        <v>8331</v>
      </c>
      <c r="R1097" t="s">
        <v>8332</v>
      </c>
      <c r="S1097" s="10">
        <f t="shared" si="62"/>
        <v>41486.537268518521</v>
      </c>
      <c r="T1097" s="10">
        <f t="shared" si="6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0"/>
        <v>1.8206666666666667</v>
      </c>
      <c r="P1098" s="6">
        <f t="shared" si="61"/>
        <v>1090.5</v>
      </c>
      <c r="Q1098" t="s">
        <v>8331</v>
      </c>
      <c r="R1098" t="s">
        <v>8332</v>
      </c>
      <c r="S1098" s="10">
        <f t="shared" si="62"/>
        <v>41885.51798611111</v>
      </c>
      <c r="T1098" s="10">
        <f t="shared" si="6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0"/>
        <v>1.99953</v>
      </c>
      <c r="P1099" s="6">
        <f t="shared" si="61"/>
        <v>27</v>
      </c>
      <c r="Q1099" t="s">
        <v>8331</v>
      </c>
      <c r="R1099" t="s">
        <v>8332</v>
      </c>
      <c r="S1099" s="10">
        <f t="shared" si="62"/>
        <v>41660.792557870373</v>
      </c>
      <c r="T1099" s="10">
        <f t="shared" si="6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0"/>
        <v>1.92788</v>
      </c>
      <c r="P1100" s="6">
        <f t="shared" si="61"/>
        <v>912.5</v>
      </c>
      <c r="Q1100" t="s">
        <v>8331</v>
      </c>
      <c r="R1100" t="s">
        <v>8332</v>
      </c>
      <c r="S1100" s="10">
        <f t="shared" si="62"/>
        <v>41712.762673611112</v>
      </c>
      <c r="T1100" s="10">
        <f t="shared" si="6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0"/>
        <v>1.9950000000000001</v>
      </c>
      <c r="P1101" s="6">
        <f t="shared" si="61"/>
        <v>13</v>
      </c>
      <c r="Q1101" t="s">
        <v>8331</v>
      </c>
      <c r="R1101" t="s">
        <v>8332</v>
      </c>
      <c r="S1101" s="10">
        <f t="shared" si="62"/>
        <v>42107.836435185185</v>
      </c>
      <c r="T1101" s="10">
        <f t="shared" si="6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0"/>
        <v>1.9750000000000001</v>
      </c>
      <c r="P1102" s="6">
        <f t="shared" si="61"/>
        <v>55</v>
      </c>
      <c r="Q1102" t="s">
        <v>8331</v>
      </c>
      <c r="R1102" t="s">
        <v>8332</v>
      </c>
      <c r="S1102" s="10">
        <f t="shared" si="62"/>
        <v>42384.110775462963</v>
      </c>
      <c r="T1102" s="10">
        <f t="shared" si="6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0"/>
        <v>1.99959</v>
      </c>
      <c r="P1103" s="6">
        <f t="shared" si="61"/>
        <v>23.5</v>
      </c>
      <c r="Q1103" t="s">
        <v>8331</v>
      </c>
      <c r="R1103" t="s">
        <v>8332</v>
      </c>
      <c r="S1103" s="10">
        <f t="shared" si="62"/>
        <v>42538.77243055556</v>
      </c>
      <c r="T1103" s="10">
        <f t="shared" si="6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0"/>
        <v>1.9468749999999999</v>
      </c>
      <c r="P1104" s="6">
        <f t="shared" si="61"/>
        <v>224.5</v>
      </c>
      <c r="Q1104" t="s">
        <v>8331</v>
      </c>
      <c r="R1104" t="s">
        <v>8332</v>
      </c>
      <c r="S1104" s="10">
        <f t="shared" si="62"/>
        <v>41577.045428240745</v>
      </c>
      <c r="T1104" s="10">
        <f t="shared" si="6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0"/>
        <v>1.9838</v>
      </c>
      <c r="P1105" s="6">
        <f t="shared" si="61"/>
        <v>129</v>
      </c>
      <c r="Q1105" t="s">
        <v>8331</v>
      </c>
      <c r="R1105" t="s">
        <v>8332</v>
      </c>
      <c r="S1105" s="10">
        <f t="shared" si="62"/>
        <v>42479.22210648148</v>
      </c>
      <c r="T1105" s="10">
        <f t="shared" si="6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0"/>
        <v>1.9504833333333333</v>
      </c>
      <c r="P1106" s="6">
        <f t="shared" si="61"/>
        <v>1504</v>
      </c>
      <c r="Q1106" t="s">
        <v>8331</v>
      </c>
      <c r="R1106" t="s">
        <v>8332</v>
      </c>
      <c r="S1106" s="10">
        <f t="shared" si="62"/>
        <v>41771.40996527778</v>
      </c>
      <c r="T1106" s="10">
        <f t="shared" si="6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0"/>
        <v>1.99841</v>
      </c>
      <c r="P1107" s="6">
        <f t="shared" si="61"/>
        <v>725.5</v>
      </c>
      <c r="Q1107" t="s">
        <v>8331</v>
      </c>
      <c r="R1107" t="s">
        <v>8332</v>
      </c>
      <c r="S1107" s="10">
        <f t="shared" si="62"/>
        <v>41692.135729166665</v>
      </c>
      <c r="T1107" s="10">
        <f t="shared" si="6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0"/>
        <v>1.5874999999999999</v>
      </c>
      <c r="P1108" s="6">
        <f t="shared" si="61"/>
        <v>86</v>
      </c>
      <c r="Q1108" t="s">
        <v>8331</v>
      </c>
      <c r="R1108" t="s">
        <v>8332</v>
      </c>
      <c r="S1108" s="10">
        <f t="shared" si="62"/>
        <v>40973.740451388891</v>
      </c>
      <c r="T1108" s="10">
        <f t="shared" si="6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0"/>
        <v>2</v>
      </c>
      <c r="P1109" s="6">
        <f t="shared" si="61"/>
        <v>0</v>
      </c>
      <c r="Q1109" t="s">
        <v>8331</v>
      </c>
      <c r="R1109" t="s">
        <v>8332</v>
      </c>
      <c r="S1109" s="10">
        <f t="shared" si="62"/>
        <v>41813.861388888887</v>
      </c>
      <c r="T1109" s="10">
        <f t="shared" si="6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0"/>
        <v>1.9706999999999999</v>
      </c>
      <c r="P1110" s="6">
        <f t="shared" si="61"/>
        <v>376.75</v>
      </c>
      <c r="Q1110" t="s">
        <v>8331</v>
      </c>
      <c r="R1110" t="s">
        <v>8332</v>
      </c>
      <c r="S1110" s="10">
        <f t="shared" si="62"/>
        <v>40952.636979166666</v>
      </c>
      <c r="T1110" s="10">
        <f t="shared" si="6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0"/>
        <v>1.9955000000000001</v>
      </c>
      <c r="P1111" s="6">
        <f t="shared" si="61"/>
        <v>24</v>
      </c>
      <c r="Q1111" t="s">
        <v>8331</v>
      </c>
      <c r="R1111" t="s">
        <v>8332</v>
      </c>
      <c r="S1111" s="10">
        <f t="shared" si="62"/>
        <v>42662.752199074079</v>
      </c>
      <c r="T1111" s="10">
        <f t="shared" si="6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0"/>
        <v>1.9948999999999999</v>
      </c>
      <c r="P1112" s="6">
        <f t="shared" si="61"/>
        <v>133</v>
      </c>
      <c r="Q1112" t="s">
        <v>8331</v>
      </c>
      <c r="R1112" t="s">
        <v>8332</v>
      </c>
      <c r="S1112" s="10">
        <f t="shared" si="62"/>
        <v>41220.933124999996</v>
      </c>
      <c r="T1112" s="10">
        <f t="shared" si="6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0"/>
        <v>1.9996</v>
      </c>
      <c r="P1113" s="6">
        <f t="shared" si="61"/>
        <v>1</v>
      </c>
      <c r="Q1113" t="s">
        <v>8331</v>
      </c>
      <c r="R1113" t="s">
        <v>8332</v>
      </c>
      <c r="S1113" s="10">
        <f t="shared" si="62"/>
        <v>42347.203587962969</v>
      </c>
      <c r="T1113" s="10">
        <f t="shared" si="6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0"/>
        <v>1.6446259090909092</v>
      </c>
      <c r="P1114" s="6">
        <f t="shared" si="61"/>
        <v>15792.46</v>
      </c>
      <c r="Q1114" t="s">
        <v>8331</v>
      </c>
      <c r="R1114" t="s">
        <v>8332</v>
      </c>
      <c r="S1114" s="10">
        <f t="shared" si="62"/>
        <v>41963.759386574078</v>
      </c>
      <c r="T1114" s="10">
        <f t="shared" si="6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0"/>
        <v>1.9950000000000001</v>
      </c>
      <c r="P1115" s="6">
        <f t="shared" si="61"/>
        <v>3</v>
      </c>
      <c r="Q1115" t="s">
        <v>8331</v>
      </c>
      <c r="R1115" t="s">
        <v>8332</v>
      </c>
      <c r="S1115" s="10">
        <f t="shared" si="62"/>
        <v>41835.977083333331</v>
      </c>
      <c r="T1115" s="10">
        <f t="shared" si="6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0"/>
        <v>1.9983333333333333</v>
      </c>
      <c r="P1116" s="6">
        <f t="shared" si="61"/>
        <v>6.5</v>
      </c>
      <c r="Q1116" t="s">
        <v>8331</v>
      </c>
      <c r="R1116" t="s">
        <v>8332</v>
      </c>
      <c r="S1116" s="10">
        <f t="shared" si="62"/>
        <v>41526.345914351856</v>
      </c>
      <c r="T1116" s="10">
        <f t="shared" si="6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0"/>
        <v>1.998675</v>
      </c>
      <c r="P1117" s="6">
        <f t="shared" si="61"/>
        <v>28.5</v>
      </c>
      <c r="Q1117" t="s">
        <v>8331</v>
      </c>
      <c r="R1117" t="s">
        <v>8332</v>
      </c>
      <c r="S1117" s="10">
        <f t="shared" si="62"/>
        <v>42429.695543981477</v>
      </c>
      <c r="T1117" s="10">
        <f t="shared" si="6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0"/>
        <v>1.9996429600000001</v>
      </c>
      <c r="P1118" s="6">
        <f t="shared" si="61"/>
        <v>94.26</v>
      </c>
      <c r="Q1118" t="s">
        <v>8331</v>
      </c>
      <c r="R1118" t="s">
        <v>8332</v>
      </c>
      <c r="S1118" s="10">
        <f t="shared" si="62"/>
        <v>41009.847314814811</v>
      </c>
      <c r="T1118" s="10">
        <f t="shared" si="6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0"/>
        <v>1.917</v>
      </c>
      <c r="P1119" s="6">
        <f t="shared" si="61"/>
        <v>45.5</v>
      </c>
      <c r="Q1119" t="s">
        <v>8331</v>
      </c>
      <c r="R1119" t="s">
        <v>8332</v>
      </c>
      <c r="S1119" s="10">
        <f t="shared" si="62"/>
        <v>42333.598530092597</v>
      </c>
      <c r="T1119" s="10">
        <f t="shared" si="6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0"/>
        <v>1.9757777777777776</v>
      </c>
      <c r="P1120" s="6">
        <f t="shared" si="61"/>
        <v>56</v>
      </c>
      <c r="Q1120" t="s">
        <v>8331</v>
      </c>
      <c r="R1120" t="s">
        <v>8332</v>
      </c>
      <c r="S1120" s="10">
        <f t="shared" si="62"/>
        <v>41704.16642361111</v>
      </c>
      <c r="T1120" s="10">
        <f t="shared" si="6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0"/>
        <v>1.9976190476190476</v>
      </c>
      <c r="P1121" s="6">
        <f t="shared" si="61"/>
        <v>3</v>
      </c>
      <c r="Q1121" t="s">
        <v>8331</v>
      </c>
      <c r="R1121" t="s">
        <v>8332</v>
      </c>
      <c r="S1121" s="10">
        <f t="shared" si="62"/>
        <v>41722.792407407411</v>
      </c>
      <c r="T1121" s="10">
        <f t="shared" si="6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0"/>
        <v>2</v>
      </c>
      <c r="P1122" s="6">
        <f t="shared" si="61"/>
        <v>0</v>
      </c>
      <c r="Q1122" t="s">
        <v>8331</v>
      </c>
      <c r="R1122" t="s">
        <v>8332</v>
      </c>
      <c r="S1122" s="10">
        <f t="shared" si="62"/>
        <v>40799.872685185182</v>
      </c>
      <c r="T1122" s="10">
        <f t="shared" si="6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0"/>
        <v>1.999884</v>
      </c>
      <c r="P1123" s="6">
        <f t="shared" si="61"/>
        <v>17</v>
      </c>
      <c r="Q1123" t="s">
        <v>8331</v>
      </c>
      <c r="R1123" t="s">
        <v>8332</v>
      </c>
      <c r="S1123" s="10">
        <f t="shared" si="62"/>
        <v>42412.934212962966</v>
      </c>
      <c r="T1123" s="10">
        <f t="shared" si="6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0"/>
        <v>2</v>
      </c>
      <c r="P1124" s="6">
        <f t="shared" si="61"/>
        <v>0</v>
      </c>
      <c r="Q1124" t="s">
        <v>8331</v>
      </c>
      <c r="R1124" t="s">
        <v>8332</v>
      </c>
      <c r="S1124" s="10">
        <f t="shared" si="62"/>
        <v>41410.703993055555</v>
      </c>
      <c r="T1124" s="10">
        <f t="shared" si="6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0"/>
        <v>1.9978</v>
      </c>
      <c r="P1125" s="6">
        <f t="shared" si="61"/>
        <v>7</v>
      </c>
      <c r="Q1125" t="s">
        <v>8331</v>
      </c>
      <c r="R1125" t="s">
        <v>8332</v>
      </c>
      <c r="S1125" s="10">
        <f t="shared" si="62"/>
        <v>41718.5237037037</v>
      </c>
      <c r="T1125" s="10">
        <f t="shared" si="6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0"/>
        <v>1.9952777777777779</v>
      </c>
      <c r="P1126" s="6">
        <f t="shared" si="61"/>
        <v>216</v>
      </c>
      <c r="Q1126" t="s">
        <v>8331</v>
      </c>
      <c r="R1126" t="s">
        <v>8333</v>
      </c>
      <c r="S1126" s="10">
        <f t="shared" si="62"/>
        <v>42094.667256944449</v>
      </c>
      <c r="T1126" s="10">
        <f t="shared" si="6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0"/>
        <v>2</v>
      </c>
      <c r="P1127" s="6">
        <f t="shared" si="61"/>
        <v>0</v>
      </c>
      <c r="Q1127" t="s">
        <v>8331</v>
      </c>
      <c r="R1127" t="s">
        <v>8333</v>
      </c>
      <c r="S1127" s="10">
        <f t="shared" si="62"/>
        <v>42212.624189814815</v>
      </c>
      <c r="T1127" s="10">
        <f t="shared" si="6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0"/>
        <v>1.9950000000000001</v>
      </c>
      <c r="P1128" s="6">
        <f t="shared" si="61"/>
        <v>6</v>
      </c>
      <c r="Q1128" t="s">
        <v>8331</v>
      </c>
      <c r="R1128" t="s">
        <v>8333</v>
      </c>
      <c r="S1128" s="10">
        <f t="shared" si="62"/>
        <v>42535.327476851846</v>
      </c>
      <c r="T1128" s="10">
        <f t="shared" si="6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0"/>
        <v>1.9832857142857143</v>
      </c>
      <c r="P1129" s="6">
        <f t="shared" si="61"/>
        <v>304</v>
      </c>
      <c r="Q1129" t="s">
        <v>8331</v>
      </c>
      <c r="R1129" t="s">
        <v>8333</v>
      </c>
      <c r="S1129" s="10">
        <f t="shared" si="62"/>
        <v>41926.854166666664</v>
      </c>
      <c r="T1129" s="10">
        <f t="shared" si="6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0"/>
        <v>1.9990000000000001</v>
      </c>
      <c r="P1130" s="6">
        <f t="shared" si="61"/>
        <v>1</v>
      </c>
      <c r="Q1130" t="s">
        <v>8331</v>
      </c>
      <c r="R1130" t="s">
        <v>8333</v>
      </c>
      <c r="S1130" s="10">
        <f t="shared" si="62"/>
        <v>41828.649502314816</v>
      </c>
      <c r="T1130" s="10">
        <f t="shared" si="6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0"/>
        <v>1.99895</v>
      </c>
      <c r="P1131" s="6">
        <f t="shared" si="61"/>
        <v>11.5</v>
      </c>
      <c r="Q1131" t="s">
        <v>8331</v>
      </c>
      <c r="R1131" t="s">
        <v>8333</v>
      </c>
      <c r="S1131" s="10">
        <f t="shared" si="62"/>
        <v>42496.264965277776</v>
      </c>
      <c r="T1131" s="10">
        <f t="shared" si="6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0"/>
        <v>1.9978</v>
      </c>
      <c r="P1132" s="6">
        <f t="shared" si="61"/>
        <v>7</v>
      </c>
      <c r="Q1132" t="s">
        <v>8331</v>
      </c>
      <c r="R1132" t="s">
        <v>8333</v>
      </c>
      <c r="S1132" s="10">
        <f t="shared" si="62"/>
        <v>41908.996527777781</v>
      </c>
      <c r="T1132" s="10">
        <f t="shared" si="6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0"/>
        <v>2</v>
      </c>
      <c r="P1133" s="6">
        <f t="shared" si="61"/>
        <v>0</v>
      </c>
      <c r="Q1133" t="s">
        <v>8331</v>
      </c>
      <c r="R1133" t="s">
        <v>8333</v>
      </c>
      <c r="S1133" s="10">
        <f t="shared" si="62"/>
        <v>42332.908194444448</v>
      </c>
      <c r="T1133" s="10">
        <f t="shared" si="6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0"/>
        <v>1.8561999999999999</v>
      </c>
      <c r="P1134" s="6">
        <f t="shared" si="61"/>
        <v>725.5</v>
      </c>
      <c r="Q1134" t="s">
        <v>8331</v>
      </c>
      <c r="R1134" t="s">
        <v>8333</v>
      </c>
      <c r="S1134" s="10">
        <f t="shared" si="62"/>
        <v>42706.115405092598</v>
      </c>
      <c r="T1134" s="10">
        <f t="shared" si="6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0"/>
        <v>1.9933333333333332</v>
      </c>
      <c r="P1135" s="6">
        <f t="shared" si="61"/>
        <v>10.5</v>
      </c>
      <c r="Q1135" t="s">
        <v>8331</v>
      </c>
      <c r="R1135" t="s">
        <v>8333</v>
      </c>
      <c r="S1135" s="10">
        <f t="shared" si="62"/>
        <v>41821.407187500001</v>
      </c>
      <c r="T1135" s="10">
        <f t="shared" si="6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0"/>
        <v>1.99996</v>
      </c>
      <c r="P1136" s="6">
        <f t="shared" si="61"/>
        <v>1</v>
      </c>
      <c r="Q1136" t="s">
        <v>8331</v>
      </c>
      <c r="R1136" t="s">
        <v>8333</v>
      </c>
      <c r="S1136" s="10">
        <f t="shared" si="62"/>
        <v>41958.285046296296</v>
      </c>
      <c r="T1136" s="10">
        <f t="shared" si="6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0"/>
        <v>1.95</v>
      </c>
      <c r="P1137" s="6">
        <f t="shared" si="61"/>
        <v>25.5</v>
      </c>
      <c r="Q1137" t="s">
        <v>8331</v>
      </c>
      <c r="R1137" t="s">
        <v>8333</v>
      </c>
      <c r="S1137" s="10">
        <f t="shared" si="62"/>
        <v>42558.989513888882</v>
      </c>
      <c r="T1137" s="10">
        <f t="shared" si="6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0"/>
        <v>1.935560859188544</v>
      </c>
      <c r="P1138" s="6">
        <f t="shared" si="61"/>
        <v>138</v>
      </c>
      <c r="Q1138" t="s">
        <v>8331</v>
      </c>
      <c r="R1138" t="s">
        <v>8333</v>
      </c>
      <c r="S1138" s="10">
        <f t="shared" si="62"/>
        <v>42327.671631944439</v>
      </c>
      <c r="T1138" s="10">
        <f t="shared" si="6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0"/>
        <v>1.605</v>
      </c>
      <c r="P1139" s="6">
        <f t="shared" si="61"/>
        <v>4957</v>
      </c>
      <c r="Q1139" t="s">
        <v>8331</v>
      </c>
      <c r="R1139" t="s">
        <v>8333</v>
      </c>
      <c r="S1139" s="10">
        <f t="shared" si="62"/>
        <v>42453.819687499999</v>
      </c>
      <c r="T1139" s="10">
        <f t="shared" si="6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0"/>
        <v>1.9964285714285714</v>
      </c>
      <c r="P1140" s="6">
        <f t="shared" si="61"/>
        <v>64.5</v>
      </c>
      <c r="Q1140" t="s">
        <v>8331</v>
      </c>
      <c r="R1140" t="s">
        <v>8333</v>
      </c>
      <c r="S1140" s="10">
        <f t="shared" si="62"/>
        <v>42736.9066087963</v>
      </c>
      <c r="T1140" s="10">
        <f t="shared" si="6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0"/>
        <v>1.9993750000000001</v>
      </c>
      <c r="P1141" s="6">
        <f t="shared" si="61"/>
        <v>3</v>
      </c>
      <c r="Q1141" t="s">
        <v>8331</v>
      </c>
      <c r="R1141" t="s">
        <v>8333</v>
      </c>
      <c r="S1141" s="10">
        <f t="shared" si="62"/>
        <v>41975.347523148142</v>
      </c>
      <c r="T1141" s="10">
        <f t="shared" si="6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ref="O1142:O1205" si="64">(D1142-E1142)/ABS(D1142)+1</f>
        <v>2</v>
      </c>
      <c r="P1142" s="6">
        <f t="shared" ref="P1142:P1205" si="65">AVERAGE(E1142,L1142)</f>
        <v>0</v>
      </c>
      <c r="Q1142" t="s">
        <v>8331</v>
      </c>
      <c r="R1142" t="s">
        <v>8333</v>
      </c>
      <c r="S1142" s="10">
        <f t="shared" ref="S1142:S1205" si="66">(((J1142/60)/60)/24)+DATE(1970,1,1)</f>
        <v>42192.462048611109</v>
      </c>
      <c r="T1142" s="10">
        <f t="shared" ref="T1142:T1205" si="67"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4"/>
        <v>2</v>
      </c>
      <c r="P1143" s="6">
        <f t="shared" si="65"/>
        <v>0</v>
      </c>
      <c r="Q1143" t="s">
        <v>8331</v>
      </c>
      <c r="R1143" t="s">
        <v>8333</v>
      </c>
      <c r="S1143" s="10">
        <f t="shared" si="66"/>
        <v>42164.699652777781</v>
      </c>
      <c r="T1143" s="10">
        <f t="shared" si="6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4"/>
        <v>2</v>
      </c>
      <c r="P1144" s="6">
        <f t="shared" si="65"/>
        <v>0</v>
      </c>
      <c r="Q1144" t="s">
        <v>8331</v>
      </c>
      <c r="R1144" t="s">
        <v>8333</v>
      </c>
      <c r="S1144" s="10">
        <f t="shared" si="66"/>
        <v>42022.006099537044</v>
      </c>
      <c r="T1144" s="10">
        <f t="shared" si="6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4"/>
        <v>1.9958666666666667</v>
      </c>
      <c r="P1145" s="6">
        <f t="shared" si="65"/>
        <v>97</v>
      </c>
      <c r="Q1145" t="s">
        <v>8331</v>
      </c>
      <c r="R1145" t="s">
        <v>8333</v>
      </c>
      <c r="S1145" s="10">
        <f t="shared" si="66"/>
        <v>42325.19358796296</v>
      </c>
      <c r="T1145" s="10">
        <f t="shared" si="6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4"/>
        <v>2</v>
      </c>
      <c r="P1146" s="6">
        <f t="shared" si="65"/>
        <v>0</v>
      </c>
      <c r="Q1146" t="s">
        <v>8334</v>
      </c>
      <c r="R1146" t="s">
        <v>8335</v>
      </c>
      <c r="S1146" s="10">
        <f t="shared" si="66"/>
        <v>42093.181944444441</v>
      </c>
      <c r="T1146" s="10">
        <f t="shared" si="6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4"/>
        <v>1.99875</v>
      </c>
      <c r="P1147" s="6">
        <f t="shared" si="65"/>
        <v>50.5</v>
      </c>
      <c r="Q1147" t="s">
        <v>8334</v>
      </c>
      <c r="R1147" t="s">
        <v>8335</v>
      </c>
      <c r="S1147" s="10">
        <f t="shared" si="66"/>
        <v>41854.747592592597</v>
      </c>
      <c r="T1147" s="10">
        <f t="shared" si="6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4"/>
        <v>1.9116666666666666</v>
      </c>
      <c r="P1148" s="6">
        <f t="shared" si="65"/>
        <v>271</v>
      </c>
      <c r="Q1148" t="s">
        <v>8334</v>
      </c>
      <c r="R1148" t="s">
        <v>8335</v>
      </c>
      <c r="S1148" s="10">
        <f t="shared" si="66"/>
        <v>41723.9533912037</v>
      </c>
      <c r="T1148" s="10">
        <f t="shared" si="6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4"/>
        <v>2</v>
      </c>
      <c r="P1149" s="6">
        <f t="shared" si="65"/>
        <v>0</v>
      </c>
      <c r="Q1149" t="s">
        <v>8334</v>
      </c>
      <c r="R1149" t="s">
        <v>8335</v>
      </c>
      <c r="S1149" s="10">
        <f t="shared" si="66"/>
        <v>41871.972025462965</v>
      </c>
      <c r="T1149" s="10">
        <f t="shared" si="6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4"/>
        <v>1.9951333333333334</v>
      </c>
      <c r="P1150" s="6">
        <f t="shared" si="65"/>
        <v>38</v>
      </c>
      <c r="Q1150" t="s">
        <v>8334</v>
      </c>
      <c r="R1150" t="s">
        <v>8335</v>
      </c>
      <c r="S1150" s="10">
        <f t="shared" si="66"/>
        <v>42675.171076388884</v>
      </c>
      <c r="T1150" s="10">
        <f t="shared" si="6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4"/>
        <v>1.9984999999999999</v>
      </c>
      <c r="P1151" s="6">
        <f t="shared" si="65"/>
        <v>38.5</v>
      </c>
      <c r="Q1151" t="s">
        <v>8334</v>
      </c>
      <c r="R1151" t="s">
        <v>8335</v>
      </c>
      <c r="S1151" s="10">
        <f t="shared" si="66"/>
        <v>42507.71025462963</v>
      </c>
      <c r="T1151" s="10">
        <f t="shared" si="6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4"/>
        <v>1.8992</v>
      </c>
      <c r="P1152" s="6">
        <f t="shared" si="65"/>
        <v>129</v>
      </c>
      <c r="Q1152" t="s">
        <v>8334</v>
      </c>
      <c r="R1152" t="s">
        <v>8335</v>
      </c>
      <c r="S1152" s="10">
        <f t="shared" si="66"/>
        <v>42317.954571759255</v>
      </c>
      <c r="T1152" s="10">
        <f t="shared" si="6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4"/>
        <v>2</v>
      </c>
      <c r="P1153" s="6">
        <f t="shared" si="65"/>
        <v>0</v>
      </c>
      <c r="Q1153" t="s">
        <v>8334</v>
      </c>
      <c r="R1153" t="s">
        <v>8335</v>
      </c>
      <c r="S1153" s="10">
        <f t="shared" si="66"/>
        <v>42224.102581018517</v>
      </c>
      <c r="T1153" s="10">
        <f t="shared" si="6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4"/>
        <v>1.9430624999999999</v>
      </c>
      <c r="P1154" s="6">
        <f t="shared" si="65"/>
        <v>463</v>
      </c>
      <c r="Q1154" t="s">
        <v>8334</v>
      </c>
      <c r="R1154" t="s">
        <v>8335</v>
      </c>
      <c r="S1154" s="10">
        <f t="shared" si="66"/>
        <v>42109.709629629629</v>
      </c>
      <c r="T1154" s="10">
        <f t="shared" si="6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64"/>
        <v>1.9937499999999999</v>
      </c>
      <c r="P1155" s="6">
        <f t="shared" si="65"/>
        <v>25.5</v>
      </c>
      <c r="Q1155" t="s">
        <v>8334</v>
      </c>
      <c r="R1155" t="s">
        <v>8335</v>
      </c>
      <c r="S1155" s="10">
        <f t="shared" si="66"/>
        <v>42143.714178240742</v>
      </c>
      <c r="T1155" s="10">
        <f t="shared" si="67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64"/>
        <v>1.9350000000000001</v>
      </c>
      <c r="P1156" s="6">
        <f t="shared" si="65"/>
        <v>164</v>
      </c>
      <c r="Q1156" t="s">
        <v>8334</v>
      </c>
      <c r="R1156" t="s">
        <v>8335</v>
      </c>
      <c r="S1156" s="10">
        <f t="shared" si="66"/>
        <v>42223.108865740738</v>
      </c>
      <c r="T1156" s="10">
        <f t="shared" si="67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64"/>
        <v>1.99248</v>
      </c>
      <c r="P1157" s="6">
        <f t="shared" si="65"/>
        <v>98</v>
      </c>
      <c r="Q1157" t="s">
        <v>8334</v>
      </c>
      <c r="R1157" t="s">
        <v>8335</v>
      </c>
      <c r="S1157" s="10">
        <f t="shared" si="66"/>
        <v>41835.763981481483</v>
      </c>
      <c r="T1157" s="10">
        <f t="shared" si="6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64"/>
        <v>2</v>
      </c>
      <c r="P1158" s="6">
        <f t="shared" si="65"/>
        <v>0</v>
      </c>
      <c r="Q1158" t="s">
        <v>8334</v>
      </c>
      <c r="R1158" t="s">
        <v>8335</v>
      </c>
      <c r="S1158" s="10">
        <f t="shared" si="66"/>
        <v>42029.07131944444</v>
      </c>
      <c r="T1158" s="10">
        <f t="shared" si="67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64"/>
        <v>1.9849000000000001</v>
      </c>
      <c r="P1159" s="6">
        <f t="shared" si="65"/>
        <v>77</v>
      </c>
      <c r="Q1159" t="s">
        <v>8334</v>
      </c>
      <c r="R1159" t="s">
        <v>8335</v>
      </c>
      <c r="S1159" s="10">
        <f t="shared" si="66"/>
        <v>41918.628240740742</v>
      </c>
      <c r="T1159" s="10">
        <f t="shared" si="67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64"/>
        <v>1.9953333333333334</v>
      </c>
      <c r="P1160" s="6">
        <f t="shared" si="65"/>
        <v>19</v>
      </c>
      <c r="Q1160" t="s">
        <v>8334</v>
      </c>
      <c r="R1160" t="s">
        <v>8335</v>
      </c>
      <c r="S1160" s="10">
        <f t="shared" si="66"/>
        <v>41952.09175925926</v>
      </c>
      <c r="T1160" s="10">
        <f t="shared" si="67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64"/>
        <v>2</v>
      </c>
      <c r="P1161" s="6">
        <f t="shared" si="65"/>
        <v>0</v>
      </c>
      <c r="Q1161" t="s">
        <v>8334</v>
      </c>
      <c r="R1161" t="s">
        <v>8335</v>
      </c>
      <c r="S1161" s="10">
        <f t="shared" si="66"/>
        <v>42154.726446759261</v>
      </c>
      <c r="T1161" s="10">
        <f t="shared" si="6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64"/>
        <v>1.9615</v>
      </c>
      <c r="P1162" s="6">
        <f t="shared" si="65"/>
        <v>587</v>
      </c>
      <c r="Q1162" t="s">
        <v>8334</v>
      </c>
      <c r="R1162" t="s">
        <v>8335</v>
      </c>
      <c r="S1162" s="10">
        <f t="shared" si="66"/>
        <v>42061.154930555553</v>
      </c>
      <c r="T1162" s="10">
        <f t="shared" si="6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64"/>
        <v>2</v>
      </c>
      <c r="P1163" s="6">
        <f t="shared" si="65"/>
        <v>0</v>
      </c>
      <c r="Q1163" t="s">
        <v>8334</v>
      </c>
      <c r="R1163" t="s">
        <v>8335</v>
      </c>
      <c r="S1163" s="10">
        <f t="shared" si="66"/>
        <v>42122.629502314812</v>
      </c>
      <c r="T1163" s="10">
        <f t="shared" si="6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64"/>
        <v>1.9994166666666666</v>
      </c>
      <c r="P1164" s="6">
        <f t="shared" si="65"/>
        <v>18.5</v>
      </c>
      <c r="Q1164" t="s">
        <v>8334</v>
      </c>
      <c r="R1164" t="s">
        <v>8335</v>
      </c>
      <c r="S1164" s="10">
        <f t="shared" si="66"/>
        <v>41876.683611111112</v>
      </c>
      <c r="T1164" s="10">
        <f t="shared" si="6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64"/>
        <v>2</v>
      </c>
      <c r="P1165" s="6">
        <f t="shared" si="65"/>
        <v>0</v>
      </c>
      <c r="Q1165" t="s">
        <v>8334</v>
      </c>
      <c r="R1165" t="s">
        <v>8335</v>
      </c>
      <c r="S1165" s="10">
        <f t="shared" si="66"/>
        <v>41830.723611111112</v>
      </c>
      <c r="T1165" s="10">
        <f t="shared" si="6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64"/>
        <v>2</v>
      </c>
      <c r="P1166" s="6">
        <f t="shared" si="65"/>
        <v>0</v>
      </c>
      <c r="Q1166" t="s">
        <v>8334</v>
      </c>
      <c r="R1166" t="s">
        <v>8335</v>
      </c>
      <c r="S1166" s="10">
        <f t="shared" si="66"/>
        <v>42509.724328703705</v>
      </c>
      <c r="T1166" s="10">
        <f t="shared" si="6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64"/>
        <v>1.79295</v>
      </c>
      <c r="P1167" s="6">
        <f t="shared" si="65"/>
        <v>1047.75</v>
      </c>
      <c r="Q1167" t="s">
        <v>8334</v>
      </c>
      <c r="R1167" t="s">
        <v>8335</v>
      </c>
      <c r="S1167" s="10">
        <f t="shared" si="66"/>
        <v>41792.214467592588</v>
      </c>
      <c r="T1167" s="10">
        <f t="shared" si="6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64"/>
        <v>1.8086</v>
      </c>
      <c r="P1168" s="6">
        <f t="shared" si="65"/>
        <v>1439.5</v>
      </c>
      <c r="Q1168" t="s">
        <v>8334</v>
      </c>
      <c r="R1168" t="s">
        <v>8335</v>
      </c>
      <c r="S1168" s="10">
        <f t="shared" si="66"/>
        <v>42150.485439814816</v>
      </c>
      <c r="T1168" s="10">
        <f t="shared" si="6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64"/>
        <v>1.9836833333333335</v>
      </c>
      <c r="P1169" s="6">
        <f t="shared" si="65"/>
        <v>497.5</v>
      </c>
      <c r="Q1169" t="s">
        <v>8334</v>
      </c>
      <c r="R1169" t="s">
        <v>8335</v>
      </c>
      <c r="S1169" s="10">
        <f t="shared" si="66"/>
        <v>41863.734895833331</v>
      </c>
      <c r="T1169" s="10">
        <f t="shared" si="6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64"/>
        <v>1.9433333333333334</v>
      </c>
      <c r="P1170" s="6">
        <f t="shared" si="65"/>
        <v>511.5</v>
      </c>
      <c r="Q1170" t="s">
        <v>8334</v>
      </c>
      <c r="R1170" t="s">
        <v>8335</v>
      </c>
      <c r="S1170" s="10">
        <f t="shared" si="66"/>
        <v>42605.053993055553</v>
      </c>
      <c r="T1170" s="10">
        <f t="shared" si="6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64"/>
        <v>1.9983</v>
      </c>
      <c r="P1171" s="6">
        <f t="shared" si="65"/>
        <v>10</v>
      </c>
      <c r="Q1171" t="s">
        <v>8334</v>
      </c>
      <c r="R1171" t="s">
        <v>8335</v>
      </c>
      <c r="S1171" s="10">
        <f t="shared" si="66"/>
        <v>42027.353738425925</v>
      </c>
      <c r="T1171" s="10">
        <f t="shared" si="6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64"/>
        <v>1.996</v>
      </c>
      <c r="P1172" s="6">
        <f t="shared" si="65"/>
        <v>51</v>
      </c>
      <c r="Q1172" t="s">
        <v>8334</v>
      </c>
      <c r="R1172" t="s">
        <v>8335</v>
      </c>
      <c r="S1172" s="10">
        <f t="shared" si="66"/>
        <v>42124.893182870372</v>
      </c>
      <c r="T1172" s="10">
        <f t="shared" si="6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64"/>
        <v>1.9990000000000001</v>
      </c>
      <c r="P1173" s="6">
        <f t="shared" si="65"/>
        <v>13</v>
      </c>
      <c r="Q1173" t="s">
        <v>8334</v>
      </c>
      <c r="R1173" t="s">
        <v>8335</v>
      </c>
      <c r="S1173" s="10">
        <f t="shared" si="66"/>
        <v>41938.804710648146</v>
      </c>
      <c r="T1173" s="10">
        <f t="shared" si="6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64"/>
        <v>2</v>
      </c>
      <c r="P1174" s="6">
        <f t="shared" si="65"/>
        <v>0</v>
      </c>
      <c r="Q1174" t="s">
        <v>8334</v>
      </c>
      <c r="R1174" t="s">
        <v>8335</v>
      </c>
      <c r="S1174" s="10">
        <f t="shared" si="66"/>
        <v>41841.682314814818</v>
      </c>
      <c r="T1174" s="10">
        <f t="shared" si="6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64"/>
        <v>1.99976</v>
      </c>
      <c r="P1175" s="6">
        <f t="shared" si="65"/>
        <v>15.5</v>
      </c>
      <c r="Q1175" t="s">
        <v>8334</v>
      </c>
      <c r="R1175" t="s">
        <v>8335</v>
      </c>
      <c r="S1175" s="10">
        <f t="shared" si="66"/>
        <v>42184.185844907406</v>
      </c>
      <c r="T1175" s="10">
        <f t="shared" si="6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64"/>
        <v>1.9409333333333332</v>
      </c>
      <c r="P1176" s="6">
        <f t="shared" si="65"/>
        <v>452.5</v>
      </c>
      <c r="Q1176" t="s">
        <v>8334</v>
      </c>
      <c r="R1176" t="s">
        <v>8335</v>
      </c>
      <c r="S1176" s="10">
        <f t="shared" si="66"/>
        <v>42468.84174768519</v>
      </c>
      <c r="T1176" s="10">
        <f t="shared" si="6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64"/>
        <v>1.97075</v>
      </c>
      <c r="P1177" s="6">
        <f t="shared" si="65"/>
        <v>297</v>
      </c>
      <c r="Q1177" t="s">
        <v>8334</v>
      </c>
      <c r="R1177" t="s">
        <v>8335</v>
      </c>
      <c r="S1177" s="10">
        <f t="shared" si="66"/>
        <v>42170.728460648148</v>
      </c>
      <c r="T1177" s="10">
        <f t="shared" si="6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64"/>
        <v>1.999942857142857</v>
      </c>
      <c r="P1178" s="6">
        <f t="shared" si="65"/>
        <v>5.5</v>
      </c>
      <c r="Q1178" t="s">
        <v>8334</v>
      </c>
      <c r="R1178" t="s">
        <v>8335</v>
      </c>
      <c r="S1178" s="10">
        <f t="shared" si="66"/>
        <v>42746.019652777773</v>
      </c>
      <c r="T1178" s="10">
        <f t="shared" si="6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64"/>
        <v>2</v>
      </c>
      <c r="P1179" s="6">
        <f t="shared" si="65"/>
        <v>0</v>
      </c>
      <c r="Q1179" t="s">
        <v>8334</v>
      </c>
      <c r="R1179" t="s">
        <v>8335</v>
      </c>
      <c r="S1179" s="10">
        <f t="shared" si="66"/>
        <v>41897.660833333335</v>
      </c>
      <c r="T1179" s="10">
        <f t="shared" si="6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64"/>
        <v>1.9999333333333333</v>
      </c>
      <c r="P1180" s="6">
        <f t="shared" si="65"/>
        <v>3</v>
      </c>
      <c r="Q1180" t="s">
        <v>8334</v>
      </c>
      <c r="R1180" t="s">
        <v>8335</v>
      </c>
      <c r="S1180" s="10">
        <f t="shared" si="66"/>
        <v>41837.905694444446</v>
      </c>
      <c r="T1180" s="10">
        <f t="shared" si="6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64"/>
        <v>1.9466666666666668</v>
      </c>
      <c r="P1181" s="6">
        <f t="shared" si="65"/>
        <v>1602.5</v>
      </c>
      <c r="Q1181" t="s">
        <v>8334</v>
      </c>
      <c r="R1181" t="s">
        <v>8335</v>
      </c>
      <c r="S1181" s="10">
        <f t="shared" si="66"/>
        <v>42275.720219907409</v>
      </c>
      <c r="T1181" s="10">
        <f t="shared" si="6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64"/>
        <v>1.8824999999999998</v>
      </c>
      <c r="P1182" s="6">
        <f t="shared" si="65"/>
        <v>2980</v>
      </c>
      <c r="Q1182" t="s">
        <v>8334</v>
      </c>
      <c r="R1182" t="s">
        <v>8335</v>
      </c>
      <c r="S1182" s="10">
        <f t="shared" si="66"/>
        <v>41781.806875000002</v>
      </c>
      <c r="T1182" s="10">
        <f t="shared" si="6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64"/>
        <v>1.9999199999999999</v>
      </c>
      <c r="P1183" s="6">
        <f t="shared" si="65"/>
        <v>3.5</v>
      </c>
      <c r="Q1183" t="s">
        <v>8334</v>
      </c>
      <c r="R1183" t="s">
        <v>8335</v>
      </c>
      <c r="S1183" s="10">
        <f t="shared" si="66"/>
        <v>42034.339363425926</v>
      </c>
      <c r="T1183" s="10">
        <f t="shared" si="6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64"/>
        <v>1.958</v>
      </c>
      <c r="P1184" s="6">
        <f t="shared" si="65"/>
        <v>23</v>
      </c>
      <c r="Q1184" t="s">
        <v>8334</v>
      </c>
      <c r="R1184" t="s">
        <v>8335</v>
      </c>
      <c r="S1184" s="10">
        <f t="shared" si="66"/>
        <v>42728.827407407407</v>
      </c>
      <c r="T1184" s="10">
        <f t="shared" si="6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64"/>
        <v>1.96</v>
      </c>
      <c r="P1185" s="6">
        <f t="shared" si="65"/>
        <v>51.5</v>
      </c>
      <c r="Q1185" t="s">
        <v>8334</v>
      </c>
      <c r="R1185" t="s">
        <v>8335</v>
      </c>
      <c r="S1185" s="10">
        <f t="shared" si="66"/>
        <v>42656.86137731481</v>
      </c>
      <c r="T1185" s="10">
        <f t="shared" si="6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64"/>
        <v>0.95063636363636361</v>
      </c>
      <c r="P1186" s="6">
        <f t="shared" si="65"/>
        <v>11730.5</v>
      </c>
      <c r="Q1186" t="s">
        <v>8336</v>
      </c>
      <c r="R1186" t="s">
        <v>8337</v>
      </c>
      <c r="S1186" s="10">
        <f t="shared" si="66"/>
        <v>42741.599664351852</v>
      </c>
      <c r="T1186" s="10">
        <f t="shared" si="6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64"/>
        <v>0.9456</v>
      </c>
      <c r="P1187" s="6">
        <f t="shared" si="65"/>
        <v>6645.5</v>
      </c>
      <c r="Q1187" t="s">
        <v>8336</v>
      </c>
      <c r="R1187" t="s">
        <v>8337</v>
      </c>
      <c r="S1187" s="10">
        <f t="shared" si="66"/>
        <v>42130.865150462967</v>
      </c>
      <c r="T1187" s="10">
        <f t="shared" si="6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64"/>
        <v>0.93266666666666664</v>
      </c>
      <c r="P1188" s="6">
        <f t="shared" si="65"/>
        <v>4064</v>
      </c>
      <c r="Q1188" t="s">
        <v>8336</v>
      </c>
      <c r="R1188" t="s">
        <v>8337</v>
      </c>
      <c r="S1188" s="10">
        <f t="shared" si="66"/>
        <v>42123.86336805555</v>
      </c>
      <c r="T1188" s="10">
        <f t="shared" si="6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64"/>
        <v>0.95874285714285712</v>
      </c>
      <c r="P1189" s="6">
        <f t="shared" si="65"/>
        <v>4590.5</v>
      </c>
      <c r="Q1189" t="s">
        <v>8336</v>
      </c>
      <c r="R1189" t="s">
        <v>8337</v>
      </c>
      <c r="S1189" s="10">
        <f t="shared" si="66"/>
        <v>42109.894942129627</v>
      </c>
      <c r="T1189" s="10">
        <f t="shared" si="6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64"/>
        <v>0.39449999999999996</v>
      </c>
      <c r="P1190" s="6">
        <f t="shared" si="65"/>
        <v>1648</v>
      </c>
      <c r="Q1190" t="s">
        <v>8336</v>
      </c>
      <c r="R1190" t="s">
        <v>8337</v>
      </c>
      <c r="S1190" s="10">
        <f t="shared" si="66"/>
        <v>42711.700694444444</v>
      </c>
      <c r="T1190" s="10">
        <f t="shared" si="6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64"/>
        <v>0.92222222222222228</v>
      </c>
      <c r="P1191" s="6">
        <f t="shared" si="65"/>
        <v>4893</v>
      </c>
      <c r="Q1191" t="s">
        <v>8336</v>
      </c>
      <c r="R1191" t="s">
        <v>8337</v>
      </c>
      <c r="S1191" s="10">
        <f t="shared" si="66"/>
        <v>42529.979108796295</v>
      </c>
      <c r="T1191" s="10">
        <f t="shared" si="6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64"/>
        <v>0.65</v>
      </c>
      <c r="P1192" s="6">
        <f t="shared" si="65"/>
        <v>344</v>
      </c>
      <c r="Q1192" t="s">
        <v>8336</v>
      </c>
      <c r="R1192" t="s">
        <v>8337</v>
      </c>
      <c r="S1192" s="10">
        <f t="shared" si="66"/>
        <v>41852.665798611109</v>
      </c>
      <c r="T1192" s="10">
        <f t="shared" si="6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64"/>
        <v>0.90925925925925921</v>
      </c>
      <c r="P1193" s="6">
        <f t="shared" si="65"/>
        <v>1489</v>
      </c>
      <c r="Q1193" t="s">
        <v>8336</v>
      </c>
      <c r="R1193" t="s">
        <v>8337</v>
      </c>
      <c r="S1193" s="10">
        <f t="shared" si="66"/>
        <v>42419.603703703702</v>
      </c>
      <c r="T1193" s="10">
        <f t="shared" si="6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64"/>
        <v>-0.89999999999999991</v>
      </c>
      <c r="P1194" s="6">
        <f t="shared" si="65"/>
        <v>152.5</v>
      </c>
      <c r="Q1194" t="s">
        <v>8336</v>
      </c>
      <c r="R1194" t="s">
        <v>8337</v>
      </c>
      <c r="S1194" s="10">
        <f t="shared" si="66"/>
        <v>42747.506689814814</v>
      </c>
      <c r="T1194" s="10">
        <f t="shared" si="6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64"/>
        <v>0.96042857142857141</v>
      </c>
      <c r="P1195" s="6">
        <f t="shared" si="65"/>
        <v>11052</v>
      </c>
      <c r="Q1195" t="s">
        <v>8336</v>
      </c>
      <c r="R1195" t="s">
        <v>8337</v>
      </c>
      <c r="S1195" s="10">
        <f t="shared" si="66"/>
        <v>42409.776076388895</v>
      </c>
      <c r="T1195" s="10">
        <f t="shared" si="6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64"/>
        <v>-1.2223999999999999</v>
      </c>
      <c r="P1196" s="6">
        <f t="shared" si="65"/>
        <v>20497</v>
      </c>
      <c r="Q1196" t="s">
        <v>8336</v>
      </c>
      <c r="R1196" t="s">
        <v>8337</v>
      </c>
      <c r="S1196" s="10">
        <f t="shared" si="66"/>
        <v>42072.488182870366</v>
      </c>
      <c r="T1196" s="10">
        <f t="shared" si="6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64"/>
        <v>0.65</v>
      </c>
      <c r="P1197" s="6">
        <f t="shared" si="65"/>
        <v>6835</v>
      </c>
      <c r="Q1197" t="s">
        <v>8336</v>
      </c>
      <c r="R1197" t="s">
        <v>8337</v>
      </c>
      <c r="S1197" s="10">
        <f t="shared" si="66"/>
        <v>42298.34783564815</v>
      </c>
      <c r="T1197" s="10">
        <f t="shared" si="6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64"/>
        <v>-0.69910344827586202</v>
      </c>
      <c r="P1198" s="6">
        <f t="shared" si="65"/>
        <v>19824.5</v>
      </c>
      <c r="Q1198" t="s">
        <v>8336</v>
      </c>
      <c r="R1198" t="s">
        <v>8337</v>
      </c>
      <c r="S1198" s="10">
        <f t="shared" si="66"/>
        <v>42326.818738425922</v>
      </c>
      <c r="T1198" s="10">
        <f t="shared" si="6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64"/>
        <v>-0.53293333333333326</v>
      </c>
      <c r="P1199" s="6">
        <f t="shared" si="65"/>
        <v>19154</v>
      </c>
      <c r="Q1199" t="s">
        <v>8336</v>
      </c>
      <c r="R1199" t="s">
        <v>8337</v>
      </c>
      <c r="S1199" s="10">
        <f t="shared" si="66"/>
        <v>42503.66474537037</v>
      </c>
      <c r="T1199" s="10">
        <f t="shared" si="6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64"/>
        <v>-0.60600000000000009</v>
      </c>
      <c r="P1200" s="6">
        <f t="shared" si="65"/>
        <v>4644</v>
      </c>
      <c r="Q1200" t="s">
        <v>8336</v>
      </c>
      <c r="R1200" t="s">
        <v>8337</v>
      </c>
      <c r="S1200" s="10">
        <f t="shared" si="66"/>
        <v>42333.619050925925</v>
      </c>
      <c r="T1200" s="10">
        <f t="shared" si="6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64"/>
        <v>0.98683220466516175</v>
      </c>
      <c r="P1201" s="6">
        <f t="shared" si="65"/>
        <v>1351</v>
      </c>
      <c r="Q1201" t="s">
        <v>8336</v>
      </c>
      <c r="R1201" t="s">
        <v>8337</v>
      </c>
      <c r="S1201" s="10">
        <f t="shared" si="66"/>
        <v>42161.770833333328</v>
      </c>
      <c r="T1201" s="10">
        <f t="shared" si="6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64"/>
        <v>0.74395833333333328</v>
      </c>
      <c r="P1202" s="6">
        <f t="shared" si="65"/>
        <v>3066</v>
      </c>
      <c r="Q1202" t="s">
        <v>8336</v>
      </c>
      <c r="R1202" t="s">
        <v>8337</v>
      </c>
      <c r="S1202" s="10">
        <f t="shared" si="66"/>
        <v>42089.477500000001</v>
      </c>
      <c r="T1202" s="10">
        <f t="shared" si="6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64"/>
        <v>0.97562166666666661</v>
      </c>
      <c r="P1203" s="6">
        <f t="shared" si="65"/>
        <v>3128.6350000000002</v>
      </c>
      <c r="Q1203" t="s">
        <v>8336</v>
      </c>
      <c r="R1203" t="s">
        <v>8337</v>
      </c>
      <c r="S1203" s="10">
        <f t="shared" si="66"/>
        <v>42536.60701388889</v>
      </c>
      <c r="T1203" s="10">
        <f t="shared" si="6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64"/>
        <v>7.5600000000000112E-3</v>
      </c>
      <c r="P1204" s="6">
        <f t="shared" si="65"/>
        <v>25041</v>
      </c>
      <c r="Q1204" t="s">
        <v>8336</v>
      </c>
      <c r="R1204" t="s">
        <v>8337</v>
      </c>
      <c r="S1204" s="10">
        <f t="shared" si="66"/>
        <v>42152.288819444439</v>
      </c>
      <c r="T1204" s="10">
        <f t="shared" si="6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64"/>
        <v>0.97546012269938653</v>
      </c>
      <c r="P1205" s="6">
        <f t="shared" si="65"/>
        <v>8400.5</v>
      </c>
      <c r="Q1205" t="s">
        <v>8336</v>
      </c>
      <c r="R1205" t="s">
        <v>8337</v>
      </c>
      <c r="S1205" s="10">
        <f t="shared" si="66"/>
        <v>42125.614895833336</v>
      </c>
      <c r="T1205" s="10">
        <f t="shared" si="6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ref="O1206:O1269" si="68">(D1206-E1206)/ABS(D1206)+1</f>
        <v>0.97053846153846157</v>
      </c>
      <c r="P1206" s="6">
        <f t="shared" ref="P1206:P1269" si="69">AVERAGE(E1206,L1206)</f>
        <v>6720</v>
      </c>
      <c r="Q1206" t="s">
        <v>8336</v>
      </c>
      <c r="R1206" t="s">
        <v>8337</v>
      </c>
      <c r="S1206" s="10">
        <f t="shared" ref="S1206:S1269" si="70">(((J1206/60)/60)/24)+DATE(1970,1,1)</f>
        <v>42297.748067129629</v>
      </c>
      <c r="T1206" s="10">
        <f t="shared" ref="T1206:T1269" si="71"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68"/>
        <v>0.99138461538461542</v>
      </c>
      <c r="P1207" s="6">
        <f t="shared" si="69"/>
        <v>6587</v>
      </c>
      <c r="Q1207" t="s">
        <v>8336</v>
      </c>
      <c r="R1207" t="s">
        <v>8337</v>
      </c>
      <c r="S1207" s="10">
        <f t="shared" si="70"/>
        <v>42138.506377314814</v>
      </c>
      <c r="T1207" s="10">
        <f t="shared" si="7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68"/>
        <v>0.85</v>
      </c>
      <c r="P1208" s="6">
        <f t="shared" si="69"/>
        <v>533.5</v>
      </c>
      <c r="Q1208" t="s">
        <v>8336</v>
      </c>
      <c r="R1208" t="s">
        <v>8337</v>
      </c>
      <c r="S1208" s="10">
        <f t="shared" si="70"/>
        <v>42772.776076388895</v>
      </c>
      <c r="T1208" s="10">
        <f t="shared" si="7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68"/>
        <v>0.95832335329341323</v>
      </c>
      <c r="P1209" s="6">
        <f t="shared" si="69"/>
        <v>8768.5</v>
      </c>
      <c r="Q1209" t="s">
        <v>8336</v>
      </c>
      <c r="R1209" t="s">
        <v>8337</v>
      </c>
      <c r="S1209" s="10">
        <f t="shared" si="70"/>
        <v>42430.430243055554</v>
      </c>
      <c r="T1209" s="10">
        <f t="shared" si="7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68"/>
        <v>0.44699999999999995</v>
      </c>
      <c r="P1210" s="6">
        <f t="shared" si="69"/>
        <v>7802.5</v>
      </c>
      <c r="Q1210" t="s">
        <v>8336</v>
      </c>
      <c r="R1210" t="s">
        <v>8337</v>
      </c>
      <c r="S1210" s="10">
        <f t="shared" si="70"/>
        <v>42423.709074074075</v>
      </c>
      <c r="T1210" s="10">
        <f t="shared" si="7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68"/>
        <v>0.94</v>
      </c>
      <c r="P1211" s="6">
        <f t="shared" si="69"/>
        <v>3203</v>
      </c>
      <c r="Q1211" t="s">
        <v>8336</v>
      </c>
      <c r="R1211" t="s">
        <v>8337</v>
      </c>
      <c r="S1211" s="10">
        <f t="shared" si="70"/>
        <v>42761.846122685187</v>
      </c>
      <c r="T1211" s="10">
        <f t="shared" si="7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68"/>
        <v>-0.54315000000000002</v>
      </c>
      <c r="P1212" s="6">
        <f t="shared" si="69"/>
        <v>25483</v>
      </c>
      <c r="Q1212" t="s">
        <v>8336</v>
      </c>
      <c r="R1212" t="s">
        <v>8337</v>
      </c>
      <c r="S1212" s="10">
        <f t="shared" si="70"/>
        <v>42132.941805555558</v>
      </c>
      <c r="T1212" s="10">
        <f t="shared" si="7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68"/>
        <v>0.98899999999999999</v>
      </c>
      <c r="P1213" s="6">
        <f t="shared" si="69"/>
        <v>508.5</v>
      </c>
      <c r="Q1213" t="s">
        <v>8336</v>
      </c>
      <c r="R1213" t="s">
        <v>8337</v>
      </c>
      <c r="S1213" s="10">
        <f t="shared" si="70"/>
        <v>42515.866446759261</v>
      </c>
      <c r="T1213" s="10">
        <f t="shared" si="7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68"/>
        <v>0.70960000000000001</v>
      </c>
      <c r="P1214" s="6">
        <f t="shared" si="69"/>
        <v>1654.5</v>
      </c>
      <c r="Q1214" t="s">
        <v>8336</v>
      </c>
      <c r="R1214" t="s">
        <v>8337</v>
      </c>
      <c r="S1214" s="10">
        <f t="shared" si="70"/>
        <v>42318.950173611112</v>
      </c>
      <c r="T1214" s="10">
        <f t="shared" si="7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68"/>
        <v>0.97769230769230764</v>
      </c>
      <c r="P1215" s="6">
        <f t="shared" si="69"/>
        <v>3376.5</v>
      </c>
      <c r="Q1215" t="s">
        <v>8336</v>
      </c>
      <c r="R1215" t="s">
        <v>8337</v>
      </c>
      <c r="S1215" s="10">
        <f t="shared" si="70"/>
        <v>42731.755787037036</v>
      </c>
      <c r="T1215" s="10">
        <f t="shared" si="7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68"/>
        <v>0.68199999999999994</v>
      </c>
      <c r="P1216" s="6">
        <f t="shared" si="69"/>
        <v>1330.5</v>
      </c>
      <c r="Q1216" t="s">
        <v>8336</v>
      </c>
      <c r="R1216" t="s">
        <v>8337</v>
      </c>
      <c r="S1216" s="10">
        <f t="shared" si="70"/>
        <v>42104.840335648143</v>
      </c>
      <c r="T1216" s="10">
        <f t="shared" si="7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68"/>
        <v>-5.8608020000000005</v>
      </c>
      <c r="P1217" s="6">
        <f t="shared" si="69"/>
        <v>19926.505000000001</v>
      </c>
      <c r="Q1217" t="s">
        <v>8336</v>
      </c>
      <c r="R1217" t="s">
        <v>8337</v>
      </c>
      <c r="S1217" s="10">
        <f t="shared" si="70"/>
        <v>41759.923101851848</v>
      </c>
      <c r="T1217" s="10">
        <f t="shared" si="7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68"/>
        <v>0.54299999999999993</v>
      </c>
      <c r="P1218" s="6">
        <f t="shared" si="69"/>
        <v>10310</v>
      </c>
      <c r="Q1218" t="s">
        <v>8336</v>
      </c>
      <c r="R1218" t="s">
        <v>8337</v>
      </c>
      <c r="S1218" s="10">
        <f t="shared" si="70"/>
        <v>42247.616400462968</v>
      </c>
      <c r="T1218" s="10">
        <f t="shared" si="71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68"/>
        <v>0.97399999999999998</v>
      </c>
      <c r="P1219" s="6">
        <f t="shared" si="69"/>
        <v>13686</v>
      </c>
      <c r="Q1219" t="s">
        <v>8336</v>
      </c>
      <c r="R1219" t="s">
        <v>8337</v>
      </c>
      <c r="S1219" s="10">
        <f t="shared" si="70"/>
        <v>42535.809490740736</v>
      </c>
      <c r="T1219" s="10">
        <f t="shared" si="71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68"/>
        <v>0.27722222222222226</v>
      </c>
      <c r="P1220" s="6">
        <f t="shared" si="69"/>
        <v>7797</v>
      </c>
      <c r="Q1220" t="s">
        <v>8336</v>
      </c>
      <c r="R1220" t="s">
        <v>8337</v>
      </c>
      <c r="S1220" s="10">
        <f t="shared" si="70"/>
        <v>42278.662037037036</v>
      </c>
      <c r="T1220" s="10">
        <f t="shared" si="71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68"/>
        <v>0.40831804281345563</v>
      </c>
      <c r="P1221" s="6">
        <f t="shared" si="69"/>
        <v>13138.5</v>
      </c>
      <c r="Q1221" t="s">
        <v>8336</v>
      </c>
      <c r="R1221" t="s">
        <v>8337</v>
      </c>
      <c r="S1221" s="10">
        <f t="shared" si="70"/>
        <v>42633.461956018517</v>
      </c>
      <c r="T1221" s="10">
        <f t="shared" si="71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68"/>
        <v>0.96233333333333337</v>
      </c>
      <c r="P1222" s="6">
        <f t="shared" si="69"/>
        <v>7852.5</v>
      </c>
      <c r="Q1222" t="s">
        <v>8336</v>
      </c>
      <c r="R1222" t="s">
        <v>8337</v>
      </c>
      <c r="S1222" s="10">
        <f t="shared" si="70"/>
        <v>42211.628611111111</v>
      </c>
      <c r="T1222" s="10">
        <f t="shared" si="71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68"/>
        <v>0.88590454545454533</v>
      </c>
      <c r="P1223" s="6">
        <f t="shared" si="69"/>
        <v>1277.0050000000001</v>
      </c>
      <c r="Q1223" t="s">
        <v>8336</v>
      </c>
      <c r="R1223" t="s">
        <v>8337</v>
      </c>
      <c r="S1223" s="10">
        <f t="shared" si="70"/>
        <v>42680.47555555556</v>
      </c>
      <c r="T1223" s="10">
        <f t="shared" si="71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68"/>
        <v>-0.80374999999999996</v>
      </c>
      <c r="P1224" s="6">
        <f t="shared" si="69"/>
        <v>5676.5</v>
      </c>
      <c r="Q1224" t="s">
        <v>8336</v>
      </c>
      <c r="R1224" t="s">
        <v>8337</v>
      </c>
      <c r="S1224" s="10">
        <f t="shared" si="70"/>
        <v>42430.720451388886</v>
      </c>
      <c r="T1224" s="10">
        <f t="shared" si="71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68"/>
        <v>0.87893939393939391</v>
      </c>
      <c r="P1225" s="6">
        <f t="shared" si="69"/>
        <v>11194</v>
      </c>
      <c r="Q1225" t="s">
        <v>8336</v>
      </c>
      <c r="R1225" t="s">
        <v>8337</v>
      </c>
      <c r="S1225" s="10">
        <f t="shared" si="70"/>
        <v>42654.177187499998</v>
      </c>
      <c r="T1225" s="10">
        <f t="shared" si="7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68"/>
        <v>1.9293333333333333</v>
      </c>
      <c r="P1226" s="6">
        <f t="shared" si="69"/>
        <v>539</v>
      </c>
      <c r="Q1226" t="s">
        <v>8323</v>
      </c>
      <c r="R1226" t="s">
        <v>8338</v>
      </c>
      <c r="S1226" s="10">
        <f t="shared" si="70"/>
        <v>41736.549791666665</v>
      </c>
      <c r="T1226" s="10">
        <f t="shared" si="7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68"/>
        <v>1.956</v>
      </c>
      <c r="P1227" s="6">
        <f t="shared" si="69"/>
        <v>67.5</v>
      </c>
      <c r="Q1227" t="s">
        <v>8323</v>
      </c>
      <c r="R1227" t="s">
        <v>8338</v>
      </c>
      <c r="S1227" s="10">
        <f t="shared" si="70"/>
        <v>41509.905995370369</v>
      </c>
      <c r="T1227" s="10">
        <f t="shared" si="7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68"/>
        <v>1.96126</v>
      </c>
      <c r="P1228" s="6">
        <f t="shared" si="69"/>
        <v>988.5</v>
      </c>
      <c r="Q1228" t="s">
        <v>8323</v>
      </c>
      <c r="R1228" t="s">
        <v>8338</v>
      </c>
      <c r="S1228" s="10">
        <f t="shared" si="70"/>
        <v>41715.874780092592</v>
      </c>
      <c r="T1228" s="10">
        <f t="shared" si="7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68"/>
        <v>2</v>
      </c>
      <c r="P1229" s="6">
        <f t="shared" si="69"/>
        <v>0</v>
      </c>
      <c r="Q1229" t="s">
        <v>8323</v>
      </c>
      <c r="R1229" t="s">
        <v>8338</v>
      </c>
      <c r="S1229" s="10">
        <f t="shared" si="70"/>
        <v>41827.919166666667</v>
      </c>
      <c r="T1229" s="10">
        <f t="shared" si="7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68"/>
        <v>1.7069999999999999</v>
      </c>
      <c r="P1230" s="6">
        <f t="shared" si="69"/>
        <v>744.5</v>
      </c>
      <c r="Q1230" t="s">
        <v>8323</v>
      </c>
      <c r="R1230" t="s">
        <v>8338</v>
      </c>
      <c r="S1230" s="10">
        <f t="shared" si="70"/>
        <v>40754.729259259257</v>
      </c>
      <c r="T1230" s="10">
        <f t="shared" si="7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68"/>
        <v>1.990909090909091</v>
      </c>
      <c r="P1231" s="6">
        <f t="shared" si="69"/>
        <v>13</v>
      </c>
      <c r="Q1231" t="s">
        <v>8323</v>
      </c>
      <c r="R1231" t="s">
        <v>8338</v>
      </c>
      <c r="S1231" s="10">
        <f t="shared" si="70"/>
        <v>40985.459803240738</v>
      </c>
      <c r="T1231" s="10">
        <f t="shared" si="7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68"/>
        <v>2</v>
      </c>
      <c r="P1232" s="6">
        <f t="shared" si="69"/>
        <v>0</v>
      </c>
      <c r="Q1232" t="s">
        <v>8323</v>
      </c>
      <c r="R1232" t="s">
        <v>8338</v>
      </c>
      <c r="S1232" s="10">
        <f t="shared" si="70"/>
        <v>40568.972569444442</v>
      </c>
      <c r="T1232" s="10">
        <f t="shared" si="7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68"/>
        <v>2</v>
      </c>
      <c r="P1233" s="6">
        <f t="shared" si="69"/>
        <v>0</v>
      </c>
      <c r="Q1233" t="s">
        <v>8323</v>
      </c>
      <c r="R1233" t="s">
        <v>8338</v>
      </c>
      <c r="S1233" s="10">
        <f t="shared" si="70"/>
        <v>42193.941759259258</v>
      </c>
      <c r="T1233" s="10">
        <f t="shared" si="7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68"/>
        <v>1.992</v>
      </c>
      <c r="P1234" s="6">
        <f t="shared" si="69"/>
        <v>20.5</v>
      </c>
      <c r="Q1234" t="s">
        <v>8323</v>
      </c>
      <c r="R1234" t="s">
        <v>8338</v>
      </c>
      <c r="S1234" s="10">
        <f t="shared" si="70"/>
        <v>41506.848032407412</v>
      </c>
      <c r="T1234" s="10">
        <f t="shared" si="7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68"/>
        <v>1.8839999999999999</v>
      </c>
      <c r="P1235" s="6">
        <f t="shared" si="69"/>
        <v>61</v>
      </c>
      <c r="Q1235" t="s">
        <v>8323</v>
      </c>
      <c r="R1235" t="s">
        <v>8338</v>
      </c>
      <c r="S1235" s="10">
        <f t="shared" si="70"/>
        <v>40939.948773148149</v>
      </c>
      <c r="T1235" s="10">
        <f t="shared" si="7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68"/>
        <v>2</v>
      </c>
      <c r="P1236" s="6">
        <f t="shared" si="69"/>
        <v>0</v>
      </c>
      <c r="Q1236" t="s">
        <v>8323</v>
      </c>
      <c r="R1236" t="s">
        <v>8338</v>
      </c>
      <c r="S1236" s="10">
        <f t="shared" si="70"/>
        <v>42007.788680555561</v>
      </c>
      <c r="T1236" s="10">
        <f t="shared" si="7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68"/>
        <v>1.9721263604990709</v>
      </c>
      <c r="P1237" s="6">
        <f t="shared" si="69"/>
        <v>108</v>
      </c>
      <c r="Q1237" t="s">
        <v>8323</v>
      </c>
      <c r="R1237" t="s">
        <v>8338</v>
      </c>
      <c r="S1237" s="10">
        <f t="shared" si="70"/>
        <v>41583.135405092595</v>
      </c>
      <c r="T1237" s="10">
        <f t="shared" si="7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68"/>
        <v>2</v>
      </c>
      <c r="P1238" s="6">
        <f t="shared" si="69"/>
        <v>0</v>
      </c>
      <c r="Q1238" t="s">
        <v>8323</v>
      </c>
      <c r="R1238" t="s">
        <v>8338</v>
      </c>
      <c r="S1238" s="10">
        <f t="shared" si="70"/>
        <v>41110.680138888885</v>
      </c>
      <c r="T1238" s="10">
        <f t="shared" si="7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68"/>
        <v>2</v>
      </c>
      <c r="P1239" s="6">
        <f t="shared" si="69"/>
        <v>0</v>
      </c>
      <c r="Q1239" t="s">
        <v>8323</v>
      </c>
      <c r="R1239" t="s">
        <v>8338</v>
      </c>
      <c r="S1239" s="10">
        <f t="shared" si="70"/>
        <v>41125.283159722225</v>
      </c>
      <c r="T1239" s="10">
        <f t="shared" si="7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68"/>
        <v>1.8220000000000001</v>
      </c>
      <c r="P1240" s="6">
        <f t="shared" si="69"/>
        <v>90.5</v>
      </c>
      <c r="Q1240" t="s">
        <v>8323</v>
      </c>
      <c r="R1240" t="s">
        <v>8338</v>
      </c>
      <c r="S1240" s="10">
        <f t="shared" si="70"/>
        <v>40731.61037037037</v>
      </c>
      <c r="T1240" s="10">
        <f t="shared" si="7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68"/>
        <v>2</v>
      </c>
      <c r="P1241" s="6">
        <f t="shared" si="69"/>
        <v>0</v>
      </c>
      <c r="Q1241" t="s">
        <v>8323</v>
      </c>
      <c r="R1241" t="s">
        <v>8338</v>
      </c>
      <c r="S1241" s="10">
        <f t="shared" si="70"/>
        <v>40883.962581018517</v>
      </c>
      <c r="T1241" s="10">
        <f t="shared" si="7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68"/>
        <v>1.969875</v>
      </c>
      <c r="P1242" s="6">
        <f t="shared" si="69"/>
        <v>124.5</v>
      </c>
      <c r="Q1242" t="s">
        <v>8323</v>
      </c>
      <c r="R1242" t="s">
        <v>8338</v>
      </c>
      <c r="S1242" s="10">
        <f t="shared" si="70"/>
        <v>41409.040011574078</v>
      </c>
      <c r="T1242" s="10">
        <f t="shared" si="7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68"/>
        <v>1.4925999999999999</v>
      </c>
      <c r="P1243" s="6">
        <f t="shared" si="69"/>
        <v>1285.5</v>
      </c>
      <c r="Q1243" t="s">
        <v>8323</v>
      </c>
      <c r="R1243" t="s">
        <v>8338</v>
      </c>
      <c r="S1243" s="10">
        <f t="shared" si="70"/>
        <v>41923.837731481479</v>
      </c>
      <c r="T1243" s="10">
        <f t="shared" si="7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68"/>
        <v>1.9945115257958288</v>
      </c>
      <c r="P1244" s="6">
        <f t="shared" si="69"/>
        <v>3</v>
      </c>
      <c r="Q1244" t="s">
        <v>8323</v>
      </c>
      <c r="R1244" t="s">
        <v>8338</v>
      </c>
      <c r="S1244" s="10">
        <f t="shared" si="70"/>
        <v>40782.165532407409</v>
      </c>
      <c r="T1244" s="10">
        <f t="shared" si="7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68"/>
        <v>1.8590833333333334</v>
      </c>
      <c r="P1245" s="6">
        <f t="shared" si="69"/>
        <v>864.5</v>
      </c>
      <c r="Q1245" t="s">
        <v>8323</v>
      </c>
      <c r="R1245" t="s">
        <v>8338</v>
      </c>
      <c r="S1245" s="10">
        <f t="shared" si="70"/>
        <v>40671.879293981481</v>
      </c>
      <c r="T1245" s="10">
        <f t="shared" si="7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68"/>
        <v>0.96199999999999997</v>
      </c>
      <c r="P1246" s="6">
        <f t="shared" si="69"/>
        <v>1060.5</v>
      </c>
      <c r="Q1246" t="s">
        <v>8323</v>
      </c>
      <c r="R1246" t="s">
        <v>8324</v>
      </c>
      <c r="S1246" s="10">
        <f t="shared" si="70"/>
        <v>41355.825497685182</v>
      </c>
      <c r="T1246" s="10">
        <f t="shared" si="7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68"/>
        <v>0.79749999999999999</v>
      </c>
      <c r="P1247" s="6">
        <f t="shared" si="69"/>
        <v>1211</v>
      </c>
      <c r="Q1247" t="s">
        <v>8323</v>
      </c>
      <c r="R1247" t="s">
        <v>8324</v>
      </c>
      <c r="S1247" s="10">
        <f t="shared" si="70"/>
        <v>41774.599930555552</v>
      </c>
      <c r="T1247" s="10">
        <f t="shared" si="7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68"/>
        <v>0.83</v>
      </c>
      <c r="P1248" s="6">
        <f t="shared" si="69"/>
        <v>1185.5</v>
      </c>
      <c r="Q1248" t="s">
        <v>8323</v>
      </c>
      <c r="R1248" t="s">
        <v>8324</v>
      </c>
      <c r="S1248" s="10">
        <f t="shared" si="70"/>
        <v>40838.043391203704</v>
      </c>
      <c r="T1248" s="10">
        <f t="shared" si="7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68"/>
        <v>0.77857142857142858</v>
      </c>
      <c r="P1249" s="6">
        <f t="shared" si="69"/>
        <v>2162.5</v>
      </c>
      <c r="Q1249" t="s">
        <v>8323</v>
      </c>
      <c r="R1249" t="s">
        <v>8324</v>
      </c>
      <c r="S1249" s="10">
        <f t="shared" si="70"/>
        <v>41370.292303240742</v>
      </c>
      <c r="T1249" s="10">
        <f t="shared" si="7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68"/>
        <v>0.48360000000000003</v>
      </c>
      <c r="P1250" s="6">
        <f t="shared" si="69"/>
        <v>1925</v>
      </c>
      <c r="Q1250" t="s">
        <v>8323</v>
      </c>
      <c r="R1250" t="s">
        <v>8324</v>
      </c>
      <c r="S1250" s="10">
        <f t="shared" si="70"/>
        <v>41767.656863425924</v>
      </c>
      <c r="T1250" s="10">
        <f t="shared" si="7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68"/>
        <v>0.9556</v>
      </c>
      <c r="P1251" s="6">
        <f t="shared" si="69"/>
        <v>2651.5</v>
      </c>
      <c r="Q1251" t="s">
        <v>8323</v>
      </c>
      <c r="R1251" t="s">
        <v>8324</v>
      </c>
      <c r="S1251" s="10">
        <f t="shared" si="70"/>
        <v>41067.74086805556</v>
      </c>
      <c r="T1251" s="10">
        <f t="shared" si="7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68"/>
        <v>-1.5333333333333865E-3</v>
      </c>
      <c r="P1252" s="6">
        <f t="shared" si="69"/>
        <v>30277</v>
      </c>
      <c r="Q1252" t="s">
        <v>8323</v>
      </c>
      <c r="R1252" t="s">
        <v>8324</v>
      </c>
      <c r="S1252" s="10">
        <f t="shared" si="70"/>
        <v>41843.64271990741</v>
      </c>
      <c r="T1252" s="10">
        <f t="shared" si="7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68"/>
        <v>0.98199999999999998</v>
      </c>
      <c r="P1253" s="6">
        <f t="shared" si="69"/>
        <v>3091</v>
      </c>
      <c r="Q1253" t="s">
        <v>8323</v>
      </c>
      <c r="R1253" t="s">
        <v>8324</v>
      </c>
      <c r="S1253" s="10">
        <f t="shared" si="70"/>
        <v>40751.814432870371</v>
      </c>
      <c r="T1253" s="10">
        <f t="shared" si="7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68"/>
        <v>0.62342857142857144</v>
      </c>
      <c r="P1254" s="6">
        <f t="shared" si="69"/>
        <v>2479.5</v>
      </c>
      <c r="Q1254" t="s">
        <v>8323</v>
      </c>
      <c r="R1254" t="s">
        <v>8324</v>
      </c>
      <c r="S1254" s="10">
        <f t="shared" si="70"/>
        <v>41543.988067129627</v>
      </c>
      <c r="T1254" s="10">
        <f t="shared" si="7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68"/>
        <v>-3036.3319999999999</v>
      </c>
      <c r="P1255" s="6">
        <f t="shared" si="69"/>
        <v>15547.16</v>
      </c>
      <c r="Q1255" t="s">
        <v>8323</v>
      </c>
      <c r="R1255" t="s">
        <v>8324</v>
      </c>
      <c r="S1255" s="10">
        <f t="shared" si="70"/>
        <v>41855.783645833333</v>
      </c>
      <c r="T1255" s="10">
        <f t="shared" si="7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68"/>
        <v>1.1492537313432805E-2</v>
      </c>
      <c r="P1256" s="6">
        <f t="shared" si="69"/>
        <v>6732</v>
      </c>
      <c r="Q1256" t="s">
        <v>8323</v>
      </c>
      <c r="R1256" t="s">
        <v>8324</v>
      </c>
      <c r="S1256" s="10">
        <f t="shared" si="70"/>
        <v>40487.621365740742</v>
      </c>
      <c r="T1256" s="10">
        <f t="shared" si="7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68"/>
        <v>-2.3666666666666725E-2</v>
      </c>
      <c r="P1257" s="6">
        <f t="shared" si="69"/>
        <v>3090</v>
      </c>
      <c r="Q1257" t="s">
        <v>8323</v>
      </c>
      <c r="R1257" t="s">
        <v>8324</v>
      </c>
      <c r="S1257" s="10">
        <f t="shared" si="70"/>
        <v>41579.845509259263</v>
      </c>
      <c r="T1257" s="10">
        <f t="shared" si="7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68"/>
        <v>0.82036233333333342</v>
      </c>
      <c r="P1258" s="6">
        <f t="shared" si="69"/>
        <v>17875.064999999999</v>
      </c>
      <c r="Q1258" t="s">
        <v>8323</v>
      </c>
      <c r="R1258" t="s">
        <v>8324</v>
      </c>
      <c r="S1258" s="10">
        <f t="shared" si="70"/>
        <v>40921.919340277782</v>
      </c>
      <c r="T1258" s="10">
        <f t="shared" si="7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68"/>
        <v>-0.94727272727272727</v>
      </c>
      <c r="P1259" s="6">
        <f t="shared" si="69"/>
        <v>8193</v>
      </c>
      <c r="Q1259" t="s">
        <v>8323</v>
      </c>
      <c r="R1259" t="s">
        <v>8324</v>
      </c>
      <c r="S1259" s="10">
        <f t="shared" si="70"/>
        <v>40587.085532407407</v>
      </c>
      <c r="T1259" s="10">
        <f t="shared" si="7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68"/>
        <v>-0.13146333333333349</v>
      </c>
      <c r="P1260" s="6">
        <f t="shared" si="69"/>
        <v>13123.78</v>
      </c>
      <c r="Q1260" t="s">
        <v>8323</v>
      </c>
      <c r="R1260" t="s">
        <v>8324</v>
      </c>
      <c r="S1260" s="10">
        <f t="shared" si="70"/>
        <v>41487.611250000002</v>
      </c>
      <c r="T1260" s="10">
        <f t="shared" si="7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68"/>
        <v>0.95760000000000001</v>
      </c>
      <c r="P1261" s="6">
        <f t="shared" si="69"/>
        <v>1351</v>
      </c>
      <c r="Q1261" t="s">
        <v>8323</v>
      </c>
      <c r="R1261" t="s">
        <v>8324</v>
      </c>
      <c r="S1261" s="10">
        <f t="shared" si="70"/>
        <v>41766.970648148148</v>
      </c>
      <c r="T1261" s="10">
        <f t="shared" si="7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68"/>
        <v>0.86333333333333329</v>
      </c>
      <c r="P1262" s="6">
        <f t="shared" si="69"/>
        <v>1912.5</v>
      </c>
      <c r="Q1262" t="s">
        <v>8323</v>
      </c>
      <c r="R1262" t="s">
        <v>8324</v>
      </c>
      <c r="S1262" s="10">
        <f t="shared" si="70"/>
        <v>41666.842824074076</v>
      </c>
      <c r="T1262" s="10">
        <f t="shared" si="7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68"/>
        <v>0.98750000000000004</v>
      </c>
      <c r="P1263" s="6">
        <f t="shared" si="69"/>
        <v>1038.5</v>
      </c>
      <c r="Q1263" t="s">
        <v>8323</v>
      </c>
      <c r="R1263" t="s">
        <v>8324</v>
      </c>
      <c r="S1263" s="10">
        <f t="shared" si="70"/>
        <v>41638.342905092592</v>
      </c>
      <c r="T1263" s="10">
        <f t="shared" si="7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68"/>
        <v>0.74584615384615383</v>
      </c>
      <c r="P1264" s="6">
        <f t="shared" si="69"/>
        <v>4128.5</v>
      </c>
      <c r="Q1264" t="s">
        <v>8323</v>
      </c>
      <c r="R1264" t="s">
        <v>8324</v>
      </c>
      <c r="S1264" s="10">
        <f t="shared" si="70"/>
        <v>41656.762638888889</v>
      </c>
      <c r="T1264" s="10">
        <f t="shared" si="7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68"/>
        <v>0.81</v>
      </c>
      <c r="P1265" s="6">
        <f t="shared" si="69"/>
        <v>913</v>
      </c>
      <c r="Q1265" t="s">
        <v>8323</v>
      </c>
      <c r="R1265" t="s">
        <v>8324</v>
      </c>
      <c r="S1265" s="10">
        <f t="shared" si="70"/>
        <v>41692.084143518521</v>
      </c>
      <c r="T1265" s="10">
        <f t="shared" si="7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68"/>
        <v>0.33538461538461539</v>
      </c>
      <c r="P1266" s="6">
        <f t="shared" si="69"/>
        <v>558</v>
      </c>
      <c r="Q1266" t="s">
        <v>8323</v>
      </c>
      <c r="R1266" t="s">
        <v>8324</v>
      </c>
      <c r="S1266" s="10">
        <f t="shared" si="70"/>
        <v>41547.662997685184</v>
      </c>
      <c r="T1266" s="10">
        <f t="shared" si="7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68"/>
        <v>0.8085228571428571</v>
      </c>
      <c r="P1267" s="6">
        <f t="shared" si="69"/>
        <v>2118.085</v>
      </c>
      <c r="Q1267" t="s">
        <v>8323</v>
      </c>
      <c r="R1267" t="s">
        <v>8324</v>
      </c>
      <c r="S1267" s="10">
        <f t="shared" si="70"/>
        <v>40465.655266203699</v>
      </c>
      <c r="T1267" s="10">
        <f t="shared" si="7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68"/>
        <v>0.99526315789473685</v>
      </c>
      <c r="P1268" s="6">
        <f t="shared" si="69"/>
        <v>4797.5</v>
      </c>
      <c r="Q1268" t="s">
        <v>8323</v>
      </c>
      <c r="R1268" t="s">
        <v>8324</v>
      </c>
      <c r="S1268" s="10">
        <f t="shared" si="70"/>
        <v>41620.87667824074</v>
      </c>
      <c r="T1268" s="10">
        <f t="shared" si="7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68"/>
        <v>0.98199999999999998</v>
      </c>
      <c r="P1269" s="6">
        <f t="shared" si="69"/>
        <v>11277.5</v>
      </c>
      <c r="Q1269" t="s">
        <v>8323</v>
      </c>
      <c r="R1269" t="s">
        <v>8324</v>
      </c>
      <c r="S1269" s="10">
        <f t="shared" si="70"/>
        <v>41449.585162037038</v>
      </c>
      <c r="T1269" s="10">
        <f t="shared" si="7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ref="O1270:O1333" si="72">(D1270-E1270)/ABS(D1270)+1</f>
        <v>0.83333333333333337</v>
      </c>
      <c r="P1270" s="6">
        <f t="shared" ref="P1270:P1333" si="73">AVERAGE(E1270,L1270)</f>
        <v>7091</v>
      </c>
      <c r="Q1270" t="s">
        <v>8323</v>
      </c>
      <c r="R1270" t="s">
        <v>8324</v>
      </c>
      <c r="S1270" s="10">
        <f t="shared" ref="S1270:S1333" si="74">(((J1270/60)/60)/24)+DATE(1970,1,1)</f>
        <v>41507.845451388886</v>
      </c>
      <c r="T1270" s="10">
        <f t="shared" ref="T1270:T1333" si="75"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2"/>
        <v>0.91351063829787238</v>
      </c>
      <c r="P1271" s="6">
        <f t="shared" si="73"/>
        <v>10316</v>
      </c>
      <c r="Q1271" t="s">
        <v>8323</v>
      </c>
      <c r="R1271" t="s">
        <v>8324</v>
      </c>
      <c r="S1271" s="10">
        <f t="shared" si="74"/>
        <v>42445.823055555549</v>
      </c>
      <c r="T1271" s="10">
        <f t="shared" si="75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2"/>
        <v>0.8528</v>
      </c>
      <c r="P1272" s="6">
        <f t="shared" si="73"/>
        <v>5820.5</v>
      </c>
      <c r="Q1272" t="s">
        <v>8323</v>
      </c>
      <c r="R1272" t="s">
        <v>8324</v>
      </c>
      <c r="S1272" s="10">
        <f t="shared" si="74"/>
        <v>40933.856967592597</v>
      </c>
      <c r="T1272" s="10">
        <f t="shared" si="75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2"/>
        <v>0.98199999999999998</v>
      </c>
      <c r="P1273" s="6">
        <f t="shared" si="73"/>
        <v>3833</v>
      </c>
      <c r="Q1273" t="s">
        <v>8323</v>
      </c>
      <c r="R1273" t="s">
        <v>8324</v>
      </c>
      <c r="S1273" s="10">
        <f t="shared" si="74"/>
        <v>41561.683553240742</v>
      </c>
      <c r="T1273" s="10">
        <f t="shared" si="75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2"/>
        <v>0.94</v>
      </c>
      <c r="P1274" s="6">
        <f t="shared" si="73"/>
        <v>2664</v>
      </c>
      <c r="Q1274" t="s">
        <v>8323</v>
      </c>
      <c r="R1274" t="s">
        <v>8324</v>
      </c>
      <c r="S1274" s="10">
        <f t="shared" si="74"/>
        <v>40274.745127314818</v>
      </c>
      <c r="T1274" s="10">
        <f t="shared" si="75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2"/>
        <v>0.96499999999999997</v>
      </c>
      <c r="P1275" s="6">
        <f t="shared" si="73"/>
        <v>2097</v>
      </c>
      <c r="Q1275" t="s">
        <v>8323</v>
      </c>
      <c r="R1275" t="s">
        <v>8324</v>
      </c>
      <c r="S1275" s="10">
        <f t="shared" si="74"/>
        <v>41852.730219907404</v>
      </c>
      <c r="T1275" s="10">
        <f t="shared" si="75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2"/>
        <v>0.45024640000000016</v>
      </c>
      <c r="P1276" s="6">
        <f t="shared" si="73"/>
        <v>19605.419999999998</v>
      </c>
      <c r="Q1276" t="s">
        <v>8323</v>
      </c>
      <c r="R1276" t="s">
        <v>8324</v>
      </c>
      <c r="S1276" s="10">
        <f t="shared" si="74"/>
        <v>41116.690104166664</v>
      </c>
      <c r="T1276" s="10">
        <f t="shared" si="75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2"/>
        <v>0.37859333333333345</v>
      </c>
      <c r="P1277" s="6">
        <f t="shared" si="73"/>
        <v>12355.05</v>
      </c>
      <c r="Q1277" t="s">
        <v>8323</v>
      </c>
      <c r="R1277" t="s">
        <v>8324</v>
      </c>
      <c r="S1277" s="10">
        <f t="shared" si="74"/>
        <v>41458.867905092593</v>
      </c>
      <c r="T1277" s="10">
        <f t="shared" si="75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2"/>
        <v>0.95578999999999992</v>
      </c>
      <c r="P1278" s="6">
        <f t="shared" si="73"/>
        <v>1600.3150000000001</v>
      </c>
      <c r="Q1278" t="s">
        <v>8323</v>
      </c>
      <c r="R1278" t="s">
        <v>8324</v>
      </c>
      <c r="S1278" s="10">
        <f t="shared" si="74"/>
        <v>40007.704247685186</v>
      </c>
      <c r="T1278" s="10">
        <f t="shared" si="75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2"/>
        <v>0.93875666666666668</v>
      </c>
      <c r="P1279" s="6">
        <f t="shared" si="73"/>
        <v>8165.8249999999998</v>
      </c>
      <c r="Q1279" t="s">
        <v>8323</v>
      </c>
      <c r="R1279" t="s">
        <v>8324</v>
      </c>
      <c r="S1279" s="10">
        <f t="shared" si="74"/>
        <v>41121.561886574076</v>
      </c>
      <c r="T1279" s="10">
        <f t="shared" si="75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2"/>
        <v>0.45061538461538464</v>
      </c>
      <c r="P1280" s="6">
        <f t="shared" si="73"/>
        <v>5130.5</v>
      </c>
      <c r="Q1280" t="s">
        <v>8323</v>
      </c>
      <c r="R1280" t="s">
        <v>8324</v>
      </c>
      <c r="S1280" s="10">
        <f t="shared" si="74"/>
        <v>41786.555162037039</v>
      </c>
      <c r="T1280" s="10">
        <f t="shared" si="75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2"/>
        <v>0.89228427612655803</v>
      </c>
      <c r="P1281" s="6">
        <f t="shared" si="73"/>
        <v>7026.585</v>
      </c>
      <c r="Q1281" t="s">
        <v>8323</v>
      </c>
      <c r="R1281" t="s">
        <v>8324</v>
      </c>
      <c r="S1281" s="10">
        <f t="shared" si="74"/>
        <v>41682.099189814813</v>
      </c>
      <c r="T1281" s="10">
        <f t="shared" si="75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2"/>
        <v>0.89088133333333341</v>
      </c>
      <c r="P1282" s="6">
        <f t="shared" si="73"/>
        <v>8383.39</v>
      </c>
      <c r="Q1282" t="s">
        <v>8323</v>
      </c>
      <c r="R1282" t="s">
        <v>8324</v>
      </c>
      <c r="S1282" s="10">
        <f t="shared" si="74"/>
        <v>40513.757569444446</v>
      </c>
      <c r="T1282" s="10">
        <f t="shared" si="75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2"/>
        <v>0.8928571428571429</v>
      </c>
      <c r="P1283" s="6">
        <f t="shared" si="73"/>
        <v>3912</v>
      </c>
      <c r="Q1283" t="s">
        <v>8323</v>
      </c>
      <c r="R1283" t="s">
        <v>8324</v>
      </c>
      <c r="S1283" s="10">
        <f t="shared" si="74"/>
        <v>41463.743472222224</v>
      </c>
      <c r="T1283" s="10">
        <f t="shared" si="7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2"/>
        <v>0.76386666666666669</v>
      </c>
      <c r="P1284" s="6">
        <f t="shared" si="73"/>
        <v>9408</v>
      </c>
      <c r="Q1284" t="s">
        <v>8323</v>
      </c>
      <c r="R1284" t="s">
        <v>8324</v>
      </c>
      <c r="S1284" s="10">
        <f t="shared" si="74"/>
        <v>41586.475173611114</v>
      </c>
      <c r="T1284" s="10">
        <f t="shared" si="7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72"/>
        <v>-0.11050000000000004</v>
      </c>
      <c r="P1285" s="6">
        <f t="shared" si="73"/>
        <v>1066.25</v>
      </c>
      <c r="Q1285" t="s">
        <v>8323</v>
      </c>
      <c r="R1285" t="s">
        <v>8324</v>
      </c>
      <c r="S1285" s="10">
        <f t="shared" si="74"/>
        <v>41320.717465277776</v>
      </c>
      <c r="T1285" s="10">
        <f t="shared" si="7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72"/>
        <v>0.99</v>
      </c>
      <c r="P1286" s="6">
        <f t="shared" si="73"/>
        <v>1025.5</v>
      </c>
      <c r="Q1286" t="s">
        <v>8315</v>
      </c>
      <c r="R1286" t="s">
        <v>8316</v>
      </c>
      <c r="S1286" s="10">
        <f t="shared" si="74"/>
        <v>42712.23474537037</v>
      </c>
      <c r="T1286" s="10">
        <f t="shared" si="7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72"/>
        <v>0.98350000000000004</v>
      </c>
      <c r="P1287" s="6">
        <f t="shared" si="73"/>
        <v>1048</v>
      </c>
      <c r="Q1287" t="s">
        <v>8315</v>
      </c>
      <c r="R1287" t="s">
        <v>8316</v>
      </c>
      <c r="S1287" s="10">
        <f t="shared" si="74"/>
        <v>42160.583043981482</v>
      </c>
      <c r="T1287" s="10">
        <f t="shared" si="7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72"/>
        <v>0.91666666666666663</v>
      </c>
      <c r="P1288" s="6">
        <f t="shared" si="73"/>
        <v>822.5</v>
      </c>
      <c r="Q1288" t="s">
        <v>8315</v>
      </c>
      <c r="R1288" t="s">
        <v>8316</v>
      </c>
      <c r="S1288" s="10">
        <f t="shared" si="74"/>
        <v>42039.384571759263</v>
      </c>
      <c r="T1288" s="10">
        <f t="shared" si="7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72"/>
        <v>-0.41999999999999993</v>
      </c>
      <c r="P1289" s="6">
        <f t="shared" si="73"/>
        <v>315</v>
      </c>
      <c r="Q1289" t="s">
        <v>8315</v>
      </c>
      <c r="R1289" t="s">
        <v>8316</v>
      </c>
      <c r="S1289" s="10">
        <f t="shared" si="74"/>
        <v>42107.621018518519</v>
      </c>
      <c r="T1289" s="10">
        <f t="shared" si="7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72"/>
        <v>0.99550000000000005</v>
      </c>
      <c r="P1290" s="6">
        <f t="shared" si="73"/>
        <v>2039.5</v>
      </c>
      <c r="Q1290" t="s">
        <v>8315</v>
      </c>
      <c r="R1290" t="s">
        <v>8316</v>
      </c>
      <c r="S1290" s="10">
        <f t="shared" si="74"/>
        <v>42561.154664351852</v>
      </c>
      <c r="T1290" s="10">
        <f t="shared" si="7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72"/>
        <v>0.74933333333333341</v>
      </c>
      <c r="P1291" s="6">
        <f t="shared" si="73"/>
        <v>964</v>
      </c>
      <c r="Q1291" t="s">
        <v>8315</v>
      </c>
      <c r="R1291" t="s">
        <v>8316</v>
      </c>
      <c r="S1291" s="10">
        <f t="shared" si="74"/>
        <v>42709.134780092587</v>
      </c>
      <c r="T1291" s="10">
        <f t="shared" si="7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72"/>
        <v>0.91428571428571426</v>
      </c>
      <c r="P1292" s="6">
        <f t="shared" si="73"/>
        <v>1943</v>
      </c>
      <c r="Q1292" t="s">
        <v>8315</v>
      </c>
      <c r="R1292" t="s">
        <v>8316</v>
      </c>
      <c r="S1292" s="10">
        <f t="shared" si="74"/>
        <v>42086.614942129629</v>
      </c>
      <c r="T1292" s="10">
        <f t="shared" si="7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72"/>
        <v>0.54299999999999993</v>
      </c>
      <c r="P1293" s="6">
        <f t="shared" si="73"/>
        <v>2206.5</v>
      </c>
      <c r="Q1293" t="s">
        <v>8315</v>
      </c>
      <c r="R1293" t="s">
        <v>8316</v>
      </c>
      <c r="S1293" s="10">
        <f t="shared" si="74"/>
        <v>42064.652673611112</v>
      </c>
      <c r="T1293" s="10">
        <f t="shared" si="7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72"/>
        <v>0.9</v>
      </c>
      <c r="P1294" s="6">
        <f t="shared" si="73"/>
        <v>961</v>
      </c>
      <c r="Q1294" t="s">
        <v>8315</v>
      </c>
      <c r="R1294" t="s">
        <v>8316</v>
      </c>
      <c r="S1294" s="10">
        <f t="shared" si="74"/>
        <v>42256.764212962968</v>
      </c>
      <c r="T1294" s="10">
        <f t="shared" si="7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72"/>
        <v>0.97766666666666668</v>
      </c>
      <c r="P1295" s="6">
        <f t="shared" si="73"/>
        <v>7727.5</v>
      </c>
      <c r="Q1295" t="s">
        <v>8315</v>
      </c>
      <c r="R1295" t="s">
        <v>8316</v>
      </c>
      <c r="S1295" s="10">
        <f t="shared" si="74"/>
        <v>42292.701053240744</v>
      </c>
      <c r="T1295" s="10">
        <f t="shared" si="7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72"/>
        <v>0.78</v>
      </c>
      <c r="P1296" s="6">
        <f t="shared" si="73"/>
        <v>316</v>
      </c>
      <c r="Q1296" t="s">
        <v>8315</v>
      </c>
      <c r="R1296" t="s">
        <v>8316</v>
      </c>
      <c r="S1296" s="10">
        <f t="shared" si="74"/>
        <v>42278.453668981485</v>
      </c>
      <c r="T1296" s="10">
        <f t="shared" si="7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72"/>
        <v>0.98040000000000005</v>
      </c>
      <c r="P1297" s="6">
        <f t="shared" si="73"/>
        <v>1306.5</v>
      </c>
      <c r="Q1297" t="s">
        <v>8315</v>
      </c>
      <c r="R1297" t="s">
        <v>8316</v>
      </c>
      <c r="S1297" s="10">
        <f t="shared" si="74"/>
        <v>42184.572881944448</v>
      </c>
      <c r="T1297" s="10">
        <f t="shared" si="7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72"/>
        <v>0.58823529411764708</v>
      </c>
      <c r="P1298" s="6">
        <f t="shared" si="73"/>
        <v>611.5</v>
      </c>
      <c r="Q1298" t="s">
        <v>8315</v>
      </c>
      <c r="R1298" t="s">
        <v>8316</v>
      </c>
      <c r="S1298" s="10">
        <f t="shared" si="74"/>
        <v>42423.050613425927</v>
      </c>
      <c r="T1298" s="10">
        <f t="shared" si="7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72"/>
        <v>0.90474999999999994</v>
      </c>
      <c r="P1299" s="6">
        <f t="shared" si="73"/>
        <v>11071.5</v>
      </c>
      <c r="Q1299" t="s">
        <v>8315</v>
      </c>
      <c r="R1299" t="s">
        <v>8316</v>
      </c>
      <c r="S1299" s="10">
        <f t="shared" si="74"/>
        <v>42461.747199074074</v>
      </c>
      <c r="T1299" s="10">
        <f t="shared" si="7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72"/>
        <v>0.95350000000000001</v>
      </c>
      <c r="P1300" s="6">
        <f t="shared" si="73"/>
        <v>1063</v>
      </c>
      <c r="Q1300" t="s">
        <v>8315</v>
      </c>
      <c r="R1300" t="s">
        <v>8316</v>
      </c>
      <c r="S1300" s="10">
        <f t="shared" si="74"/>
        <v>42458.680925925932</v>
      </c>
      <c r="T1300" s="10">
        <f t="shared" si="7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72"/>
        <v>0.76</v>
      </c>
      <c r="P1301" s="6">
        <f t="shared" si="73"/>
        <v>2186</v>
      </c>
      <c r="Q1301" t="s">
        <v>8315</v>
      </c>
      <c r="R1301" t="s">
        <v>8316</v>
      </c>
      <c r="S1301" s="10">
        <f t="shared" si="74"/>
        <v>42169.814340277779</v>
      </c>
      <c r="T1301" s="10">
        <f t="shared" si="7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72"/>
        <v>0.65</v>
      </c>
      <c r="P1302" s="6">
        <f t="shared" si="73"/>
        <v>2037</v>
      </c>
      <c r="Q1302" t="s">
        <v>8315</v>
      </c>
      <c r="R1302" t="s">
        <v>8316</v>
      </c>
      <c r="S1302" s="10">
        <f t="shared" si="74"/>
        <v>42483.675208333334</v>
      </c>
      <c r="T1302" s="10">
        <f t="shared" si="7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72"/>
        <v>0.97250000000000003</v>
      </c>
      <c r="P1303" s="6">
        <f t="shared" si="73"/>
        <v>1042</v>
      </c>
      <c r="Q1303" t="s">
        <v>8315</v>
      </c>
      <c r="R1303" t="s">
        <v>8316</v>
      </c>
      <c r="S1303" s="10">
        <f t="shared" si="74"/>
        <v>42195.749745370369</v>
      </c>
      <c r="T1303" s="10">
        <f t="shared" si="7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72"/>
        <v>1</v>
      </c>
      <c r="P1304" s="6">
        <f t="shared" si="73"/>
        <v>1275</v>
      </c>
      <c r="Q1304" t="s">
        <v>8315</v>
      </c>
      <c r="R1304" t="s">
        <v>8316</v>
      </c>
      <c r="S1304" s="10">
        <f t="shared" si="74"/>
        <v>42675.057997685188</v>
      </c>
      <c r="T1304" s="10">
        <f t="shared" si="7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72"/>
        <v>0.69739142857142855</v>
      </c>
      <c r="P1305" s="6">
        <f t="shared" si="73"/>
        <v>2333.5650000000001</v>
      </c>
      <c r="Q1305" t="s">
        <v>8315</v>
      </c>
      <c r="R1305" t="s">
        <v>8316</v>
      </c>
      <c r="S1305" s="10">
        <f t="shared" si="74"/>
        <v>42566.441203703704</v>
      </c>
      <c r="T1305" s="10">
        <f t="shared" si="7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72"/>
        <v>1.6037249999999998</v>
      </c>
      <c r="P1306" s="6">
        <f t="shared" si="73"/>
        <v>7977.5</v>
      </c>
      <c r="Q1306" t="s">
        <v>8317</v>
      </c>
      <c r="R1306" t="s">
        <v>8319</v>
      </c>
      <c r="S1306" s="10">
        <f t="shared" si="74"/>
        <v>42747.194502314815</v>
      </c>
      <c r="T1306" s="10">
        <f t="shared" si="7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72"/>
        <v>1.7402333333333333</v>
      </c>
      <c r="P1307" s="6">
        <f t="shared" si="73"/>
        <v>3939.5</v>
      </c>
      <c r="Q1307" t="s">
        <v>8317</v>
      </c>
      <c r="R1307" t="s">
        <v>8319</v>
      </c>
      <c r="S1307" s="10">
        <f t="shared" si="74"/>
        <v>42543.665601851855</v>
      </c>
      <c r="T1307" s="10">
        <f t="shared" si="7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72"/>
        <v>1.3475363636363635</v>
      </c>
      <c r="P1308" s="6">
        <f t="shared" si="73"/>
        <v>36063.5</v>
      </c>
      <c r="Q1308" t="s">
        <v>8317</v>
      </c>
      <c r="R1308" t="s">
        <v>8319</v>
      </c>
      <c r="S1308" s="10">
        <f t="shared" si="74"/>
        <v>41947.457569444443</v>
      </c>
      <c r="T1308" s="10">
        <f t="shared" si="7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72"/>
        <v>1.88486</v>
      </c>
      <c r="P1309" s="6">
        <f t="shared" si="73"/>
        <v>2901</v>
      </c>
      <c r="Q1309" t="s">
        <v>8317</v>
      </c>
      <c r="R1309" t="s">
        <v>8319</v>
      </c>
      <c r="S1309" s="10">
        <f t="shared" si="74"/>
        <v>42387.503229166665</v>
      </c>
      <c r="T1309" s="10">
        <f t="shared" si="7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72"/>
        <v>1.8864000000000001</v>
      </c>
      <c r="P1310" s="6">
        <f t="shared" si="73"/>
        <v>587</v>
      </c>
      <c r="Q1310" t="s">
        <v>8317</v>
      </c>
      <c r="R1310" t="s">
        <v>8319</v>
      </c>
      <c r="S1310" s="10">
        <f t="shared" si="74"/>
        <v>42611.613564814819</v>
      </c>
      <c r="T1310" s="10">
        <f t="shared" si="7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72"/>
        <v>0.88008695652173907</v>
      </c>
      <c r="P1311" s="6">
        <f t="shared" si="73"/>
        <v>6457</v>
      </c>
      <c r="Q1311" t="s">
        <v>8317</v>
      </c>
      <c r="R1311" t="s">
        <v>8319</v>
      </c>
      <c r="S1311" s="10">
        <f t="shared" si="74"/>
        <v>42257.882731481484</v>
      </c>
      <c r="T1311" s="10">
        <f t="shared" si="7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72"/>
        <v>1.845</v>
      </c>
      <c r="P1312" s="6">
        <f t="shared" si="73"/>
        <v>1562</v>
      </c>
      <c r="Q1312" t="s">
        <v>8317</v>
      </c>
      <c r="R1312" t="s">
        <v>8319</v>
      </c>
      <c r="S1312" s="10">
        <f t="shared" si="74"/>
        <v>42556.667245370365</v>
      </c>
      <c r="T1312" s="10">
        <f t="shared" si="7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72"/>
        <v>1.6797200000000001</v>
      </c>
      <c r="P1313" s="6">
        <f t="shared" si="73"/>
        <v>40085</v>
      </c>
      <c r="Q1313" t="s">
        <v>8317</v>
      </c>
      <c r="R1313" t="s">
        <v>8319</v>
      </c>
      <c r="S1313" s="10">
        <f t="shared" si="74"/>
        <v>42669.802303240736</v>
      </c>
      <c r="T1313" s="10">
        <f t="shared" si="7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72"/>
        <v>1.9939130434782608</v>
      </c>
      <c r="P1314" s="6">
        <f t="shared" si="73"/>
        <v>14.5</v>
      </c>
      <c r="Q1314" t="s">
        <v>8317</v>
      </c>
      <c r="R1314" t="s">
        <v>8319</v>
      </c>
      <c r="S1314" s="10">
        <f t="shared" si="74"/>
        <v>42082.702800925923</v>
      </c>
      <c r="T1314" s="10">
        <f t="shared" si="7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72"/>
        <v>1.68885</v>
      </c>
      <c r="P1315" s="6">
        <f t="shared" si="73"/>
        <v>6284</v>
      </c>
      <c r="Q1315" t="s">
        <v>8317</v>
      </c>
      <c r="R1315" t="s">
        <v>8319</v>
      </c>
      <c r="S1315" s="10">
        <f t="shared" si="74"/>
        <v>42402.709652777776</v>
      </c>
      <c r="T1315" s="10">
        <f t="shared" si="7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72"/>
        <v>1.9887333333333332</v>
      </c>
      <c r="P1316" s="6">
        <f t="shared" si="73"/>
        <v>1019.5</v>
      </c>
      <c r="Q1316" t="s">
        <v>8317</v>
      </c>
      <c r="R1316" t="s">
        <v>8319</v>
      </c>
      <c r="S1316" s="10">
        <f t="shared" si="74"/>
        <v>42604.669675925921</v>
      </c>
      <c r="T1316" s="10">
        <f t="shared" si="7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72"/>
        <v>1.59596</v>
      </c>
      <c r="P1317" s="6">
        <f t="shared" si="73"/>
        <v>20326</v>
      </c>
      <c r="Q1317" t="s">
        <v>8317</v>
      </c>
      <c r="R1317" t="s">
        <v>8319</v>
      </c>
      <c r="S1317" s="10">
        <f t="shared" si="74"/>
        <v>42278.498240740737</v>
      </c>
      <c r="T1317" s="10">
        <f t="shared" si="7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72"/>
        <v>1.9999866666666666</v>
      </c>
      <c r="P1318" s="6">
        <f t="shared" si="73"/>
        <v>1</v>
      </c>
      <c r="Q1318" t="s">
        <v>8317</v>
      </c>
      <c r="R1318" t="s">
        <v>8319</v>
      </c>
      <c r="S1318" s="10">
        <f t="shared" si="74"/>
        <v>42393.961909722217</v>
      </c>
      <c r="T1318" s="10">
        <f t="shared" si="7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72"/>
        <v>1.9426649999999999</v>
      </c>
      <c r="P1319" s="6">
        <f t="shared" si="73"/>
        <v>5743</v>
      </c>
      <c r="Q1319" t="s">
        <v>8317</v>
      </c>
      <c r="R1319" t="s">
        <v>8319</v>
      </c>
      <c r="S1319" s="10">
        <f t="shared" si="74"/>
        <v>42520.235486111109</v>
      </c>
      <c r="T1319" s="10">
        <f t="shared" si="7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72"/>
        <v>1.8467500000000001</v>
      </c>
      <c r="P1320" s="6">
        <f t="shared" si="73"/>
        <v>3132.5</v>
      </c>
      <c r="Q1320" t="s">
        <v>8317</v>
      </c>
      <c r="R1320" t="s">
        <v>8319</v>
      </c>
      <c r="S1320" s="10">
        <f t="shared" si="74"/>
        <v>41985.043657407412</v>
      </c>
      <c r="T1320" s="10">
        <f t="shared" si="7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72"/>
        <v>1.8489655172413793</v>
      </c>
      <c r="P1321" s="6">
        <f t="shared" si="73"/>
        <v>442.5</v>
      </c>
      <c r="Q1321" t="s">
        <v>8317</v>
      </c>
      <c r="R1321" t="s">
        <v>8319</v>
      </c>
      <c r="S1321" s="10">
        <f t="shared" si="74"/>
        <v>41816.812094907407</v>
      </c>
      <c r="T1321" s="10">
        <f t="shared" si="7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72"/>
        <v>1.9949699999999999</v>
      </c>
      <c r="P1322" s="6">
        <f t="shared" si="73"/>
        <v>253</v>
      </c>
      <c r="Q1322" t="s">
        <v>8317</v>
      </c>
      <c r="R1322" t="s">
        <v>8319</v>
      </c>
      <c r="S1322" s="10">
        <f t="shared" si="74"/>
        <v>42705.690347222218</v>
      </c>
      <c r="T1322" s="10">
        <f t="shared" si="7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72"/>
        <v>1.9869718614718614</v>
      </c>
      <c r="P1323" s="6">
        <f t="shared" si="73"/>
        <v>3013</v>
      </c>
      <c r="Q1323" t="s">
        <v>8317</v>
      </c>
      <c r="R1323" t="s">
        <v>8319</v>
      </c>
      <c r="S1323" s="10">
        <f t="shared" si="74"/>
        <v>42697.74927083333</v>
      </c>
      <c r="T1323" s="10">
        <f t="shared" si="7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72"/>
        <v>1.9969714285714286</v>
      </c>
      <c r="P1324" s="6">
        <f t="shared" si="73"/>
        <v>55</v>
      </c>
      <c r="Q1324" t="s">
        <v>8317</v>
      </c>
      <c r="R1324" t="s">
        <v>8319</v>
      </c>
      <c r="S1324" s="10">
        <f t="shared" si="74"/>
        <v>42115.656539351854</v>
      </c>
      <c r="T1324" s="10">
        <f t="shared" si="7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72"/>
        <v>1.9112</v>
      </c>
      <c r="P1325" s="6">
        <f t="shared" si="73"/>
        <v>688</v>
      </c>
      <c r="Q1325" t="s">
        <v>8317</v>
      </c>
      <c r="R1325" t="s">
        <v>8319</v>
      </c>
      <c r="S1325" s="10">
        <f t="shared" si="74"/>
        <v>42451.698449074072</v>
      </c>
      <c r="T1325" s="10">
        <f t="shared" si="7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72"/>
        <v>1.9016</v>
      </c>
      <c r="P1326" s="6">
        <f t="shared" si="73"/>
        <v>2505</v>
      </c>
      <c r="Q1326" t="s">
        <v>8317</v>
      </c>
      <c r="R1326" t="s">
        <v>8319</v>
      </c>
      <c r="S1326" s="10">
        <f t="shared" si="74"/>
        <v>42626.633703703701</v>
      </c>
      <c r="T1326" s="10">
        <f t="shared" si="7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72"/>
        <v>1.9757</v>
      </c>
      <c r="P1327" s="6">
        <f t="shared" si="73"/>
        <v>247</v>
      </c>
      <c r="Q1327" t="s">
        <v>8317</v>
      </c>
      <c r="R1327" t="s">
        <v>8319</v>
      </c>
      <c r="S1327" s="10">
        <f t="shared" si="74"/>
        <v>42704.086053240739</v>
      </c>
      <c r="T1327" s="10">
        <f t="shared" si="7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72"/>
        <v>1.9887000000000001</v>
      </c>
      <c r="P1328" s="6">
        <f t="shared" si="73"/>
        <v>570.5</v>
      </c>
      <c r="Q1328" t="s">
        <v>8317</v>
      </c>
      <c r="R1328" t="s">
        <v>8319</v>
      </c>
      <c r="S1328" s="10">
        <f t="shared" si="74"/>
        <v>41974.791990740734</v>
      </c>
      <c r="T1328" s="10">
        <f t="shared" si="7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72"/>
        <v>1.9644791666666666</v>
      </c>
      <c r="P1329" s="6">
        <f t="shared" si="73"/>
        <v>873</v>
      </c>
      <c r="Q1329" t="s">
        <v>8317</v>
      </c>
      <c r="R1329" t="s">
        <v>8319</v>
      </c>
      <c r="S1329" s="10">
        <f t="shared" si="74"/>
        <v>42123.678645833337</v>
      </c>
      <c r="T1329" s="10">
        <f t="shared" si="7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72"/>
        <v>1.9766933333333334</v>
      </c>
      <c r="P1330" s="6">
        <f t="shared" si="73"/>
        <v>881.5</v>
      </c>
      <c r="Q1330" t="s">
        <v>8317</v>
      </c>
      <c r="R1330" t="s">
        <v>8319</v>
      </c>
      <c r="S1330" s="10">
        <f t="shared" si="74"/>
        <v>42612.642754629633</v>
      </c>
      <c r="T1330" s="10">
        <f t="shared" si="7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72"/>
        <v>1.9918400000000001</v>
      </c>
      <c r="P1331" s="6">
        <f t="shared" si="73"/>
        <v>208.5</v>
      </c>
      <c r="Q1331" t="s">
        <v>8317</v>
      </c>
      <c r="R1331" t="s">
        <v>8319</v>
      </c>
      <c r="S1331" s="10">
        <f t="shared" si="74"/>
        <v>41935.221585648149</v>
      </c>
      <c r="T1331" s="10">
        <f t="shared" si="7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72"/>
        <v>1.7750571428571429</v>
      </c>
      <c r="P1332" s="6">
        <f t="shared" si="73"/>
        <v>3961.5</v>
      </c>
      <c r="Q1332" t="s">
        <v>8317</v>
      </c>
      <c r="R1332" t="s">
        <v>8319</v>
      </c>
      <c r="S1332" s="10">
        <f t="shared" si="74"/>
        <v>42522.276724537034</v>
      </c>
      <c r="T1332" s="10">
        <f t="shared" si="7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72"/>
        <v>1.986332</v>
      </c>
      <c r="P1333" s="6">
        <f t="shared" si="73"/>
        <v>1725.5</v>
      </c>
      <c r="Q1333" t="s">
        <v>8317</v>
      </c>
      <c r="R1333" t="s">
        <v>8319</v>
      </c>
      <c r="S1333" s="10">
        <f t="shared" si="74"/>
        <v>42569.50409722222</v>
      </c>
      <c r="T1333" s="10">
        <f t="shared" si="7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ref="O1334:O1397" si="76">(D1334-E1334)/ABS(D1334)+1</f>
        <v>2</v>
      </c>
      <c r="P1334" s="6">
        <f t="shared" ref="P1334:P1397" si="77">AVERAGE(E1334,L1334)</f>
        <v>0</v>
      </c>
      <c r="Q1334" t="s">
        <v>8317</v>
      </c>
      <c r="R1334" t="s">
        <v>8319</v>
      </c>
      <c r="S1334" s="10">
        <f t="shared" ref="S1334:S1397" si="78">(((J1334/60)/60)/24)+DATE(1970,1,1)</f>
        <v>42732.060277777782</v>
      </c>
      <c r="T1334" s="10">
        <f t="shared" ref="T1334:T1397" si="79"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76"/>
        <v>2</v>
      </c>
      <c r="P1335" s="6">
        <f t="shared" si="77"/>
        <v>0</v>
      </c>
      <c r="Q1335" t="s">
        <v>8317</v>
      </c>
      <c r="R1335" t="s">
        <v>8319</v>
      </c>
      <c r="S1335" s="10">
        <f t="shared" si="78"/>
        <v>41806.106770833336</v>
      </c>
      <c r="T1335" s="10">
        <f t="shared" si="79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76"/>
        <v>1.8924586466165414</v>
      </c>
      <c r="P1336" s="6">
        <f t="shared" si="77"/>
        <v>7289.5</v>
      </c>
      <c r="Q1336" t="s">
        <v>8317</v>
      </c>
      <c r="R1336" t="s">
        <v>8319</v>
      </c>
      <c r="S1336" s="10">
        <f t="shared" si="78"/>
        <v>42410.774155092593</v>
      </c>
      <c r="T1336" s="10">
        <f t="shared" si="79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76"/>
        <v>1.8024</v>
      </c>
      <c r="P1337" s="6">
        <f t="shared" si="77"/>
        <v>2478</v>
      </c>
      <c r="Q1337" t="s">
        <v>8317</v>
      </c>
      <c r="R1337" t="s">
        <v>8319</v>
      </c>
      <c r="S1337" s="10">
        <f t="shared" si="78"/>
        <v>42313.936365740738</v>
      </c>
      <c r="T1337" s="10">
        <f t="shared" si="79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76"/>
        <v>1.1505300000000001</v>
      </c>
      <c r="P1338" s="6">
        <f t="shared" si="77"/>
        <v>42585.5</v>
      </c>
      <c r="Q1338" t="s">
        <v>8317</v>
      </c>
      <c r="R1338" t="s">
        <v>8319</v>
      </c>
      <c r="S1338" s="10">
        <f t="shared" si="78"/>
        <v>41955.863750000004</v>
      </c>
      <c r="T1338" s="10">
        <f t="shared" si="79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76"/>
        <v>1.5061800000000001</v>
      </c>
      <c r="P1339" s="6">
        <f t="shared" si="77"/>
        <v>12415.5</v>
      </c>
      <c r="Q1339" t="s">
        <v>8317</v>
      </c>
      <c r="R1339" t="s">
        <v>8319</v>
      </c>
      <c r="S1339" s="10">
        <f t="shared" si="78"/>
        <v>42767.577303240745</v>
      </c>
      <c r="T1339" s="10">
        <f t="shared" si="79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76"/>
        <v>1.9669666666666665</v>
      </c>
      <c r="P1340" s="6">
        <f t="shared" si="77"/>
        <v>503</v>
      </c>
      <c r="Q1340" t="s">
        <v>8317</v>
      </c>
      <c r="R1340" t="s">
        <v>8319</v>
      </c>
      <c r="S1340" s="10">
        <f t="shared" si="78"/>
        <v>42188.803622685184</v>
      </c>
      <c r="T1340" s="10">
        <f t="shared" si="79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76"/>
        <v>1.9336600000000002</v>
      </c>
      <c r="P1341" s="6">
        <f t="shared" si="77"/>
        <v>1677</v>
      </c>
      <c r="Q1341" t="s">
        <v>8317</v>
      </c>
      <c r="R1341" t="s">
        <v>8319</v>
      </c>
      <c r="S1341" s="10">
        <f t="shared" si="78"/>
        <v>41936.647164351853</v>
      </c>
      <c r="T1341" s="10">
        <f t="shared" si="79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76"/>
        <v>2</v>
      </c>
      <c r="P1342" s="6">
        <f t="shared" si="77"/>
        <v>0</v>
      </c>
      <c r="Q1342" t="s">
        <v>8317</v>
      </c>
      <c r="R1342" t="s">
        <v>8319</v>
      </c>
      <c r="S1342" s="10">
        <f t="shared" si="78"/>
        <v>41836.595520833333</v>
      </c>
      <c r="T1342" s="10">
        <f t="shared" si="79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76"/>
        <v>1.2964</v>
      </c>
      <c r="P1343" s="6">
        <f t="shared" si="77"/>
        <v>8818</v>
      </c>
      <c r="Q1343" t="s">
        <v>8317</v>
      </c>
      <c r="R1343" t="s">
        <v>8319</v>
      </c>
      <c r="S1343" s="10">
        <f t="shared" si="78"/>
        <v>42612.624039351853</v>
      </c>
      <c r="T1343" s="10">
        <f t="shared" si="79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76"/>
        <v>1.998</v>
      </c>
      <c r="P1344" s="6">
        <f t="shared" si="77"/>
        <v>50.5</v>
      </c>
      <c r="Q1344" t="s">
        <v>8317</v>
      </c>
      <c r="R1344" t="s">
        <v>8319</v>
      </c>
      <c r="S1344" s="10">
        <f t="shared" si="78"/>
        <v>42172.816423611104</v>
      </c>
      <c r="T1344" s="10">
        <f t="shared" si="79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76"/>
        <v>0.97702</v>
      </c>
      <c r="P1345" s="6">
        <f t="shared" si="77"/>
        <v>25736</v>
      </c>
      <c r="Q1345" t="s">
        <v>8317</v>
      </c>
      <c r="R1345" t="s">
        <v>8319</v>
      </c>
      <c r="S1345" s="10">
        <f t="shared" si="78"/>
        <v>42542.526423611111</v>
      </c>
      <c r="T1345" s="10">
        <f t="shared" si="79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76"/>
        <v>-1.7773333333333334</v>
      </c>
      <c r="P1346" s="6">
        <f t="shared" si="77"/>
        <v>2902.5</v>
      </c>
      <c r="Q1346" t="s">
        <v>8320</v>
      </c>
      <c r="R1346" t="s">
        <v>8321</v>
      </c>
      <c r="S1346" s="10">
        <f t="shared" si="78"/>
        <v>42522.789803240739</v>
      </c>
      <c r="T1346" s="10">
        <f t="shared" si="79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76"/>
        <v>0.75</v>
      </c>
      <c r="P1347" s="6">
        <f t="shared" si="77"/>
        <v>191</v>
      </c>
      <c r="Q1347" t="s">
        <v>8320</v>
      </c>
      <c r="R1347" t="s">
        <v>8321</v>
      </c>
      <c r="S1347" s="10">
        <f t="shared" si="78"/>
        <v>41799.814340277779</v>
      </c>
      <c r="T1347" s="10">
        <f t="shared" si="79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76"/>
        <v>0.52673469387755101</v>
      </c>
      <c r="P1348" s="6">
        <f t="shared" si="77"/>
        <v>3684</v>
      </c>
      <c r="Q1348" t="s">
        <v>8320</v>
      </c>
      <c r="R1348" t="s">
        <v>8321</v>
      </c>
      <c r="S1348" s="10">
        <f t="shared" si="78"/>
        <v>41422.075821759259</v>
      </c>
      <c r="T1348" s="10">
        <f t="shared" si="7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76"/>
        <v>0.97799999999999998</v>
      </c>
      <c r="P1349" s="6">
        <f t="shared" si="77"/>
        <v>1293</v>
      </c>
      <c r="Q1349" t="s">
        <v>8320</v>
      </c>
      <c r="R1349" t="s">
        <v>8321</v>
      </c>
      <c r="S1349" s="10">
        <f t="shared" si="78"/>
        <v>42040.638020833328</v>
      </c>
      <c r="T1349" s="10">
        <f t="shared" si="7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76"/>
        <v>0.98127659574468085</v>
      </c>
      <c r="P1350" s="6">
        <f t="shared" si="77"/>
        <v>3005.5</v>
      </c>
      <c r="Q1350" t="s">
        <v>8320</v>
      </c>
      <c r="R1350" t="s">
        <v>8321</v>
      </c>
      <c r="S1350" s="10">
        <f t="shared" si="78"/>
        <v>41963.506168981476</v>
      </c>
      <c r="T1350" s="10">
        <f t="shared" si="7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76"/>
        <v>-4.2000000000000037E-2</v>
      </c>
      <c r="P1351" s="6">
        <f t="shared" si="77"/>
        <v>5191</v>
      </c>
      <c r="Q1351" t="s">
        <v>8320</v>
      </c>
      <c r="R1351" t="s">
        <v>8321</v>
      </c>
      <c r="S1351" s="10">
        <f t="shared" si="78"/>
        <v>42317.33258101852</v>
      </c>
      <c r="T1351" s="10">
        <f t="shared" si="7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76"/>
        <v>0.95950000000000002</v>
      </c>
      <c r="P1352" s="6">
        <f t="shared" si="77"/>
        <v>2640.25</v>
      </c>
      <c r="Q1352" t="s">
        <v>8320</v>
      </c>
      <c r="R1352" t="s">
        <v>8321</v>
      </c>
      <c r="S1352" s="10">
        <f t="shared" si="78"/>
        <v>42334.013124999998</v>
      </c>
      <c r="T1352" s="10">
        <f t="shared" si="7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76"/>
        <v>0.98734999999999995</v>
      </c>
      <c r="P1353" s="6">
        <f t="shared" si="77"/>
        <v>10186.5</v>
      </c>
      <c r="Q1353" t="s">
        <v>8320</v>
      </c>
      <c r="R1353" t="s">
        <v>8321</v>
      </c>
      <c r="S1353" s="10">
        <f t="shared" si="78"/>
        <v>42382.74009259259</v>
      </c>
      <c r="T1353" s="10">
        <f t="shared" si="7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76"/>
        <v>0.63860000000000006</v>
      </c>
      <c r="P1354" s="6">
        <f t="shared" si="77"/>
        <v>6920.5</v>
      </c>
      <c r="Q1354" t="s">
        <v>8320</v>
      </c>
      <c r="R1354" t="s">
        <v>8321</v>
      </c>
      <c r="S1354" s="10">
        <f t="shared" si="78"/>
        <v>42200.578310185185</v>
      </c>
      <c r="T1354" s="10">
        <f t="shared" si="7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76"/>
        <v>0.66399999999999992</v>
      </c>
      <c r="P1355" s="6">
        <f t="shared" si="77"/>
        <v>689</v>
      </c>
      <c r="Q1355" t="s">
        <v>8320</v>
      </c>
      <c r="R1355" t="s">
        <v>8321</v>
      </c>
      <c r="S1355" s="10">
        <f t="shared" si="78"/>
        <v>41309.11791666667</v>
      </c>
      <c r="T1355" s="10">
        <f t="shared" si="7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76"/>
        <v>0.69750000000000001</v>
      </c>
      <c r="P1356" s="6">
        <f t="shared" si="77"/>
        <v>813.5</v>
      </c>
      <c r="Q1356" t="s">
        <v>8320</v>
      </c>
      <c r="R1356" t="s">
        <v>8321</v>
      </c>
      <c r="S1356" s="10">
        <f t="shared" si="78"/>
        <v>42502.807627314818</v>
      </c>
      <c r="T1356" s="10">
        <f t="shared" si="7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76"/>
        <v>0.7732</v>
      </c>
      <c r="P1357" s="6">
        <f t="shared" si="77"/>
        <v>1594</v>
      </c>
      <c r="Q1357" t="s">
        <v>8320</v>
      </c>
      <c r="R1357" t="s">
        <v>8321</v>
      </c>
      <c r="S1357" s="10">
        <f t="shared" si="78"/>
        <v>41213.254687499997</v>
      </c>
      <c r="T1357" s="10">
        <f t="shared" si="7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76"/>
        <v>0.17189411764705875</v>
      </c>
      <c r="P1358" s="6">
        <f t="shared" si="77"/>
        <v>3151.28</v>
      </c>
      <c r="Q1358" t="s">
        <v>8320</v>
      </c>
      <c r="R1358" t="s">
        <v>8321</v>
      </c>
      <c r="S1358" s="10">
        <f t="shared" si="78"/>
        <v>41430.038888888892</v>
      </c>
      <c r="T1358" s="10">
        <f t="shared" si="7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76"/>
        <v>0.747</v>
      </c>
      <c r="P1359" s="6">
        <f t="shared" si="77"/>
        <v>1285.5</v>
      </c>
      <c r="Q1359" t="s">
        <v>8320</v>
      </c>
      <c r="R1359" t="s">
        <v>8321</v>
      </c>
      <c r="S1359" s="10">
        <f t="shared" si="78"/>
        <v>41304.962233796294</v>
      </c>
      <c r="T1359" s="10">
        <f t="shared" si="7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76"/>
        <v>0.8833333333333333</v>
      </c>
      <c r="P1360" s="6">
        <f t="shared" si="77"/>
        <v>1699.5</v>
      </c>
      <c r="Q1360" t="s">
        <v>8320</v>
      </c>
      <c r="R1360" t="s">
        <v>8321</v>
      </c>
      <c r="S1360" s="10">
        <f t="shared" si="78"/>
        <v>40689.570868055554</v>
      </c>
      <c r="T1360" s="10">
        <f t="shared" si="7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76"/>
        <v>0.84242424242424241</v>
      </c>
      <c r="P1361" s="6">
        <f t="shared" si="77"/>
        <v>391.5</v>
      </c>
      <c r="Q1361" t="s">
        <v>8320</v>
      </c>
      <c r="R1361" t="s">
        <v>8321</v>
      </c>
      <c r="S1361" s="10">
        <f t="shared" si="78"/>
        <v>40668.814699074072</v>
      </c>
      <c r="T1361" s="10">
        <f t="shared" si="7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76"/>
        <v>0.26800000000000002</v>
      </c>
      <c r="P1362" s="6">
        <f t="shared" si="77"/>
        <v>1339.5</v>
      </c>
      <c r="Q1362" t="s">
        <v>8320</v>
      </c>
      <c r="R1362" t="s">
        <v>8321</v>
      </c>
      <c r="S1362" s="10">
        <f t="shared" si="78"/>
        <v>41095.900694444441</v>
      </c>
      <c r="T1362" s="10">
        <f t="shared" si="7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76"/>
        <v>0.74016666666666664</v>
      </c>
      <c r="P1363" s="6">
        <f t="shared" si="77"/>
        <v>3911.5</v>
      </c>
      <c r="Q1363" t="s">
        <v>8320</v>
      </c>
      <c r="R1363" t="s">
        <v>8321</v>
      </c>
      <c r="S1363" s="10">
        <f t="shared" si="78"/>
        <v>41781.717268518521</v>
      </c>
      <c r="T1363" s="10">
        <f t="shared" si="7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76"/>
        <v>0.90900000000000003</v>
      </c>
      <c r="P1364" s="6">
        <f t="shared" si="77"/>
        <v>558</v>
      </c>
      <c r="Q1364" t="s">
        <v>8320</v>
      </c>
      <c r="R1364" t="s">
        <v>8321</v>
      </c>
      <c r="S1364" s="10">
        <f t="shared" si="78"/>
        <v>41464.934386574074</v>
      </c>
      <c r="T1364" s="10">
        <f t="shared" si="7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76"/>
        <v>1</v>
      </c>
      <c r="P1365" s="6">
        <f t="shared" si="77"/>
        <v>102.5</v>
      </c>
      <c r="Q1365" t="s">
        <v>8320</v>
      </c>
      <c r="R1365" t="s">
        <v>8321</v>
      </c>
      <c r="S1365" s="10">
        <f t="shared" si="78"/>
        <v>42396.8440625</v>
      </c>
      <c r="T1365" s="10">
        <f t="shared" si="7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76"/>
        <v>0.81357142857142861</v>
      </c>
      <c r="P1366" s="6">
        <f t="shared" si="77"/>
        <v>24987</v>
      </c>
      <c r="Q1366" t="s">
        <v>8323</v>
      </c>
      <c r="R1366" t="s">
        <v>8324</v>
      </c>
      <c r="S1366" s="10">
        <f t="shared" si="78"/>
        <v>41951.695671296293</v>
      </c>
      <c r="T1366" s="10">
        <f t="shared" si="7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76"/>
        <v>0.99733333333333329</v>
      </c>
      <c r="P1367" s="6">
        <f t="shared" si="77"/>
        <v>3806</v>
      </c>
      <c r="Q1367" t="s">
        <v>8323</v>
      </c>
      <c r="R1367" t="s">
        <v>8324</v>
      </c>
      <c r="S1367" s="10">
        <f t="shared" si="78"/>
        <v>42049.733240740738</v>
      </c>
      <c r="T1367" s="10">
        <f t="shared" si="7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76"/>
        <v>0.73510799999999987</v>
      </c>
      <c r="P1368" s="6">
        <f t="shared" si="77"/>
        <v>4816.8450000000003</v>
      </c>
      <c r="Q1368" t="s">
        <v>8323</v>
      </c>
      <c r="R1368" t="s">
        <v>8324</v>
      </c>
      <c r="S1368" s="10">
        <f t="shared" si="78"/>
        <v>41924.996099537035</v>
      </c>
      <c r="T1368" s="10">
        <f t="shared" si="7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76"/>
        <v>0.85739999999999994</v>
      </c>
      <c r="P1369" s="6">
        <f t="shared" si="77"/>
        <v>2901.5</v>
      </c>
      <c r="Q1369" t="s">
        <v>8323</v>
      </c>
      <c r="R1369" t="s">
        <v>8324</v>
      </c>
      <c r="S1369" s="10">
        <f t="shared" si="78"/>
        <v>42292.002893518518</v>
      </c>
      <c r="T1369" s="10">
        <f t="shared" si="7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76"/>
        <v>0.89300000000000002</v>
      </c>
      <c r="P1370" s="6">
        <f t="shared" si="77"/>
        <v>2811</v>
      </c>
      <c r="Q1370" t="s">
        <v>8323</v>
      </c>
      <c r="R1370" t="s">
        <v>8324</v>
      </c>
      <c r="S1370" s="10">
        <f t="shared" si="78"/>
        <v>42146.190902777773</v>
      </c>
      <c r="T1370" s="10">
        <f t="shared" si="7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76"/>
        <v>0.94651946847960455</v>
      </c>
      <c r="P1371" s="6">
        <f t="shared" si="77"/>
        <v>17248.314999999999</v>
      </c>
      <c r="Q1371" t="s">
        <v>8323</v>
      </c>
      <c r="R1371" t="s">
        <v>8324</v>
      </c>
      <c r="S1371" s="10">
        <f t="shared" si="78"/>
        <v>41710.594282407408</v>
      </c>
      <c r="T1371" s="10">
        <f t="shared" si="7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76"/>
        <v>0.96333333333333337</v>
      </c>
      <c r="P1372" s="6">
        <f t="shared" si="77"/>
        <v>787.5</v>
      </c>
      <c r="Q1372" t="s">
        <v>8323</v>
      </c>
      <c r="R1372" t="s">
        <v>8324</v>
      </c>
      <c r="S1372" s="10">
        <f t="shared" si="78"/>
        <v>41548.00335648148</v>
      </c>
      <c r="T1372" s="10">
        <f t="shared" si="7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76"/>
        <v>0.92913273324760681</v>
      </c>
      <c r="P1373" s="6">
        <f t="shared" si="77"/>
        <v>3782.5</v>
      </c>
      <c r="Q1373" t="s">
        <v>8323</v>
      </c>
      <c r="R1373" t="s">
        <v>8324</v>
      </c>
      <c r="S1373" s="10">
        <f t="shared" si="78"/>
        <v>42101.758587962962</v>
      </c>
      <c r="T1373" s="10">
        <f t="shared" si="7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76"/>
        <v>0.76</v>
      </c>
      <c r="P1374" s="6">
        <f t="shared" si="77"/>
        <v>318</v>
      </c>
      <c r="Q1374" t="s">
        <v>8323</v>
      </c>
      <c r="R1374" t="s">
        <v>8324</v>
      </c>
      <c r="S1374" s="10">
        <f t="shared" si="78"/>
        <v>41072.739953703705</v>
      </c>
      <c r="T1374" s="10">
        <f t="shared" si="7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76"/>
        <v>0.94989999999999997</v>
      </c>
      <c r="P1375" s="6">
        <f t="shared" si="77"/>
        <v>5276.5</v>
      </c>
      <c r="Q1375" t="s">
        <v>8323</v>
      </c>
      <c r="R1375" t="s">
        <v>8324</v>
      </c>
      <c r="S1375" s="10">
        <f t="shared" si="78"/>
        <v>42704.95177083333</v>
      </c>
      <c r="T1375" s="10">
        <f t="shared" si="7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76"/>
        <v>0.10533333333333328</v>
      </c>
      <c r="P1376" s="6">
        <f t="shared" si="77"/>
        <v>1454</v>
      </c>
      <c r="Q1376" t="s">
        <v>8323</v>
      </c>
      <c r="R1376" t="s">
        <v>8324</v>
      </c>
      <c r="S1376" s="10">
        <f t="shared" si="78"/>
        <v>42424.161898148144</v>
      </c>
      <c r="T1376" s="10">
        <f t="shared" si="7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76"/>
        <v>0.28674999999999995</v>
      </c>
      <c r="P1377" s="6">
        <f t="shared" si="77"/>
        <v>3481</v>
      </c>
      <c r="Q1377" t="s">
        <v>8323</v>
      </c>
      <c r="R1377" t="s">
        <v>8324</v>
      </c>
      <c r="S1377" s="10">
        <f t="shared" si="78"/>
        <v>42720.066192129627</v>
      </c>
      <c r="T1377" s="10">
        <f t="shared" si="7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76"/>
        <v>-0.52486486486486483</v>
      </c>
      <c r="P1378" s="6">
        <f t="shared" si="77"/>
        <v>4755</v>
      </c>
      <c r="Q1378" t="s">
        <v>8323</v>
      </c>
      <c r="R1378" t="s">
        <v>8324</v>
      </c>
      <c r="S1378" s="10">
        <f t="shared" si="78"/>
        <v>42677.669050925921</v>
      </c>
      <c r="T1378" s="10">
        <f t="shared" si="7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76"/>
        <v>0.83846153846153848</v>
      </c>
      <c r="P1379" s="6">
        <f t="shared" si="77"/>
        <v>770.5</v>
      </c>
      <c r="Q1379" t="s">
        <v>8323</v>
      </c>
      <c r="R1379" t="s">
        <v>8324</v>
      </c>
      <c r="S1379" s="10">
        <f t="shared" si="78"/>
        <v>42747.219560185185</v>
      </c>
      <c r="T1379" s="10">
        <f t="shared" si="7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76"/>
        <v>-3.3500000000000085E-2</v>
      </c>
      <c r="P1380" s="6">
        <f t="shared" si="77"/>
        <v>2100</v>
      </c>
      <c r="Q1380" t="s">
        <v>8323</v>
      </c>
      <c r="R1380" t="s">
        <v>8324</v>
      </c>
      <c r="S1380" s="10">
        <f t="shared" si="78"/>
        <v>42568.759374999994</v>
      </c>
      <c r="T1380" s="10">
        <f t="shared" si="7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76"/>
        <v>0.88400000000000001</v>
      </c>
      <c r="P1381" s="6">
        <f t="shared" si="77"/>
        <v>5655.5</v>
      </c>
      <c r="Q1381" t="s">
        <v>8323</v>
      </c>
      <c r="R1381" t="s">
        <v>8324</v>
      </c>
      <c r="S1381" s="10">
        <f t="shared" si="78"/>
        <v>42130.491620370376</v>
      </c>
      <c r="T1381" s="10">
        <f t="shared" si="7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76"/>
        <v>-2.2400000000000002</v>
      </c>
      <c r="P1382" s="6">
        <f t="shared" si="77"/>
        <v>55.5</v>
      </c>
      <c r="Q1382" t="s">
        <v>8323</v>
      </c>
      <c r="R1382" t="s">
        <v>8324</v>
      </c>
      <c r="S1382" s="10">
        <f t="shared" si="78"/>
        <v>42141.762800925921</v>
      </c>
      <c r="T1382" s="10">
        <f t="shared" si="7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76"/>
        <v>0.92900000000000005</v>
      </c>
      <c r="P1383" s="6">
        <f t="shared" si="77"/>
        <v>2714</v>
      </c>
      <c r="Q1383" t="s">
        <v>8323</v>
      </c>
      <c r="R1383" t="s">
        <v>8324</v>
      </c>
      <c r="S1383" s="10">
        <f t="shared" si="78"/>
        <v>42703.214409722219</v>
      </c>
      <c r="T1383" s="10">
        <f t="shared" si="7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76"/>
        <v>0.95637499999999998</v>
      </c>
      <c r="P1384" s="6">
        <f t="shared" si="77"/>
        <v>4248.5</v>
      </c>
      <c r="Q1384" t="s">
        <v>8323</v>
      </c>
      <c r="R1384" t="s">
        <v>8324</v>
      </c>
      <c r="S1384" s="10">
        <f t="shared" si="78"/>
        <v>41370.800185185188</v>
      </c>
      <c r="T1384" s="10">
        <f t="shared" si="7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76"/>
        <v>-0.12409090909090903</v>
      </c>
      <c r="P1385" s="6">
        <f t="shared" si="77"/>
        <v>2383</v>
      </c>
      <c r="Q1385" t="s">
        <v>8323</v>
      </c>
      <c r="R1385" t="s">
        <v>8324</v>
      </c>
      <c r="S1385" s="10">
        <f t="shared" si="78"/>
        <v>42707.074976851851</v>
      </c>
      <c r="T1385" s="10">
        <f t="shared" si="7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76"/>
        <v>0.75914285714285712</v>
      </c>
      <c r="P1386" s="6">
        <f t="shared" si="77"/>
        <v>2203</v>
      </c>
      <c r="Q1386" t="s">
        <v>8323</v>
      </c>
      <c r="R1386" t="s">
        <v>8324</v>
      </c>
      <c r="S1386" s="10">
        <f t="shared" si="78"/>
        <v>42160.735208333332</v>
      </c>
      <c r="T1386" s="10">
        <f t="shared" si="7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76"/>
        <v>0.89593875000000001</v>
      </c>
      <c r="P1387" s="6">
        <f t="shared" si="77"/>
        <v>4483.2449999999999</v>
      </c>
      <c r="Q1387" t="s">
        <v>8323</v>
      </c>
      <c r="R1387" t="s">
        <v>8324</v>
      </c>
      <c r="S1387" s="10">
        <f t="shared" si="78"/>
        <v>42433.688900462963</v>
      </c>
      <c r="T1387" s="10">
        <f t="shared" si="7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76"/>
        <v>-0.1875</v>
      </c>
      <c r="P1388" s="6">
        <f t="shared" si="77"/>
        <v>444.5</v>
      </c>
      <c r="Q1388" t="s">
        <v>8323</v>
      </c>
      <c r="R1388" t="s">
        <v>8324</v>
      </c>
      <c r="S1388" s="10">
        <f t="shared" si="78"/>
        <v>42184.646863425922</v>
      </c>
      <c r="T1388" s="10">
        <f t="shared" si="7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76"/>
        <v>0.63375000000000004</v>
      </c>
      <c r="P1389" s="6">
        <f t="shared" si="77"/>
        <v>2771.5</v>
      </c>
      <c r="Q1389" t="s">
        <v>8323</v>
      </c>
      <c r="R1389" t="s">
        <v>8324</v>
      </c>
      <c r="S1389" s="10">
        <f t="shared" si="78"/>
        <v>42126.92123842593</v>
      </c>
      <c r="T1389" s="10">
        <f t="shared" si="7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76"/>
        <v>0.65192600000000001</v>
      </c>
      <c r="P1390" s="6">
        <f t="shared" si="77"/>
        <v>3426.1849999999999</v>
      </c>
      <c r="Q1390" t="s">
        <v>8323</v>
      </c>
      <c r="R1390" t="s">
        <v>8324</v>
      </c>
      <c r="S1390" s="10">
        <f t="shared" si="78"/>
        <v>42634.614780092597</v>
      </c>
      <c r="T1390" s="10">
        <f t="shared" si="7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76"/>
        <v>0.54600000000000004</v>
      </c>
      <c r="P1391" s="6">
        <f t="shared" si="77"/>
        <v>380.5</v>
      </c>
      <c r="Q1391" t="s">
        <v>8323</v>
      </c>
      <c r="R1391" t="s">
        <v>8324</v>
      </c>
      <c r="S1391" s="10">
        <f t="shared" si="78"/>
        <v>42565.480983796297</v>
      </c>
      <c r="T1391" s="10">
        <f t="shared" si="7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76"/>
        <v>0.90892857142857142</v>
      </c>
      <c r="P1392" s="6">
        <f t="shared" si="77"/>
        <v>1537</v>
      </c>
      <c r="Q1392" t="s">
        <v>8323</v>
      </c>
      <c r="R1392" t="s">
        <v>8324</v>
      </c>
      <c r="S1392" s="10">
        <f t="shared" si="78"/>
        <v>42087.803310185183</v>
      </c>
      <c r="T1392" s="10">
        <f t="shared" si="7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76"/>
        <v>0.89800000000000002</v>
      </c>
      <c r="P1393" s="6">
        <f t="shared" si="77"/>
        <v>282</v>
      </c>
      <c r="Q1393" t="s">
        <v>8323</v>
      </c>
      <c r="R1393" t="s">
        <v>8324</v>
      </c>
      <c r="S1393" s="10">
        <f t="shared" si="78"/>
        <v>42193.650671296295</v>
      </c>
      <c r="T1393" s="10">
        <f t="shared" si="7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76"/>
        <v>0.86360000000000003</v>
      </c>
      <c r="P1394" s="6">
        <f t="shared" si="77"/>
        <v>1472.5</v>
      </c>
      <c r="Q1394" t="s">
        <v>8323</v>
      </c>
      <c r="R1394" t="s">
        <v>8324</v>
      </c>
      <c r="S1394" s="10">
        <f t="shared" si="78"/>
        <v>42401.154930555553</v>
      </c>
      <c r="T1394" s="10">
        <f t="shared" si="7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76"/>
        <v>0.97650000000000003</v>
      </c>
      <c r="P1395" s="6">
        <f t="shared" si="77"/>
        <v>5143.5</v>
      </c>
      <c r="Q1395" t="s">
        <v>8323</v>
      </c>
      <c r="R1395" t="s">
        <v>8324</v>
      </c>
      <c r="S1395" s="10">
        <f t="shared" si="78"/>
        <v>42553.681979166664</v>
      </c>
      <c r="T1395" s="10">
        <f t="shared" si="7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76"/>
        <v>0.77866666666666662</v>
      </c>
      <c r="P1396" s="6">
        <f t="shared" si="77"/>
        <v>466.5</v>
      </c>
      <c r="Q1396" t="s">
        <v>8323</v>
      </c>
      <c r="R1396" t="s">
        <v>8324</v>
      </c>
      <c r="S1396" s="10">
        <f t="shared" si="78"/>
        <v>42752.144976851851</v>
      </c>
      <c r="T1396" s="10">
        <f t="shared" si="7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76"/>
        <v>0.88114285714285712</v>
      </c>
      <c r="P1397" s="6">
        <f t="shared" si="77"/>
        <v>1999</v>
      </c>
      <c r="Q1397" t="s">
        <v>8323</v>
      </c>
      <c r="R1397" t="s">
        <v>8324</v>
      </c>
      <c r="S1397" s="10">
        <f t="shared" si="78"/>
        <v>42719.90834490741</v>
      </c>
      <c r="T1397" s="10">
        <f t="shared" si="7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ref="O1398:O1461" si="80">(D1398-E1398)/ABS(D1398)+1</f>
        <v>0.92700000000000005</v>
      </c>
      <c r="P1398" s="6">
        <f t="shared" ref="P1398:P1461" si="81">AVERAGE(E1398,L1398)</f>
        <v>3255.5</v>
      </c>
      <c r="Q1398" t="s">
        <v>8323</v>
      </c>
      <c r="R1398" t="s">
        <v>8324</v>
      </c>
      <c r="S1398" s="10">
        <f t="shared" ref="S1398:S1461" si="82">(((J1398/60)/60)/24)+DATE(1970,1,1)</f>
        <v>42018.99863425926</v>
      </c>
      <c r="T1398" s="10">
        <f t="shared" ref="T1398:T1461" si="83"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0"/>
        <v>0.86149999999999993</v>
      </c>
      <c r="P1399" s="6">
        <f t="shared" si="81"/>
        <v>5771.5</v>
      </c>
      <c r="Q1399" t="s">
        <v>8323</v>
      </c>
      <c r="R1399" t="s">
        <v>8324</v>
      </c>
      <c r="S1399" s="10">
        <f t="shared" si="82"/>
        <v>42640.917939814812</v>
      </c>
      <c r="T1399" s="10">
        <f t="shared" si="83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0"/>
        <v>0.9031818181818182</v>
      </c>
      <c r="P1400" s="6">
        <f t="shared" si="81"/>
        <v>2445.5</v>
      </c>
      <c r="Q1400" t="s">
        <v>8323</v>
      </c>
      <c r="R1400" t="s">
        <v>8324</v>
      </c>
      <c r="S1400" s="10">
        <f t="shared" si="82"/>
        <v>42526.874236111107</v>
      </c>
      <c r="T1400" s="10">
        <f t="shared" si="83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0"/>
        <v>0.73855555555555563</v>
      </c>
      <c r="P1401" s="6">
        <f t="shared" si="81"/>
        <v>5768.5</v>
      </c>
      <c r="Q1401" t="s">
        <v>8323</v>
      </c>
      <c r="R1401" t="s">
        <v>8324</v>
      </c>
      <c r="S1401" s="10">
        <f t="shared" si="82"/>
        <v>41889.004317129627</v>
      </c>
      <c r="T1401" s="10">
        <f t="shared" si="83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0"/>
        <v>0.32571428571428573</v>
      </c>
      <c r="P1402" s="6">
        <f t="shared" si="81"/>
        <v>310</v>
      </c>
      <c r="Q1402" t="s">
        <v>8323</v>
      </c>
      <c r="R1402" t="s">
        <v>8324</v>
      </c>
      <c r="S1402" s="10">
        <f t="shared" si="82"/>
        <v>42498.341122685189</v>
      </c>
      <c r="T1402" s="10">
        <f t="shared" si="83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0"/>
        <v>-2.9651999999999998</v>
      </c>
      <c r="P1403" s="6">
        <f t="shared" si="81"/>
        <v>6326.5</v>
      </c>
      <c r="Q1403" t="s">
        <v>8323</v>
      </c>
      <c r="R1403" t="s">
        <v>8324</v>
      </c>
      <c r="S1403" s="10">
        <f t="shared" si="82"/>
        <v>41399.99622685185</v>
      </c>
      <c r="T1403" s="10">
        <f t="shared" si="83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0"/>
        <v>0.90839999999999999</v>
      </c>
      <c r="P1404" s="6">
        <f t="shared" si="81"/>
        <v>1421</v>
      </c>
      <c r="Q1404" t="s">
        <v>8323</v>
      </c>
      <c r="R1404" t="s">
        <v>8324</v>
      </c>
      <c r="S1404" s="10">
        <f t="shared" si="82"/>
        <v>42065.053368055553</v>
      </c>
      <c r="T1404" s="10">
        <f t="shared" si="83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0"/>
        <v>0.97424999999999995</v>
      </c>
      <c r="P1405" s="6">
        <f t="shared" si="81"/>
        <v>2084.5</v>
      </c>
      <c r="Q1405" t="s">
        <v>8323</v>
      </c>
      <c r="R1405" t="s">
        <v>8324</v>
      </c>
      <c r="S1405" s="10">
        <f t="shared" si="82"/>
        <v>41451.062905092593</v>
      </c>
      <c r="T1405" s="10">
        <f t="shared" si="83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0"/>
        <v>1.9833793103448276</v>
      </c>
      <c r="P1406" s="6">
        <f t="shared" si="81"/>
        <v>123</v>
      </c>
      <c r="Q1406" t="s">
        <v>8320</v>
      </c>
      <c r="R1406" t="s">
        <v>8339</v>
      </c>
      <c r="S1406" s="10">
        <f t="shared" si="82"/>
        <v>42032.510243055556</v>
      </c>
      <c r="T1406" s="10">
        <f t="shared" si="83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0"/>
        <v>1.9958</v>
      </c>
      <c r="P1407" s="6">
        <f t="shared" si="81"/>
        <v>61</v>
      </c>
      <c r="Q1407" t="s">
        <v>8320</v>
      </c>
      <c r="R1407" t="s">
        <v>8339</v>
      </c>
      <c r="S1407" s="10">
        <f t="shared" si="82"/>
        <v>41941.680567129632</v>
      </c>
      <c r="T1407" s="10">
        <f t="shared" si="83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0"/>
        <v>1.99875</v>
      </c>
      <c r="P1408" s="6">
        <f t="shared" si="81"/>
        <v>9</v>
      </c>
      <c r="Q1408" t="s">
        <v>8320</v>
      </c>
      <c r="R1408" t="s">
        <v>8339</v>
      </c>
      <c r="S1408" s="10">
        <f t="shared" si="82"/>
        <v>42297.432951388888</v>
      </c>
      <c r="T1408" s="10">
        <f t="shared" si="83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0"/>
        <v>1.9950000000000001</v>
      </c>
      <c r="P1409" s="6">
        <f t="shared" si="81"/>
        <v>8.5</v>
      </c>
      <c r="Q1409" t="s">
        <v>8320</v>
      </c>
      <c r="R1409" t="s">
        <v>8339</v>
      </c>
      <c r="S1409" s="10">
        <f t="shared" si="82"/>
        <v>41838.536782407406</v>
      </c>
      <c r="T1409" s="10">
        <f t="shared" si="83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0"/>
        <v>1.9279999999999999</v>
      </c>
      <c r="P1410" s="6">
        <f t="shared" si="81"/>
        <v>39</v>
      </c>
      <c r="Q1410" t="s">
        <v>8320</v>
      </c>
      <c r="R1410" t="s">
        <v>8339</v>
      </c>
      <c r="S1410" s="10">
        <f t="shared" si="82"/>
        <v>42291.872175925921</v>
      </c>
      <c r="T1410" s="10">
        <f t="shared" si="83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0"/>
        <v>2</v>
      </c>
      <c r="P1411" s="6">
        <f t="shared" si="81"/>
        <v>0</v>
      </c>
      <c r="Q1411" t="s">
        <v>8320</v>
      </c>
      <c r="R1411" t="s">
        <v>8339</v>
      </c>
      <c r="S1411" s="10">
        <f t="shared" si="82"/>
        <v>41945.133506944447</v>
      </c>
      <c r="T1411" s="10">
        <f t="shared" si="83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0"/>
        <v>1.9998333333333334</v>
      </c>
      <c r="P1412" s="6">
        <f t="shared" si="81"/>
        <v>1</v>
      </c>
      <c r="Q1412" t="s">
        <v>8320</v>
      </c>
      <c r="R1412" t="s">
        <v>8339</v>
      </c>
      <c r="S1412" s="10">
        <f t="shared" si="82"/>
        <v>42479.318518518514</v>
      </c>
      <c r="T1412" s="10">
        <f t="shared" si="83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0"/>
        <v>1.9976666666666667</v>
      </c>
      <c r="P1413" s="6">
        <f t="shared" si="81"/>
        <v>5</v>
      </c>
      <c r="Q1413" t="s">
        <v>8320</v>
      </c>
      <c r="R1413" t="s">
        <v>8339</v>
      </c>
      <c r="S1413" s="10">
        <f t="shared" si="82"/>
        <v>42013.059027777781</v>
      </c>
      <c r="T1413" s="10">
        <f t="shared" si="83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0"/>
        <v>1.9542857142857142</v>
      </c>
      <c r="P1414" s="6">
        <f t="shared" si="81"/>
        <v>166.5</v>
      </c>
      <c r="Q1414" t="s">
        <v>8320</v>
      </c>
      <c r="R1414" t="s">
        <v>8339</v>
      </c>
      <c r="S1414" s="10">
        <f t="shared" si="82"/>
        <v>41947.063645833332</v>
      </c>
      <c r="T1414" s="10">
        <f t="shared" si="83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0"/>
        <v>1.95</v>
      </c>
      <c r="P1415" s="6">
        <f t="shared" si="81"/>
        <v>50.5</v>
      </c>
      <c r="Q1415" t="s">
        <v>8320</v>
      </c>
      <c r="R1415" t="s">
        <v>8339</v>
      </c>
      <c r="S1415" s="10">
        <f t="shared" si="82"/>
        <v>42360.437152777777</v>
      </c>
      <c r="T1415" s="10">
        <f t="shared" si="83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0"/>
        <v>1.998</v>
      </c>
      <c r="P1416" s="6">
        <f t="shared" si="81"/>
        <v>1</v>
      </c>
      <c r="Q1416" t="s">
        <v>8320</v>
      </c>
      <c r="R1416" t="s">
        <v>8339</v>
      </c>
      <c r="S1416" s="10">
        <f t="shared" si="82"/>
        <v>42708.25309027778</v>
      </c>
      <c r="T1416" s="10">
        <f t="shared" si="83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0"/>
        <v>1.8181818181818183</v>
      </c>
      <c r="P1417" s="6">
        <f t="shared" si="81"/>
        <v>404.5</v>
      </c>
      <c r="Q1417" t="s">
        <v>8320</v>
      </c>
      <c r="R1417" t="s">
        <v>8339</v>
      </c>
      <c r="S1417" s="10">
        <f t="shared" si="82"/>
        <v>42192.675821759258</v>
      </c>
      <c r="T1417" s="10">
        <f t="shared" si="8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0"/>
        <v>2</v>
      </c>
      <c r="P1418" s="6">
        <f t="shared" si="81"/>
        <v>0</v>
      </c>
      <c r="Q1418" t="s">
        <v>8320</v>
      </c>
      <c r="R1418" t="s">
        <v>8339</v>
      </c>
      <c r="S1418" s="10">
        <f t="shared" si="82"/>
        <v>42299.926145833335</v>
      </c>
      <c r="T1418" s="10">
        <f t="shared" si="8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0"/>
        <v>1.9877777777777776</v>
      </c>
      <c r="P1419" s="6">
        <f t="shared" si="81"/>
        <v>28.5</v>
      </c>
      <c r="Q1419" t="s">
        <v>8320</v>
      </c>
      <c r="R1419" t="s">
        <v>8339</v>
      </c>
      <c r="S1419" s="10">
        <f t="shared" si="82"/>
        <v>42232.15016203704</v>
      </c>
      <c r="T1419" s="10">
        <f t="shared" si="8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0"/>
        <v>1.998</v>
      </c>
      <c r="P1420" s="6">
        <f t="shared" si="81"/>
        <v>3.5</v>
      </c>
      <c r="Q1420" t="s">
        <v>8320</v>
      </c>
      <c r="R1420" t="s">
        <v>8339</v>
      </c>
      <c r="S1420" s="10">
        <f t="shared" si="82"/>
        <v>42395.456412037034</v>
      </c>
      <c r="T1420" s="10">
        <f t="shared" si="8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0"/>
        <v>1.9293650793650794</v>
      </c>
      <c r="P1421" s="6">
        <f t="shared" si="81"/>
        <v>227.5</v>
      </c>
      <c r="Q1421" t="s">
        <v>8320</v>
      </c>
      <c r="R1421" t="s">
        <v>8339</v>
      </c>
      <c r="S1421" s="10">
        <f t="shared" si="82"/>
        <v>42622.456238425926</v>
      </c>
      <c r="T1421" s="10">
        <f t="shared" si="8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0"/>
        <v>1.9727272727272727</v>
      </c>
      <c r="P1422" s="6">
        <f t="shared" si="81"/>
        <v>3</v>
      </c>
      <c r="Q1422" t="s">
        <v>8320</v>
      </c>
      <c r="R1422" t="s">
        <v>8339</v>
      </c>
      <c r="S1422" s="10">
        <f t="shared" si="82"/>
        <v>42524.667662037042</v>
      </c>
      <c r="T1422" s="10">
        <f t="shared" si="8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0"/>
        <v>1.9990000000000001</v>
      </c>
      <c r="P1423" s="6">
        <f t="shared" si="81"/>
        <v>101</v>
      </c>
      <c r="Q1423" t="s">
        <v>8320</v>
      </c>
      <c r="R1423" t="s">
        <v>8339</v>
      </c>
      <c r="S1423" s="10">
        <f t="shared" si="82"/>
        <v>42013.915613425925</v>
      </c>
      <c r="T1423" s="10">
        <f t="shared" si="8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0"/>
        <v>1.9989599999999998</v>
      </c>
      <c r="P1424" s="6">
        <f t="shared" si="81"/>
        <v>14</v>
      </c>
      <c r="Q1424" t="s">
        <v>8320</v>
      </c>
      <c r="R1424" t="s">
        <v>8339</v>
      </c>
      <c r="S1424" s="10">
        <f t="shared" si="82"/>
        <v>42604.239629629628</v>
      </c>
      <c r="T1424" s="10">
        <f t="shared" si="8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0"/>
        <v>1.9966666666666666</v>
      </c>
      <c r="P1425" s="6">
        <f t="shared" si="81"/>
        <v>50.5</v>
      </c>
      <c r="Q1425" t="s">
        <v>8320</v>
      </c>
      <c r="R1425" t="s">
        <v>8339</v>
      </c>
      <c r="S1425" s="10">
        <f t="shared" si="82"/>
        <v>42340.360312500001</v>
      </c>
      <c r="T1425" s="10">
        <f t="shared" si="8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0"/>
        <v>1.7964</v>
      </c>
      <c r="P1426" s="6">
        <f t="shared" si="81"/>
        <v>770.5</v>
      </c>
      <c r="Q1426" t="s">
        <v>8320</v>
      </c>
      <c r="R1426" t="s">
        <v>8339</v>
      </c>
      <c r="S1426" s="10">
        <f t="shared" si="82"/>
        <v>42676.717615740738</v>
      </c>
      <c r="T1426" s="10">
        <f t="shared" si="8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0"/>
        <v>2</v>
      </c>
      <c r="P1427" s="6">
        <f t="shared" si="81"/>
        <v>0</v>
      </c>
      <c r="Q1427" t="s">
        <v>8320</v>
      </c>
      <c r="R1427" t="s">
        <v>8339</v>
      </c>
      <c r="S1427" s="10">
        <f t="shared" si="82"/>
        <v>42093.131469907406</v>
      </c>
      <c r="T1427" s="10">
        <f t="shared" si="8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0"/>
        <v>2</v>
      </c>
      <c r="P1428" s="6">
        <f t="shared" si="81"/>
        <v>0</v>
      </c>
      <c r="Q1428" t="s">
        <v>8320</v>
      </c>
      <c r="R1428" t="s">
        <v>8339</v>
      </c>
      <c r="S1428" s="10">
        <f t="shared" si="82"/>
        <v>42180.390277777777</v>
      </c>
      <c r="T1428" s="10">
        <f t="shared" si="8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0"/>
        <v>1.9161999999999999</v>
      </c>
      <c r="P1429" s="6">
        <f t="shared" si="81"/>
        <v>211.5</v>
      </c>
      <c r="Q1429" t="s">
        <v>8320</v>
      </c>
      <c r="R1429" t="s">
        <v>8339</v>
      </c>
      <c r="S1429" s="10">
        <f t="shared" si="82"/>
        <v>42601.851678240739</v>
      </c>
      <c r="T1429" s="10">
        <f t="shared" si="8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0"/>
        <v>1.9550000000000001</v>
      </c>
      <c r="P1430" s="6">
        <f t="shared" si="81"/>
        <v>24</v>
      </c>
      <c r="Q1430" t="s">
        <v>8320</v>
      </c>
      <c r="R1430" t="s">
        <v>8339</v>
      </c>
      <c r="S1430" s="10">
        <f t="shared" si="82"/>
        <v>42432.379826388889</v>
      </c>
      <c r="T1430" s="10">
        <f t="shared" si="8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0"/>
        <v>2</v>
      </c>
      <c r="P1431" s="6">
        <f t="shared" si="81"/>
        <v>0</v>
      </c>
      <c r="Q1431" t="s">
        <v>8320</v>
      </c>
      <c r="R1431" t="s">
        <v>8339</v>
      </c>
      <c r="S1431" s="10">
        <f t="shared" si="82"/>
        <v>42074.060671296291</v>
      </c>
      <c r="T1431" s="10">
        <f t="shared" si="8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0"/>
        <v>1.9194</v>
      </c>
      <c r="P1432" s="6">
        <f t="shared" si="81"/>
        <v>204</v>
      </c>
      <c r="Q1432" t="s">
        <v>8320</v>
      </c>
      <c r="R1432" t="s">
        <v>8339</v>
      </c>
      <c r="S1432" s="10">
        <f t="shared" si="82"/>
        <v>41961.813518518517</v>
      </c>
      <c r="T1432" s="10">
        <f t="shared" si="8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0"/>
        <v>1.6805294117647058</v>
      </c>
      <c r="P1433" s="6">
        <f t="shared" si="81"/>
        <v>2739</v>
      </c>
      <c r="Q1433" t="s">
        <v>8320</v>
      </c>
      <c r="R1433" t="s">
        <v>8339</v>
      </c>
      <c r="S1433" s="10">
        <f t="shared" si="82"/>
        <v>42304.210833333331</v>
      </c>
      <c r="T1433" s="10">
        <f t="shared" si="8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0"/>
        <v>2</v>
      </c>
      <c r="P1434" s="6">
        <f t="shared" si="81"/>
        <v>0</v>
      </c>
      <c r="Q1434" t="s">
        <v>8320</v>
      </c>
      <c r="R1434" t="s">
        <v>8339</v>
      </c>
      <c r="S1434" s="10">
        <f t="shared" si="82"/>
        <v>42175.780416666668</v>
      </c>
      <c r="T1434" s="10">
        <f t="shared" si="8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0"/>
        <v>1.9329166666666666</v>
      </c>
      <c r="P1435" s="6">
        <f t="shared" si="81"/>
        <v>407.5</v>
      </c>
      <c r="Q1435" t="s">
        <v>8320</v>
      </c>
      <c r="R1435" t="s">
        <v>8339</v>
      </c>
      <c r="S1435" s="10">
        <f t="shared" si="82"/>
        <v>42673.625868055555</v>
      </c>
      <c r="T1435" s="10">
        <f t="shared" si="8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0"/>
        <v>1.9001219512195122</v>
      </c>
      <c r="P1436" s="6">
        <f t="shared" si="81"/>
        <v>4100.5</v>
      </c>
      <c r="Q1436" t="s">
        <v>8320</v>
      </c>
      <c r="R1436" t="s">
        <v>8339</v>
      </c>
      <c r="S1436" s="10">
        <f t="shared" si="82"/>
        <v>42142.767106481479</v>
      </c>
      <c r="T1436" s="10">
        <f t="shared" si="8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0"/>
        <v>1.9990000000000001</v>
      </c>
      <c r="P1437" s="6">
        <f t="shared" si="81"/>
        <v>8.5</v>
      </c>
      <c r="Q1437" t="s">
        <v>8320</v>
      </c>
      <c r="R1437" t="s">
        <v>8339</v>
      </c>
      <c r="S1437" s="10">
        <f t="shared" si="82"/>
        <v>42258.780324074076</v>
      </c>
      <c r="T1437" s="10">
        <f t="shared" si="8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0"/>
        <v>1.9923</v>
      </c>
      <c r="P1438" s="6">
        <f t="shared" si="81"/>
        <v>39.5</v>
      </c>
      <c r="Q1438" t="s">
        <v>8320</v>
      </c>
      <c r="R1438" t="s">
        <v>8339</v>
      </c>
      <c r="S1438" s="10">
        <f t="shared" si="82"/>
        <v>42391.35019675926</v>
      </c>
      <c r="T1438" s="10">
        <f t="shared" si="8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0"/>
        <v>1.7309999999999999</v>
      </c>
      <c r="P1439" s="6">
        <f t="shared" si="81"/>
        <v>414.5</v>
      </c>
      <c r="Q1439" t="s">
        <v>8320</v>
      </c>
      <c r="R1439" t="s">
        <v>8339</v>
      </c>
      <c r="S1439" s="10">
        <f t="shared" si="82"/>
        <v>41796.531701388885</v>
      </c>
      <c r="T1439" s="10">
        <f t="shared" si="8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0"/>
        <v>1.97</v>
      </c>
      <c r="P1440" s="6">
        <f t="shared" si="81"/>
        <v>304</v>
      </c>
      <c r="Q1440" t="s">
        <v>8320</v>
      </c>
      <c r="R1440" t="s">
        <v>8339</v>
      </c>
      <c r="S1440" s="10">
        <f t="shared" si="82"/>
        <v>42457.871516203704</v>
      </c>
      <c r="T1440" s="10">
        <f t="shared" si="8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0"/>
        <v>1.9339449541284404</v>
      </c>
      <c r="P1441" s="6">
        <f t="shared" si="81"/>
        <v>93</v>
      </c>
      <c r="Q1441" t="s">
        <v>8320</v>
      </c>
      <c r="R1441" t="s">
        <v>8339</v>
      </c>
      <c r="S1441" s="10">
        <f t="shared" si="82"/>
        <v>42040.829872685179</v>
      </c>
      <c r="T1441" s="10">
        <f t="shared" si="8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0"/>
        <v>1.9999230769230769</v>
      </c>
      <c r="P1442" s="6">
        <f t="shared" si="81"/>
        <v>1</v>
      </c>
      <c r="Q1442" t="s">
        <v>8320</v>
      </c>
      <c r="R1442" t="s">
        <v>8339</v>
      </c>
      <c r="S1442" s="10">
        <f t="shared" si="82"/>
        <v>42486.748414351852</v>
      </c>
      <c r="T1442" s="10">
        <f t="shared" si="8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0"/>
        <v>1.9887777777777778</v>
      </c>
      <c r="P1443" s="6">
        <f t="shared" si="81"/>
        <v>1011.5</v>
      </c>
      <c r="Q1443" t="s">
        <v>8320</v>
      </c>
      <c r="R1443" t="s">
        <v>8339</v>
      </c>
      <c r="S1443" s="10">
        <f t="shared" si="82"/>
        <v>42198.765844907408</v>
      </c>
      <c r="T1443" s="10">
        <f t="shared" si="8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0"/>
        <v>2</v>
      </c>
      <c r="P1444" s="6">
        <f t="shared" si="81"/>
        <v>0</v>
      </c>
      <c r="Q1444" t="s">
        <v>8320</v>
      </c>
      <c r="R1444" t="s">
        <v>8339</v>
      </c>
      <c r="S1444" s="10">
        <f t="shared" si="82"/>
        <v>42485.64534722222</v>
      </c>
      <c r="T1444" s="10">
        <f t="shared" si="8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0"/>
        <v>2</v>
      </c>
      <c r="P1445" s="6">
        <f t="shared" si="81"/>
        <v>0</v>
      </c>
      <c r="Q1445" t="s">
        <v>8320</v>
      </c>
      <c r="R1445" t="s">
        <v>8339</v>
      </c>
      <c r="S1445" s="10">
        <f t="shared" si="82"/>
        <v>42707.926030092596</v>
      </c>
      <c r="T1445" s="10">
        <f t="shared" si="8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0"/>
        <v>2</v>
      </c>
      <c r="P1446" s="6">
        <f t="shared" si="81"/>
        <v>0</v>
      </c>
      <c r="Q1446" t="s">
        <v>8320</v>
      </c>
      <c r="R1446" t="s">
        <v>8339</v>
      </c>
      <c r="S1446" s="10">
        <f t="shared" si="82"/>
        <v>42199.873402777783</v>
      </c>
      <c r="T1446" s="10">
        <f t="shared" si="8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0"/>
        <v>2</v>
      </c>
      <c r="P1447" s="6">
        <f t="shared" si="81"/>
        <v>0</v>
      </c>
      <c r="Q1447" t="s">
        <v>8320</v>
      </c>
      <c r="R1447" t="s">
        <v>8339</v>
      </c>
      <c r="S1447" s="10">
        <f t="shared" si="82"/>
        <v>42139.542303240742</v>
      </c>
      <c r="T1447" s="10">
        <f t="shared" si="8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0"/>
        <v>2</v>
      </c>
      <c r="P1448" s="6">
        <f t="shared" si="81"/>
        <v>0</v>
      </c>
      <c r="Q1448" t="s">
        <v>8320</v>
      </c>
      <c r="R1448" t="s">
        <v>8339</v>
      </c>
      <c r="S1448" s="10">
        <f t="shared" si="82"/>
        <v>42461.447662037041</v>
      </c>
      <c r="T1448" s="10">
        <f t="shared" si="8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0"/>
        <v>1.9998499999999999</v>
      </c>
      <c r="P1449" s="6">
        <f t="shared" si="81"/>
        <v>39</v>
      </c>
      <c r="Q1449" t="s">
        <v>8320</v>
      </c>
      <c r="R1449" t="s">
        <v>8339</v>
      </c>
      <c r="S1449" s="10">
        <f t="shared" si="82"/>
        <v>42529.730717592596</v>
      </c>
      <c r="T1449" s="10">
        <f t="shared" si="8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0"/>
        <v>2</v>
      </c>
      <c r="P1450" s="6">
        <f t="shared" si="81"/>
        <v>0</v>
      </c>
      <c r="Q1450" t="s">
        <v>8320</v>
      </c>
      <c r="R1450" t="s">
        <v>8339</v>
      </c>
      <c r="S1450" s="10">
        <f t="shared" si="82"/>
        <v>42115.936550925922</v>
      </c>
      <c r="T1450" s="10">
        <f t="shared" si="8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0"/>
        <v>2</v>
      </c>
      <c r="P1451" s="6">
        <f t="shared" si="81"/>
        <v>0</v>
      </c>
      <c r="Q1451" t="s">
        <v>8320</v>
      </c>
      <c r="R1451" t="s">
        <v>8339</v>
      </c>
      <c r="S1451" s="10">
        <f t="shared" si="82"/>
        <v>42086.811400462961</v>
      </c>
      <c r="T1451" s="10">
        <f t="shared" si="8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0"/>
        <v>1.9999899999999999</v>
      </c>
      <c r="P1452" s="6">
        <f t="shared" si="81"/>
        <v>1</v>
      </c>
      <c r="Q1452" t="s">
        <v>8320</v>
      </c>
      <c r="R1452" t="s">
        <v>8339</v>
      </c>
      <c r="S1452" s="10">
        <f t="shared" si="82"/>
        <v>42390.171261574069</v>
      </c>
      <c r="T1452" s="10">
        <f t="shared" si="8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0"/>
        <v>1.9998944591029024</v>
      </c>
      <c r="P1453" s="6">
        <f t="shared" si="81"/>
        <v>2</v>
      </c>
      <c r="Q1453" t="s">
        <v>8320</v>
      </c>
      <c r="R1453" t="s">
        <v>8339</v>
      </c>
      <c r="S1453" s="10">
        <f t="shared" si="82"/>
        <v>41931.959016203706</v>
      </c>
      <c r="T1453" s="10">
        <f t="shared" si="8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0"/>
        <v>2</v>
      </c>
      <c r="P1454" s="6">
        <f t="shared" si="81"/>
        <v>0</v>
      </c>
      <c r="Q1454" t="s">
        <v>8320</v>
      </c>
      <c r="R1454" t="s">
        <v>8339</v>
      </c>
      <c r="S1454" s="10">
        <f t="shared" si="82"/>
        <v>41818.703275462962</v>
      </c>
      <c r="T1454" s="10">
        <f t="shared" si="8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0"/>
        <v>2</v>
      </c>
      <c r="P1455" s="6">
        <f t="shared" si="81"/>
        <v>0</v>
      </c>
      <c r="Q1455" t="s">
        <v>8320</v>
      </c>
      <c r="R1455" t="s">
        <v>8339</v>
      </c>
      <c r="S1455" s="10">
        <f t="shared" si="82"/>
        <v>42795.696145833332</v>
      </c>
      <c r="T1455" s="10">
        <f t="shared" si="8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0"/>
        <v>1.9914285714285715</v>
      </c>
      <c r="P1456" s="6">
        <f t="shared" si="81"/>
        <v>8</v>
      </c>
      <c r="Q1456" t="s">
        <v>8320</v>
      </c>
      <c r="R1456" t="s">
        <v>8339</v>
      </c>
      <c r="S1456" s="10">
        <f t="shared" si="82"/>
        <v>42463.866666666669</v>
      </c>
      <c r="T1456" s="10">
        <f t="shared" si="8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0"/>
        <v>1.895</v>
      </c>
      <c r="P1457" s="6">
        <f t="shared" si="81"/>
        <v>791</v>
      </c>
      <c r="Q1457" t="s">
        <v>8320</v>
      </c>
      <c r="R1457" t="s">
        <v>8339</v>
      </c>
      <c r="S1457" s="10">
        <f t="shared" si="82"/>
        <v>41832.672685185185</v>
      </c>
      <c r="T1457" s="10">
        <f t="shared" si="8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0"/>
        <v>1.9710000000000001</v>
      </c>
      <c r="P1458" s="6">
        <f t="shared" si="81"/>
        <v>74</v>
      </c>
      <c r="Q1458" t="s">
        <v>8320</v>
      </c>
      <c r="R1458" t="s">
        <v>8339</v>
      </c>
      <c r="S1458" s="10">
        <f t="shared" si="82"/>
        <v>42708.668576388889</v>
      </c>
      <c r="T1458" s="10">
        <f t="shared" si="8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0"/>
        <v>2</v>
      </c>
      <c r="P1459" s="6">
        <f t="shared" si="81"/>
        <v>0</v>
      </c>
      <c r="Q1459" t="s">
        <v>8320</v>
      </c>
      <c r="R1459" t="s">
        <v>8339</v>
      </c>
      <c r="S1459" s="10">
        <f t="shared" si="82"/>
        <v>42289.89634259259</v>
      </c>
      <c r="T1459" s="10">
        <f t="shared" si="8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0"/>
        <v>2</v>
      </c>
      <c r="P1460" s="6">
        <f t="shared" si="81"/>
        <v>0</v>
      </c>
      <c r="Q1460" t="s">
        <v>8320</v>
      </c>
      <c r="R1460" t="s">
        <v>8339</v>
      </c>
      <c r="S1460" s="10">
        <f t="shared" si="82"/>
        <v>41831.705555555556</v>
      </c>
      <c r="T1460" s="10">
        <f t="shared" si="8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0"/>
        <v>2</v>
      </c>
      <c r="P1461" s="6">
        <f t="shared" si="81"/>
        <v>0</v>
      </c>
      <c r="Q1461" t="s">
        <v>8320</v>
      </c>
      <c r="R1461" t="s">
        <v>8339</v>
      </c>
      <c r="S1461" s="10">
        <f t="shared" si="82"/>
        <v>42312.204814814817</v>
      </c>
      <c r="T1461" s="10">
        <f t="shared" si="8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ref="O1462:O1525" si="84">(D1462-E1462)/ABS(D1462)+1</f>
        <v>2</v>
      </c>
      <c r="P1462" s="6">
        <f t="shared" ref="P1462:P1525" si="85">AVERAGE(E1462,L1462)</f>
        <v>0</v>
      </c>
      <c r="Q1462" t="s">
        <v>8320</v>
      </c>
      <c r="R1462" t="s">
        <v>8339</v>
      </c>
      <c r="S1462" s="10">
        <f t="shared" ref="S1462:S1525" si="86">(((J1462/60)/60)/24)+DATE(1970,1,1)</f>
        <v>41915.896967592591</v>
      </c>
      <c r="T1462" s="10">
        <f t="shared" ref="T1462:T1525" si="87"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4"/>
        <v>0.98755399999999993</v>
      </c>
      <c r="P1463" s="6">
        <f t="shared" si="85"/>
        <v>7763.3450000000003</v>
      </c>
      <c r="Q1463" t="s">
        <v>8320</v>
      </c>
      <c r="R1463" t="s">
        <v>8340</v>
      </c>
      <c r="S1463" s="10">
        <f t="shared" si="86"/>
        <v>41899.645300925928</v>
      </c>
      <c r="T1463" s="10">
        <f t="shared" si="8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4"/>
        <v>0.914825</v>
      </c>
      <c r="P1464" s="6">
        <f t="shared" si="85"/>
        <v>2245.35</v>
      </c>
      <c r="Q1464" t="s">
        <v>8320</v>
      </c>
      <c r="R1464" t="s">
        <v>8340</v>
      </c>
      <c r="S1464" s="10">
        <f t="shared" si="86"/>
        <v>41344.662858796299</v>
      </c>
      <c r="T1464" s="10">
        <f t="shared" si="8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4"/>
        <v>0.52333333333333332</v>
      </c>
      <c r="P1465" s="6">
        <f t="shared" si="85"/>
        <v>455.5</v>
      </c>
      <c r="Q1465" t="s">
        <v>8320</v>
      </c>
      <c r="R1465" t="s">
        <v>8340</v>
      </c>
      <c r="S1465" s="10">
        <f t="shared" si="86"/>
        <v>41326.911319444444</v>
      </c>
      <c r="T1465" s="10">
        <f t="shared" si="8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4"/>
        <v>0.36799999999999999</v>
      </c>
      <c r="P1466" s="6">
        <f t="shared" si="85"/>
        <v>4197</v>
      </c>
      <c r="Q1466" t="s">
        <v>8320</v>
      </c>
      <c r="R1466" t="s">
        <v>8340</v>
      </c>
      <c r="S1466" s="10">
        <f t="shared" si="86"/>
        <v>41291.661550925928</v>
      </c>
      <c r="T1466" s="10">
        <f t="shared" si="8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4"/>
        <v>-2.5641450000000003</v>
      </c>
      <c r="P1467" s="6">
        <f t="shared" si="85"/>
        <v>69763.175000000003</v>
      </c>
      <c r="Q1467" t="s">
        <v>8320</v>
      </c>
      <c r="R1467" t="s">
        <v>8340</v>
      </c>
      <c r="S1467" s="10">
        <f t="shared" si="86"/>
        <v>40959.734398148146</v>
      </c>
      <c r="T1467" s="10">
        <f t="shared" si="8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4"/>
        <v>0.92122687500000011</v>
      </c>
      <c r="P1468" s="6">
        <f t="shared" si="85"/>
        <v>8754.1849999999995</v>
      </c>
      <c r="Q1468" t="s">
        <v>8320</v>
      </c>
      <c r="R1468" t="s">
        <v>8340</v>
      </c>
      <c r="S1468" s="10">
        <f t="shared" si="86"/>
        <v>42340.172060185185</v>
      </c>
      <c r="T1468" s="10">
        <f t="shared" si="8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4"/>
        <v>0.84919999999999995</v>
      </c>
      <c r="P1469" s="6">
        <f t="shared" si="85"/>
        <v>23316</v>
      </c>
      <c r="Q1469" t="s">
        <v>8320</v>
      </c>
      <c r="R1469" t="s">
        <v>8340</v>
      </c>
      <c r="S1469" s="10">
        <f t="shared" si="86"/>
        <v>40933.80190972222</v>
      </c>
      <c r="T1469" s="10">
        <f t="shared" si="8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4"/>
        <v>0.97631578947368425</v>
      </c>
      <c r="P1470" s="6">
        <f t="shared" si="85"/>
        <v>5009</v>
      </c>
      <c r="Q1470" t="s">
        <v>8320</v>
      </c>
      <c r="R1470" t="s">
        <v>8340</v>
      </c>
      <c r="S1470" s="10">
        <f t="shared" si="86"/>
        <v>40646.014456018522</v>
      </c>
      <c r="T1470" s="10">
        <f t="shared" si="8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4"/>
        <v>0.91575141242937852</v>
      </c>
      <c r="P1471" s="6">
        <f t="shared" si="85"/>
        <v>24149.5</v>
      </c>
      <c r="Q1471" t="s">
        <v>8320</v>
      </c>
      <c r="R1471" t="s">
        <v>8340</v>
      </c>
      <c r="S1471" s="10">
        <f t="shared" si="86"/>
        <v>41290.598483796297</v>
      </c>
      <c r="T1471" s="10">
        <f t="shared" si="8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4"/>
        <v>0.74866666666666659</v>
      </c>
      <c r="P1472" s="6">
        <f t="shared" si="85"/>
        <v>979</v>
      </c>
      <c r="Q1472" t="s">
        <v>8320</v>
      </c>
      <c r="R1472" t="s">
        <v>8340</v>
      </c>
      <c r="S1472" s="10">
        <f t="shared" si="86"/>
        <v>41250.827118055553</v>
      </c>
      <c r="T1472" s="10">
        <f t="shared" si="8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4"/>
        <v>0.96159375000000002</v>
      </c>
      <c r="P1473" s="6">
        <f t="shared" si="85"/>
        <v>16786</v>
      </c>
      <c r="Q1473" t="s">
        <v>8320</v>
      </c>
      <c r="R1473" t="s">
        <v>8340</v>
      </c>
      <c r="S1473" s="10">
        <f t="shared" si="86"/>
        <v>42073.957569444443</v>
      </c>
      <c r="T1473" s="10">
        <f t="shared" si="8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4"/>
        <v>0.61295999999999995</v>
      </c>
      <c r="P1474" s="6">
        <f t="shared" si="85"/>
        <v>17506</v>
      </c>
      <c r="Q1474" t="s">
        <v>8320</v>
      </c>
      <c r="R1474" t="s">
        <v>8340</v>
      </c>
      <c r="S1474" s="10">
        <f t="shared" si="86"/>
        <v>41533.542858796296</v>
      </c>
      <c r="T1474" s="10">
        <f t="shared" si="8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84"/>
        <v>0.79483999999999999</v>
      </c>
      <c r="P1475" s="6">
        <f t="shared" si="85"/>
        <v>927.37</v>
      </c>
      <c r="Q1475" t="s">
        <v>8320</v>
      </c>
      <c r="R1475" t="s">
        <v>8340</v>
      </c>
      <c r="S1475" s="10">
        <f t="shared" si="86"/>
        <v>40939.979618055557</v>
      </c>
      <c r="T1475" s="10">
        <f t="shared" si="87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84"/>
        <v>0.8773333333333333</v>
      </c>
      <c r="P1476" s="6">
        <f t="shared" si="85"/>
        <v>1722</v>
      </c>
      <c r="Q1476" t="s">
        <v>8320</v>
      </c>
      <c r="R1476" t="s">
        <v>8340</v>
      </c>
      <c r="S1476" s="10">
        <f t="shared" si="86"/>
        <v>41500.727916666663</v>
      </c>
      <c r="T1476" s="10">
        <f t="shared" si="87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84"/>
        <v>0.11330333333333331</v>
      </c>
      <c r="P1477" s="6">
        <f t="shared" si="85"/>
        <v>14370.725</v>
      </c>
      <c r="Q1477" t="s">
        <v>8320</v>
      </c>
      <c r="R1477" t="s">
        <v>8340</v>
      </c>
      <c r="S1477" s="10">
        <f t="shared" si="86"/>
        <v>41960.722951388889</v>
      </c>
      <c r="T1477" s="10">
        <f t="shared" si="8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84"/>
        <v>-4.6155466666666669</v>
      </c>
      <c r="P1478" s="6">
        <f t="shared" si="85"/>
        <v>20304.64</v>
      </c>
      <c r="Q1478" t="s">
        <v>8320</v>
      </c>
      <c r="R1478" t="s">
        <v>8340</v>
      </c>
      <c r="S1478" s="10">
        <f t="shared" si="86"/>
        <v>40766.041921296295</v>
      </c>
      <c r="T1478" s="10">
        <f t="shared" si="8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84"/>
        <v>0.88690000000000002</v>
      </c>
      <c r="P1479" s="6">
        <f t="shared" si="85"/>
        <v>16881</v>
      </c>
      <c r="Q1479" t="s">
        <v>8320</v>
      </c>
      <c r="R1479" t="s">
        <v>8340</v>
      </c>
      <c r="S1479" s="10">
        <f t="shared" si="86"/>
        <v>40840.615787037037</v>
      </c>
      <c r="T1479" s="10">
        <f t="shared" si="8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84"/>
        <v>-9.8161421999999998</v>
      </c>
      <c r="P1480" s="6">
        <f t="shared" si="85"/>
        <v>305524.55499999999</v>
      </c>
      <c r="Q1480" t="s">
        <v>8320</v>
      </c>
      <c r="R1480" t="s">
        <v>8340</v>
      </c>
      <c r="S1480" s="10">
        <f t="shared" si="86"/>
        <v>41394.871678240743</v>
      </c>
      <c r="T1480" s="10">
        <f t="shared" si="8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84"/>
        <v>0.62624999999999997</v>
      </c>
      <c r="P1481" s="6">
        <f t="shared" si="85"/>
        <v>1134.5</v>
      </c>
      <c r="Q1481" t="s">
        <v>8320</v>
      </c>
      <c r="R1481" t="s">
        <v>8340</v>
      </c>
      <c r="S1481" s="10">
        <f t="shared" si="86"/>
        <v>41754.745243055557</v>
      </c>
      <c r="T1481" s="10">
        <f t="shared" si="8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84"/>
        <v>0.829596</v>
      </c>
      <c r="P1482" s="6">
        <f t="shared" si="85"/>
        <v>29577.599999999999</v>
      </c>
      <c r="Q1482" t="s">
        <v>8320</v>
      </c>
      <c r="R1482" t="s">
        <v>8340</v>
      </c>
      <c r="S1482" s="10">
        <f t="shared" si="86"/>
        <v>41464.934016203704</v>
      </c>
      <c r="T1482" s="10">
        <f t="shared" si="8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84"/>
        <v>1.9790000000000001</v>
      </c>
      <c r="P1483" s="6">
        <f t="shared" si="85"/>
        <v>55.5</v>
      </c>
      <c r="Q1483" t="s">
        <v>8320</v>
      </c>
      <c r="R1483" t="s">
        <v>8322</v>
      </c>
      <c r="S1483" s="10">
        <f t="shared" si="86"/>
        <v>41550.922974537039</v>
      </c>
      <c r="T1483" s="10">
        <f t="shared" si="8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84"/>
        <v>1.9990000000000001</v>
      </c>
      <c r="P1484" s="6">
        <f t="shared" si="85"/>
        <v>3</v>
      </c>
      <c r="Q1484" t="s">
        <v>8320</v>
      </c>
      <c r="R1484" t="s">
        <v>8322</v>
      </c>
      <c r="S1484" s="10">
        <f t="shared" si="86"/>
        <v>41136.85805555556</v>
      </c>
      <c r="T1484" s="10">
        <f t="shared" si="8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84"/>
        <v>1.9928571428571429</v>
      </c>
      <c r="P1485" s="6">
        <f t="shared" si="85"/>
        <v>26</v>
      </c>
      <c r="Q1485" t="s">
        <v>8320</v>
      </c>
      <c r="R1485" t="s">
        <v>8322</v>
      </c>
      <c r="S1485" s="10">
        <f t="shared" si="86"/>
        <v>42548.192997685182</v>
      </c>
      <c r="T1485" s="10">
        <f t="shared" si="8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84"/>
        <v>2</v>
      </c>
      <c r="P1486" s="6">
        <f t="shared" si="85"/>
        <v>0</v>
      </c>
      <c r="Q1486" t="s">
        <v>8320</v>
      </c>
      <c r="R1486" t="s">
        <v>8322</v>
      </c>
      <c r="S1486" s="10">
        <f t="shared" si="86"/>
        <v>41053.200960648144</v>
      </c>
      <c r="T1486" s="10">
        <f t="shared" si="8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84"/>
        <v>1.9776119402985075</v>
      </c>
      <c r="P1487" s="6">
        <f t="shared" si="85"/>
        <v>76.5</v>
      </c>
      <c r="Q1487" t="s">
        <v>8320</v>
      </c>
      <c r="R1487" t="s">
        <v>8322</v>
      </c>
      <c r="S1487" s="10">
        <f t="shared" si="86"/>
        <v>42130.795983796299</v>
      </c>
      <c r="T1487" s="10">
        <f t="shared" si="8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84"/>
        <v>1.9976</v>
      </c>
      <c r="P1488" s="6">
        <f t="shared" si="85"/>
        <v>25.5</v>
      </c>
      <c r="Q1488" t="s">
        <v>8320</v>
      </c>
      <c r="R1488" t="s">
        <v>8322</v>
      </c>
      <c r="S1488" s="10">
        <f t="shared" si="86"/>
        <v>42032.168530092589</v>
      </c>
      <c r="T1488" s="10">
        <f t="shared" si="8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84"/>
        <v>2</v>
      </c>
      <c r="P1489" s="6">
        <f t="shared" si="85"/>
        <v>0</v>
      </c>
      <c r="Q1489" t="s">
        <v>8320</v>
      </c>
      <c r="R1489" t="s">
        <v>8322</v>
      </c>
      <c r="S1489" s="10">
        <f t="shared" si="86"/>
        <v>42554.917488425926</v>
      </c>
      <c r="T1489" s="10">
        <f t="shared" si="8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84"/>
        <v>1.976</v>
      </c>
      <c r="P1490" s="6">
        <f t="shared" si="85"/>
        <v>183</v>
      </c>
      <c r="Q1490" t="s">
        <v>8320</v>
      </c>
      <c r="R1490" t="s">
        <v>8322</v>
      </c>
      <c r="S1490" s="10">
        <f t="shared" si="86"/>
        <v>41614.563194444447</v>
      </c>
      <c r="T1490" s="10">
        <f t="shared" si="8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84"/>
        <v>2</v>
      </c>
      <c r="P1491" s="6">
        <f t="shared" si="85"/>
        <v>0</v>
      </c>
      <c r="Q1491" t="s">
        <v>8320</v>
      </c>
      <c r="R1491" t="s">
        <v>8322</v>
      </c>
      <c r="S1491" s="10">
        <f t="shared" si="86"/>
        <v>41198.611712962964</v>
      </c>
      <c r="T1491" s="10">
        <f t="shared" si="8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84"/>
        <v>1.6913793103448276</v>
      </c>
      <c r="P1492" s="6">
        <f t="shared" si="85"/>
        <v>457</v>
      </c>
      <c r="Q1492" t="s">
        <v>8320</v>
      </c>
      <c r="R1492" t="s">
        <v>8322</v>
      </c>
      <c r="S1492" s="10">
        <f t="shared" si="86"/>
        <v>41520.561041666668</v>
      </c>
      <c r="T1492" s="10">
        <f t="shared" si="8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84"/>
        <v>1.9166666666666665</v>
      </c>
      <c r="P1493" s="6">
        <f t="shared" si="85"/>
        <v>50.5</v>
      </c>
      <c r="Q1493" t="s">
        <v>8320</v>
      </c>
      <c r="R1493" t="s">
        <v>8322</v>
      </c>
      <c r="S1493" s="10">
        <f t="shared" si="86"/>
        <v>41991.713460648149</v>
      </c>
      <c r="T1493" s="10">
        <f t="shared" si="8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84"/>
        <v>1.9925000000000002</v>
      </c>
      <c r="P1494" s="6">
        <f t="shared" si="85"/>
        <v>16</v>
      </c>
      <c r="Q1494" t="s">
        <v>8320</v>
      </c>
      <c r="R1494" t="s">
        <v>8322</v>
      </c>
      <c r="S1494" s="10">
        <f t="shared" si="86"/>
        <v>40682.884791666671</v>
      </c>
      <c r="T1494" s="10">
        <f t="shared" si="8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84"/>
        <v>2</v>
      </c>
      <c r="P1495" s="6">
        <f t="shared" si="85"/>
        <v>0</v>
      </c>
      <c r="Q1495" t="s">
        <v>8320</v>
      </c>
      <c r="R1495" t="s">
        <v>8322</v>
      </c>
      <c r="S1495" s="10">
        <f t="shared" si="86"/>
        <v>41411.866608796299</v>
      </c>
      <c r="T1495" s="10">
        <f t="shared" si="8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84"/>
        <v>1.911</v>
      </c>
      <c r="P1496" s="6">
        <f t="shared" si="85"/>
        <v>228</v>
      </c>
      <c r="Q1496" t="s">
        <v>8320</v>
      </c>
      <c r="R1496" t="s">
        <v>8322</v>
      </c>
      <c r="S1496" s="10">
        <f t="shared" si="86"/>
        <v>42067.722372685181</v>
      </c>
      <c r="T1496" s="10">
        <f t="shared" si="8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84"/>
        <v>2</v>
      </c>
      <c r="P1497" s="6">
        <f t="shared" si="85"/>
        <v>0</v>
      </c>
      <c r="Q1497" t="s">
        <v>8320</v>
      </c>
      <c r="R1497" t="s">
        <v>8322</v>
      </c>
      <c r="S1497" s="10">
        <f t="shared" si="86"/>
        <v>40752.789710648147</v>
      </c>
      <c r="T1497" s="10">
        <f t="shared" si="8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84"/>
        <v>2</v>
      </c>
      <c r="P1498" s="6">
        <f t="shared" si="85"/>
        <v>0</v>
      </c>
      <c r="Q1498" t="s">
        <v>8320</v>
      </c>
      <c r="R1498" t="s">
        <v>8322</v>
      </c>
      <c r="S1498" s="10">
        <f t="shared" si="86"/>
        <v>41838.475219907406</v>
      </c>
      <c r="T1498" s="10">
        <f t="shared" si="8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84"/>
        <v>1.9999333333333333</v>
      </c>
      <c r="P1499" s="6">
        <f t="shared" si="85"/>
        <v>1</v>
      </c>
      <c r="Q1499" t="s">
        <v>8320</v>
      </c>
      <c r="R1499" t="s">
        <v>8322</v>
      </c>
      <c r="S1499" s="10">
        <f t="shared" si="86"/>
        <v>41444.64261574074</v>
      </c>
      <c r="T1499" s="10">
        <f t="shared" si="8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84"/>
        <v>1.9809999999999999</v>
      </c>
      <c r="P1500" s="6">
        <f t="shared" si="85"/>
        <v>30</v>
      </c>
      <c r="Q1500" t="s">
        <v>8320</v>
      </c>
      <c r="R1500" t="s">
        <v>8322</v>
      </c>
      <c r="S1500" s="10">
        <f t="shared" si="86"/>
        <v>41840.983541666668</v>
      </c>
      <c r="T1500" s="10">
        <f t="shared" si="8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84"/>
        <v>1.9975000000000001</v>
      </c>
      <c r="P1501" s="6">
        <f t="shared" si="85"/>
        <v>3</v>
      </c>
      <c r="Q1501" t="s">
        <v>8320</v>
      </c>
      <c r="R1501" t="s">
        <v>8322</v>
      </c>
      <c r="S1501" s="10">
        <f t="shared" si="86"/>
        <v>42527.007326388892</v>
      </c>
      <c r="T1501" s="10">
        <f t="shared" si="8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84"/>
        <v>1.7496428571428573</v>
      </c>
      <c r="P1502" s="6">
        <f t="shared" si="85"/>
        <v>358</v>
      </c>
      <c r="Q1502" t="s">
        <v>8320</v>
      </c>
      <c r="R1502" t="s">
        <v>8322</v>
      </c>
      <c r="S1502" s="10">
        <f t="shared" si="86"/>
        <v>41365.904594907406</v>
      </c>
      <c r="T1502" s="10">
        <f t="shared" si="8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84"/>
        <v>0.33669230769230774</v>
      </c>
      <c r="P1503" s="6">
        <f t="shared" si="85"/>
        <v>43688.5</v>
      </c>
      <c r="Q1503" t="s">
        <v>8336</v>
      </c>
      <c r="R1503" t="s">
        <v>8337</v>
      </c>
      <c r="S1503" s="10">
        <f t="shared" si="86"/>
        <v>42163.583599537036</v>
      </c>
      <c r="T1503" s="10">
        <f t="shared" si="8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84"/>
        <v>0.9855454545454545</v>
      </c>
      <c r="P1504" s="6">
        <f t="shared" si="85"/>
        <v>11323.5</v>
      </c>
      <c r="Q1504" t="s">
        <v>8336</v>
      </c>
      <c r="R1504" t="s">
        <v>8337</v>
      </c>
      <c r="S1504" s="10">
        <f t="shared" si="86"/>
        <v>42426.542592592596</v>
      </c>
      <c r="T1504" s="10">
        <f t="shared" si="8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84"/>
        <v>0.92108533333333342</v>
      </c>
      <c r="P1505" s="6">
        <f t="shared" si="85"/>
        <v>2058.4650000000001</v>
      </c>
      <c r="Q1505" t="s">
        <v>8336</v>
      </c>
      <c r="R1505" t="s">
        <v>8337</v>
      </c>
      <c r="S1505" s="10">
        <f t="shared" si="86"/>
        <v>42606.347233796296</v>
      </c>
      <c r="T1505" s="10">
        <f t="shared" si="8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84"/>
        <v>-0.77938461538461534</v>
      </c>
      <c r="P1506" s="6">
        <f t="shared" si="85"/>
        <v>9167.5</v>
      </c>
      <c r="Q1506" t="s">
        <v>8336</v>
      </c>
      <c r="R1506" t="s">
        <v>8337</v>
      </c>
      <c r="S1506" s="10">
        <f t="shared" si="86"/>
        <v>41772.657685185186</v>
      </c>
      <c r="T1506" s="10">
        <f t="shared" si="8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84"/>
        <v>0.96418749999999998</v>
      </c>
      <c r="P1507" s="6">
        <f t="shared" si="85"/>
        <v>8459</v>
      </c>
      <c r="Q1507" t="s">
        <v>8336</v>
      </c>
      <c r="R1507" t="s">
        <v>8337</v>
      </c>
      <c r="S1507" s="10">
        <f t="shared" si="86"/>
        <v>42414.44332175926</v>
      </c>
      <c r="T1507" s="10">
        <f t="shared" si="8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84"/>
        <v>0.88600000000000001</v>
      </c>
      <c r="P1508" s="6">
        <f t="shared" si="85"/>
        <v>857</v>
      </c>
      <c r="Q1508" t="s">
        <v>8336</v>
      </c>
      <c r="R1508" t="s">
        <v>8337</v>
      </c>
      <c r="S1508" s="10">
        <f t="shared" si="86"/>
        <v>41814.785925925928</v>
      </c>
      <c r="T1508" s="10">
        <f t="shared" si="8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84"/>
        <v>-0.14999999999999991</v>
      </c>
      <c r="P1509" s="6">
        <f t="shared" si="85"/>
        <v>1306.5</v>
      </c>
      <c r="Q1509" t="s">
        <v>8336</v>
      </c>
      <c r="R1509" t="s">
        <v>8337</v>
      </c>
      <c r="S1509" s="10">
        <f t="shared" si="86"/>
        <v>40254.450335648151</v>
      </c>
      <c r="T1509" s="10">
        <f t="shared" si="8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84"/>
        <v>0.89237837837837841</v>
      </c>
      <c r="P1510" s="6">
        <f t="shared" si="85"/>
        <v>10351</v>
      </c>
      <c r="Q1510" t="s">
        <v>8336</v>
      </c>
      <c r="R1510" t="s">
        <v>8337</v>
      </c>
      <c r="S1510" s="10">
        <f t="shared" si="86"/>
        <v>41786.614363425928</v>
      </c>
      <c r="T1510" s="10">
        <f t="shared" si="8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84"/>
        <v>0.76358742857142847</v>
      </c>
      <c r="P1511" s="6">
        <f t="shared" si="85"/>
        <v>10916.61</v>
      </c>
      <c r="Q1511" t="s">
        <v>8336</v>
      </c>
      <c r="R1511" t="s">
        <v>8337</v>
      </c>
      <c r="S1511" s="10">
        <f t="shared" si="86"/>
        <v>42751.533391203702</v>
      </c>
      <c r="T1511" s="10">
        <f t="shared" si="8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84"/>
        <v>0.98965000000000003</v>
      </c>
      <c r="P1512" s="6">
        <f t="shared" si="85"/>
        <v>8285.2999999999993</v>
      </c>
      <c r="Q1512" t="s">
        <v>8336</v>
      </c>
      <c r="R1512" t="s">
        <v>8337</v>
      </c>
      <c r="S1512" s="10">
        <f t="shared" si="86"/>
        <v>41809.385162037033</v>
      </c>
      <c r="T1512" s="10">
        <f t="shared" si="8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84"/>
        <v>0.88207142857142862</v>
      </c>
      <c r="P1513" s="6">
        <f t="shared" si="85"/>
        <v>7928.5</v>
      </c>
      <c r="Q1513" t="s">
        <v>8336</v>
      </c>
      <c r="R1513" t="s">
        <v>8337</v>
      </c>
      <c r="S1513" s="10">
        <f t="shared" si="86"/>
        <v>42296.583379629628</v>
      </c>
      <c r="T1513" s="10">
        <f t="shared" si="8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84"/>
        <v>-3.5877142857142861</v>
      </c>
      <c r="P1514" s="6">
        <f t="shared" si="85"/>
        <v>9946</v>
      </c>
      <c r="Q1514" t="s">
        <v>8336</v>
      </c>
      <c r="R1514" t="s">
        <v>8337</v>
      </c>
      <c r="S1514" s="10">
        <f t="shared" si="86"/>
        <v>42741.684479166666</v>
      </c>
      <c r="T1514" s="10">
        <f t="shared" si="8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84"/>
        <v>0.49981249999999999</v>
      </c>
      <c r="P1515" s="6">
        <f t="shared" si="85"/>
        <v>6108.25</v>
      </c>
      <c r="Q1515" t="s">
        <v>8336</v>
      </c>
      <c r="R1515" t="s">
        <v>8337</v>
      </c>
      <c r="S1515" s="10">
        <f t="shared" si="86"/>
        <v>41806.637337962966</v>
      </c>
      <c r="T1515" s="10">
        <f t="shared" si="8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84"/>
        <v>0.93523999999999996</v>
      </c>
      <c r="P1516" s="6">
        <f t="shared" si="85"/>
        <v>13397.5</v>
      </c>
      <c r="Q1516" t="s">
        <v>8336</v>
      </c>
      <c r="R1516" t="s">
        <v>8337</v>
      </c>
      <c r="S1516" s="10">
        <f t="shared" si="86"/>
        <v>42234.597685185188</v>
      </c>
      <c r="T1516" s="10">
        <f t="shared" si="8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84"/>
        <v>0.42810999999999999</v>
      </c>
      <c r="P1517" s="6">
        <f t="shared" si="85"/>
        <v>236061</v>
      </c>
      <c r="Q1517" t="s">
        <v>8336</v>
      </c>
      <c r="R1517" t="s">
        <v>8337</v>
      </c>
      <c r="S1517" s="10">
        <f t="shared" si="86"/>
        <v>42415.253437499996</v>
      </c>
      <c r="T1517" s="10">
        <f t="shared" si="8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84"/>
        <v>0.91341176470588237</v>
      </c>
      <c r="P1518" s="6">
        <f t="shared" si="85"/>
        <v>9294</v>
      </c>
      <c r="Q1518" t="s">
        <v>8336</v>
      </c>
      <c r="R1518" t="s">
        <v>8337</v>
      </c>
      <c r="S1518" s="10">
        <f t="shared" si="86"/>
        <v>42619.466342592597</v>
      </c>
      <c r="T1518" s="10">
        <f t="shared" si="8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84"/>
        <v>0.38019999999999998</v>
      </c>
      <c r="P1519" s="6">
        <f t="shared" si="85"/>
        <v>12456</v>
      </c>
      <c r="Q1519" t="s">
        <v>8336</v>
      </c>
      <c r="R1519" t="s">
        <v>8337</v>
      </c>
      <c r="S1519" s="10">
        <f t="shared" si="86"/>
        <v>41948.56658564815</v>
      </c>
      <c r="T1519" s="10">
        <f t="shared" si="8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84"/>
        <v>-5.3666666666666751E-2</v>
      </c>
      <c r="P1520" s="6">
        <f t="shared" si="85"/>
        <v>15520.5</v>
      </c>
      <c r="Q1520" t="s">
        <v>8336</v>
      </c>
      <c r="R1520" t="s">
        <v>8337</v>
      </c>
      <c r="S1520" s="10">
        <f t="shared" si="86"/>
        <v>41760.8200462963</v>
      </c>
      <c r="T1520" s="10">
        <f t="shared" si="8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84"/>
        <v>0.96636111111111112</v>
      </c>
      <c r="P1521" s="6">
        <f t="shared" si="85"/>
        <v>4723.875</v>
      </c>
      <c r="Q1521" t="s">
        <v>8336</v>
      </c>
      <c r="R1521" t="s">
        <v>8337</v>
      </c>
      <c r="S1521" s="10">
        <f t="shared" si="86"/>
        <v>41782.741701388892</v>
      </c>
      <c r="T1521" s="10">
        <f t="shared" si="8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84"/>
        <v>0.96527777777777779</v>
      </c>
      <c r="P1522" s="6">
        <f t="shared" si="85"/>
        <v>9396</v>
      </c>
      <c r="Q1522" t="s">
        <v>8336</v>
      </c>
      <c r="R1522" t="s">
        <v>8337</v>
      </c>
      <c r="S1522" s="10">
        <f t="shared" si="86"/>
        <v>41955.857789351852</v>
      </c>
      <c r="T1522" s="10">
        <f t="shared" si="8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84"/>
        <v>0.93186666666666662</v>
      </c>
      <c r="P1523" s="6">
        <f t="shared" si="85"/>
        <v>20145</v>
      </c>
      <c r="Q1523" t="s">
        <v>8336</v>
      </c>
      <c r="R1523" t="s">
        <v>8337</v>
      </c>
      <c r="S1523" s="10">
        <f t="shared" si="86"/>
        <v>42493.167719907404</v>
      </c>
      <c r="T1523" s="10">
        <f t="shared" si="8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84"/>
        <v>0.61034252873563222</v>
      </c>
      <c r="P1524" s="6">
        <f t="shared" si="85"/>
        <v>30451.05</v>
      </c>
      <c r="Q1524" t="s">
        <v>8336</v>
      </c>
      <c r="R1524" t="s">
        <v>8337</v>
      </c>
      <c r="S1524" s="10">
        <f t="shared" si="86"/>
        <v>41899.830312500002</v>
      </c>
      <c r="T1524" s="10">
        <f t="shared" si="8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84"/>
        <v>0.7515675675675676</v>
      </c>
      <c r="P1525" s="6">
        <f t="shared" si="85"/>
        <v>11668.5</v>
      </c>
      <c r="Q1525" t="s">
        <v>8336</v>
      </c>
      <c r="R1525" t="s">
        <v>8337</v>
      </c>
      <c r="S1525" s="10">
        <f t="shared" si="86"/>
        <v>41964.751342592594</v>
      </c>
      <c r="T1525" s="10">
        <f t="shared" si="8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ref="O1526:O1589" si="88">(D1526-E1526)/ABS(D1526)+1</f>
        <v>-7.0000000000000062E-2</v>
      </c>
      <c r="P1526" s="6">
        <f t="shared" ref="P1526:P1589" si="89">AVERAGE(E1526,L1526)</f>
        <v>3119</v>
      </c>
      <c r="Q1526" t="s">
        <v>8336</v>
      </c>
      <c r="R1526" t="s">
        <v>8337</v>
      </c>
      <c r="S1526" s="10">
        <f t="shared" ref="S1526:S1589" si="90">(((J1526/60)/60)/24)+DATE(1970,1,1)</f>
        <v>42756.501041666663</v>
      </c>
      <c r="T1526" s="10">
        <f t="shared" ref="T1526:T1589" si="91"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88"/>
        <v>0.25994230769230786</v>
      </c>
      <c r="P1527" s="6">
        <f t="shared" si="89"/>
        <v>2332.0749999999998</v>
      </c>
      <c r="Q1527" t="s">
        <v>8336</v>
      </c>
      <c r="R1527" t="s">
        <v>8337</v>
      </c>
      <c r="S1527" s="10">
        <f t="shared" si="90"/>
        <v>42570.702986111108</v>
      </c>
      <c r="T1527" s="10">
        <f t="shared" si="9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88"/>
        <v>0.79673913043478262</v>
      </c>
      <c r="P1528" s="6">
        <f t="shared" si="89"/>
        <v>13977.5</v>
      </c>
      <c r="Q1528" t="s">
        <v>8336</v>
      </c>
      <c r="R1528" t="s">
        <v>8337</v>
      </c>
      <c r="S1528" s="10">
        <f t="shared" si="90"/>
        <v>42339.276006944448</v>
      </c>
      <c r="T1528" s="10">
        <f t="shared" si="9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88"/>
        <v>0.89555714285714283</v>
      </c>
      <c r="P1529" s="6">
        <f t="shared" si="89"/>
        <v>1967.7750000000001</v>
      </c>
      <c r="Q1529" t="s">
        <v>8336</v>
      </c>
      <c r="R1529" t="s">
        <v>8337</v>
      </c>
      <c r="S1529" s="10">
        <f t="shared" si="90"/>
        <v>42780.600532407407</v>
      </c>
      <c r="T1529" s="10">
        <f t="shared" si="9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88"/>
        <v>-0.81566666666666676</v>
      </c>
      <c r="P1530" s="6">
        <f t="shared" si="89"/>
        <v>4303.5</v>
      </c>
      <c r="Q1530" t="s">
        <v>8336</v>
      </c>
      <c r="R1530" t="s">
        <v>8337</v>
      </c>
      <c r="S1530" s="10">
        <f t="shared" si="90"/>
        <v>42736.732893518521</v>
      </c>
      <c r="T1530" s="10">
        <f t="shared" si="9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88"/>
        <v>0.99321052631578943</v>
      </c>
      <c r="P1531" s="6">
        <f t="shared" si="89"/>
        <v>9635</v>
      </c>
      <c r="Q1531" t="s">
        <v>8336</v>
      </c>
      <c r="R1531" t="s">
        <v>8337</v>
      </c>
      <c r="S1531" s="10">
        <f t="shared" si="90"/>
        <v>42052.628703703704</v>
      </c>
      <c r="T1531" s="10">
        <f t="shared" si="9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88"/>
        <v>0.65174285714285718</v>
      </c>
      <c r="P1532" s="6">
        <f t="shared" si="89"/>
        <v>24031.5</v>
      </c>
      <c r="Q1532" t="s">
        <v>8336</v>
      </c>
      <c r="R1532" t="s">
        <v>8337</v>
      </c>
      <c r="S1532" s="10">
        <f t="shared" si="90"/>
        <v>42275.767303240747</v>
      </c>
      <c r="T1532" s="10">
        <f t="shared" si="9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88"/>
        <v>0.24042553191489358</v>
      </c>
      <c r="P1533" s="6">
        <f t="shared" si="89"/>
        <v>2104</v>
      </c>
      <c r="Q1533" t="s">
        <v>8336</v>
      </c>
      <c r="R1533" t="s">
        <v>8337</v>
      </c>
      <c r="S1533" s="10">
        <f t="shared" si="90"/>
        <v>41941.802384259259</v>
      </c>
      <c r="T1533" s="10">
        <f t="shared" si="9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88"/>
        <v>-2.8401999999999998</v>
      </c>
      <c r="P1534" s="6">
        <f t="shared" si="89"/>
        <v>12247.5</v>
      </c>
      <c r="Q1534" t="s">
        <v>8336</v>
      </c>
      <c r="R1534" t="s">
        <v>8337</v>
      </c>
      <c r="S1534" s="10">
        <f t="shared" si="90"/>
        <v>42391.475289351853</v>
      </c>
      <c r="T1534" s="10">
        <f t="shared" si="9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88"/>
        <v>0.54859999999999998</v>
      </c>
      <c r="P1535" s="6">
        <f t="shared" si="89"/>
        <v>33026.5</v>
      </c>
      <c r="Q1535" t="s">
        <v>8336</v>
      </c>
      <c r="R1535" t="s">
        <v>8337</v>
      </c>
      <c r="S1535" s="10">
        <f t="shared" si="90"/>
        <v>42443.00204861111</v>
      </c>
      <c r="T1535" s="10">
        <f t="shared" si="9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88"/>
        <v>-2.1773333333333333</v>
      </c>
      <c r="P1536" s="6">
        <f t="shared" si="89"/>
        <v>15849.5</v>
      </c>
      <c r="Q1536" t="s">
        <v>8336</v>
      </c>
      <c r="R1536" t="s">
        <v>8337</v>
      </c>
      <c r="S1536" s="10">
        <f t="shared" si="90"/>
        <v>42221.67432870371</v>
      </c>
      <c r="T1536" s="10">
        <f t="shared" si="9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88"/>
        <v>0.67575000000000007</v>
      </c>
      <c r="P1537" s="6">
        <f t="shared" si="89"/>
        <v>2703.5</v>
      </c>
      <c r="Q1537" t="s">
        <v>8336</v>
      </c>
      <c r="R1537" t="s">
        <v>8337</v>
      </c>
      <c r="S1537" s="10">
        <f t="shared" si="90"/>
        <v>42484.829062500001</v>
      </c>
      <c r="T1537" s="10">
        <f t="shared" si="9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88"/>
        <v>-0.50308416666666655</v>
      </c>
      <c r="P1538" s="6">
        <f t="shared" si="89"/>
        <v>15246.004999999999</v>
      </c>
      <c r="Q1538" t="s">
        <v>8336</v>
      </c>
      <c r="R1538" t="s">
        <v>8337</v>
      </c>
      <c r="S1538" s="10">
        <f t="shared" si="90"/>
        <v>42213.802199074074</v>
      </c>
      <c r="T1538" s="10">
        <f t="shared" si="9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88"/>
        <v>0.20099999999999996</v>
      </c>
      <c r="P1539" s="6">
        <f t="shared" si="89"/>
        <v>10906</v>
      </c>
      <c r="Q1539" t="s">
        <v>8336</v>
      </c>
      <c r="R1539" t="s">
        <v>8337</v>
      </c>
      <c r="S1539" s="10">
        <f t="shared" si="90"/>
        <v>42552.315127314811</v>
      </c>
      <c r="T1539" s="10">
        <f t="shared" si="91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88"/>
        <v>0.97371428571428575</v>
      </c>
      <c r="P1540" s="6">
        <f t="shared" si="89"/>
        <v>3615</v>
      </c>
      <c r="Q1540" t="s">
        <v>8336</v>
      </c>
      <c r="R1540" t="s">
        <v>8337</v>
      </c>
      <c r="S1540" s="10">
        <f t="shared" si="90"/>
        <v>41981.782060185185</v>
      </c>
      <c r="T1540" s="10">
        <f t="shared" si="91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88"/>
        <v>0.64013900000000001</v>
      </c>
      <c r="P1541" s="6">
        <f t="shared" si="89"/>
        <v>13740.61</v>
      </c>
      <c r="Q1541" t="s">
        <v>8336</v>
      </c>
      <c r="R1541" t="s">
        <v>8337</v>
      </c>
      <c r="S1541" s="10">
        <f t="shared" si="90"/>
        <v>42705.919201388882</v>
      </c>
      <c r="T1541" s="10">
        <f t="shared" si="91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88"/>
        <v>0.82133333333333336</v>
      </c>
      <c r="P1542" s="6">
        <f t="shared" si="89"/>
        <v>8889</v>
      </c>
      <c r="Q1542" t="s">
        <v>8336</v>
      </c>
      <c r="R1542" t="s">
        <v>8337</v>
      </c>
      <c r="S1542" s="10">
        <f t="shared" si="90"/>
        <v>41939.00712962963</v>
      </c>
      <c r="T1542" s="10">
        <f t="shared" si="91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88"/>
        <v>1.9996666666666667</v>
      </c>
      <c r="P1543" s="6">
        <f t="shared" si="89"/>
        <v>4</v>
      </c>
      <c r="Q1543" t="s">
        <v>8336</v>
      </c>
      <c r="R1543" t="s">
        <v>8341</v>
      </c>
      <c r="S1543" s="10">
        <f t="shared" si="90"/>
        <v>41974.712245370371</v>
      </c>
      <c r="T1543" s="10">
        <f t="shared" si="91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88"/>
        <v>1.96</v>
      </c>
      <c r="P1544" s="6">
        <f t="shared" si="89"/>
        <v>10.5</v>
      </c>
      <c r="Q1544" t="s">
        <v>8336</v>
      </c>
      <c r="R1544" t="s">
        <v>8341</v>
      </c>
      <c r="S1544" s="10">
        <f t="shared" si="90"/>
        <v>42170.996527777781</v>
      </c>
      <c r="T1544" s="10">
        <f t="shared" si="91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88"/>
        <v>1.9955555555555555</v>
      </c>
      <c r="P1545" s="6">
        <f t="shared" si="89"/>
        <v>5.5</v>
      </c>
      <c r="Q1545" t="s">
        <v>8336</v>
      </c>
      <c r="R1545" t="s">
        <v>8341</v>
      </c>
      <c r="S1545" s="10">
        <f t="shared" si="90"/>
        <v>41935.509652777779</v>
      </c>
      <c r="T1545" s="10">
        <f t="shared" si="91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88"/>
        <v>2</v>
      </c>
      <c r="P1546" s="6">
        <f t="shared" si="89"/>
        <v>0</v>
      </c>
      <c r="Q1546" t="s">
        <v>8336</v>
      </c>
      <c r="R1546" t="s">
        <v>8341</v>
      </c>
      <c r="S1546" s="10">
        <f t="shared" si="90"/>
        <v>42053.051203703704</v>
      </c>
      <c r="T1546" s="10">
        <f t="shared" si="91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88"/>
        <v>1.9996666666666667</v>
      </c>
      <c r="P1547" s="6">
        <f t="shared" si="89"/>
        <v>1</v>
      </c>
      <c r="Q1547" t="s">
        <v>8336</v>
      </c>
      <c r="R1547" t="s">
        <v>8341</v>
      </c>
      <c r="S1547" s="10">
        <f t="shared" si="90"/>
        <v>42031.884652777779</v>
      </c>
      <c r="T1547" s="10">
        <f t="shared" si="91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88"/>
        <v>1.7109999999999999</v>
      </c>
      <c r="P1548" s="6">
        <f t="shared" si="89"/>
        <v>150</v>
      </c>
      <c r="Q1548" t="s">
        <v>8336</v>
      </c>
      <c r="R1548" t="s">
        <v>8341</v>
      </c>
      <c r="S1548" s="10">
        <f t="shared" si="90"/>
        <v>41839.212951388887</v>
      </c>
      <c r="T1548" s="10">
        <f t="shared" si="91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88"/>
        <v>2</v>
      </c>
      <c r="P1549" s="6">
        <f t="shared" si="89"/>
        <v>0</v>
      </c>
      <c r="Q1549" t="s">
        <v>8336</v>
      </c>
      <c r="R1549" t="s">
        <v>8341</v>
      </c>
      <c r="S1549" s="10">
        <f t="shared" si="90"/>
        <v>42782.426875000005</v>
      </c>
      <c r="T1549" s="10">
        <f t="shared" si="91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88"/>
        <v>1.9142857142857141</v>
      </c>
      <c r="P1550" s="6">
        <f t="shared" si="89"/>
        <v>30.5</v>
      </c>
      <c r="Q1550" t="s">
        <v>8336</v>
      </c>
      <c r="R1550" t="s">
        <v>8341</v>
      </c>
      <c r="S1550" s="10">
        <f t="shared" si="90"/>
        <v>42286.88217592593</v>
      </c>
      <c r="T1550" s="10">
        <f t="shared" si="91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88"/>
        <v>1.6600000000000001</v>
      </c>
      <c r="P1551" s="6">
        <f t="shared" si="89"/>
        <v>88</v>
      </c>
      <c r="Q1551" t="s">
        <v>8336</v>
      </c>
      <c r="R1551" t="s">
        <v>8341</v>
      </c>
      <c r="S1551" s="10">
        <f t="shared" si="90"/>
        <v>42281.136099537034</v>
      </c>
      <c r="T1551" s="10">
        <f t="shared" si="91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88"/>
        <v>1.8653333333333333</v>
      </c>
      <c r="P1552" s="6">
        <f t="shared" si="89"/>
        <v>54</v>
      </c>
      <c r="Q1552" t="s">
        <v>8336</v>
      </c>
      <c r="R1552" t="s">
        <v>8341</v>
      </c>
      <c r="S1552" s="10">
        <f t="shared" si="90"/>
        <v>42472.449467592596</v>
      </c>
      <c r="T1552" s="10">
        <f t="shared" si="9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88"/>
        <v>2</v>
      </c>
      <c r="P1553" s="6">
        <f t="shared" si="89"/>
        <v>0</v>
      </c>
      <c r="Q1553" t="s">
        <v>8336</v>
      </c>
      <c r="R1553" t="s">
        <v>8341</v>
      </c>
      <c r="S1553" s="10">
        <f t="shared" si="90"/>
        <v>42121.824525462958</v>
      </c>
      <c r="T1553" s="10">
        <f t="shared" si="9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88"/>
        <v>1.5081395348837208</v>
      </c>
      <c r="P1554" s="6">
        <f t="shared" si="89"/>
        <v>1065.5</v>
      </c>
      <c r="Q1554" t="s">
        <v>8336</v>
      </c>
      <c r="R1554" t="s">
        <v>8341</v>
      </c>
      <c r="S1554" s="10">
        <f t="shared" si="90"/>
        <v>41892.688750000001</v>
      </c>
      <c r="T1554" s="10">
        <f t="shared" si="9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88"/>
        <v>2</v>
      </c>
      <c r="P1555" s="6">
        <f t="shared" si="89"/>
        <v>0</v>
      </c>
      <c r="Q1555" t="s">
        <v>8336</v>
      </c>
      <c r="R1555" t="s">
        <v>8341</v>
      </c>
      <c r="S1555" s="10">
        <f t="shared" si="90"/>
        <v>42219.282951388886</v>
      </c>
      <c r="T1555" s="10">
        <f t="shared" si="9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88"/>
        <v>2</v>
      </c>
      <c r="P1556" s="6">
        <f t="shared" si="89"/>
        <v>0</v>
      </c>
      <c r="Q1556" t="s">
        <v>8336</v>
      </c>
      <c r="R1556" t="s">
        <v>8341</v>
      </c>
      <c r="S1556" s="10">
        <f t="shared" si="90"/>
        <v>42188.252199074079</v>
      </c>
      <c r="T1556" s="10">
        <f t="shared" si="9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88"/>
        <v>2</v>
      </c>
      <c r="P1557" s="6">
        <f t="shared" si="89"/>
        <v>0</v>
      </c>
      <c r="Q1557" t="s">
        <v>8336</v>
      </c>
      <c r="R1557" t="s">
        <v>8341</v>
      </c>
      <c r="S1557" s="10">
        <f t="shared" si="90"/>
        <v>42241.613796296297</v>
      </c>
      <c r="T1557" s="10">
        <f t="shared" si="9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88"/>
        <v>1.5486666666666666</v>
      </c>
      <c r="P1558" s="6">
        <f t="shared" si="89"/>
        <v>344.5</v>
      </c>
      <c r="Q1558" t="s">
        <v>8336</v>
      </c>
      <c r="R1558" t="s">
        <v>8341</v>
      </c>
      <c r="S1558" s="10">
        <f t="shared" si="90"/>
        <v>42525.153055555551</v>
      </c>
      <c r="T1558" s="10">
        <f t="shared" si="9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88"/>
        <v>1.96</v>
      </c>
      <c r="P1559" s="6">
        <f t="shared" si="89"/>
        <v>50.5</v>
      </c>
      <c r="Q1559" t="s">
        <v>8336</v>
      </c>
      <c r="R1559" t="s">
        <v>8341</v>
      </c>
      <c r="S1559" s="10">
        <f t="shared" si="90"/>
        <v>41871.65315972222</v>
      </c>
      <c r="T1559" s="10">
        <f t="shared" si="9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88"/>
        <v>1.9533333333333334</v>
      </c>
      <c r="P1560" s="6">
        <f t="shared" si="89"/>
        <v>19</v>
      </c>
      <c r="Q1560" t="s">
        <v>8336</v>
      </c>
      <c r="R1560" t="s">
        <v>8341</v>
      </c>
      <c r="S1560" s="10">
        <f t="shared" si="90"/>
        <v>42185.397673611107</v>
      </c>
      <c r="T1560" s="10">
        <f t="shared" si="9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88"/>
        <v>1.9966666666666666</v>
      </c>
      <c r="P1561" s="6">
        <f t="shared" si="89"/>
        <v>25.5</v>
      </c>
      <c r="Q1561" t="s">
        <v>8336</v>
      </c>
      <c r="R1561" t="s">
        <v>8341</v>
      </c>
      <c r="S1561" s="10">
        <f t="shared" si="90"/>
        <v>42108.05322916666</v>
      </c>
      <c r="T1561" s="10">
        <f t="shared" si="9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88"/>
        <v>1.9624000000000001</v>
      </c>
      <c r="P1562" s="6">
        <f t="shared" si="89"/>
        <v>49</v>
      </c>
      <c r="Q1562" t="s">
        <v>8336</v>
      </c>
      <c r="R1562" t="s">
        <v>8341</v>
      </c>
      <c r="S1562" s="10">
        <f t="shared" si="90"/>
        <v>41936.020752314813</v>
      </c>
      <c r="T1562" s="10">
        <f t="shared" si="91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88"/>
        <v>1.9933000000000001</v>
      </c>
      <c r="P1563" s="6">
        <f t="shared" si="89"/>
        <v>34</v>
      </c>
      <c r="Q1563" t="s">
        <v>8320</v>
      </c>
      <c r="R1563" t="s">
        <v>8342</v>
      </c>
      <c r="S1563" s="10">
        <f t="shared" si="90"/>
        <v>41555.041701388887</v>
      </c>
      <c r="T1563" s="10">
        <f t="shared" si="91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88"/>
        <v>2</v>
      </c>
      <c r="P1564" s="6">
        <f t="shared" si="89"/>
        <v>0</v>
      </c>
      <c r="Q1564" t="s">
        <v>8320</v>
      </c>
      <c r="R1564" t="s">
        <v>8342</v>
      </c>
      <c r="S1564" s="10">
        <f t="shared" si="90"/>
        <v>40079.566157407404</v>
      </c>
      <c r="T1564" s="10">
        <f t="shared" si="91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88"/>
        <v>1.9858333333333333</v>
      </c>
      <c r="P1565" s="6">
        <f t="shared" si="89"/>
        <v>43.5</v>
      </c>
      <c r="Q1565" t="s">
        <v>8320</v>
      </c>
      <c r="R1565" t="s">
        <v>8342</v>
      </c>
      <c r="S1565" s="10">
        <f t="shared" si="90"/>
        <v>41652.742488425924</v>
      </c>
      <c r="T1565" s="10">
        <f t="shared" si="91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88"/>
        <v>1.9990000000000001</v>
      </c>
      <c r="P1566" s="6">
        <f t="shared" si="89"/>
        <v>5.5</v>
      </c>
      <c r="Q1566" t="s">
        <v>8320</v>
      </c>
      <c r="R1566" t="s">
        <v>8342</v>
      </c>
      <c r="S1566" s="10">
        <f t="shared" si="90"/>
        <v>42121.367002314815</v>
      </c>
      <c r="T1566" s="10">
        <f t="shared" si="91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88"/>
        <v>1.9750000000000001</v>
      </c>
      <c r="P1567" s="6">
        <f t="shared" si="89"/>
        <v>50.5</v>
      </c>
      <c r="Q1567" t="s">
        <v>8320</v>
      </c>
      <c r="R1567" t="s">
        <v>8342</v>
      </c>
      <c r="S1567" s="10">
        <f t="shared" si="90"/>
        <v>40672.729872685188</v>
      </c>
      <c r="T1567" s="10">
        <f t="shared" si="91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88"/>
        <v>1.7875000000000001</v>
      </c>
      <c r="P1568" s="6">
        <f t="shared" si="89"/>
        <v>3217</v>
      </c>
      <c r="Q1568" t="s">
        <v>8320</v>
      </c>
      <c r="R1568" t="s">
        <v>8342</v>
      </c>
      <c r="S1568" s="10">
        <f t="shared" si="90"/>
        <v>42549.916712962964</v>
      </c>
      <c r="T1568" s="10">
        <f t="shared" si="91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88"/>
        <v>1.9588235294117649</v>
      </c>
      <c r="P1569" s="6">
        <f t="shared" si="89"/>
        <v>181.5</v>
      </c>
      <c r="Q1569" t="s">
        <v>8320</v>
      </c>
      <c r="R1569" t="s">
        <v>8342</v>
      </c>
      <c r="S1569" s="10">
        <f t="shared" si="90"/>
        <v>41671.936863425923</v>
      </c>
      <c r="T1569" s="10">
        <f t="shared" si="91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88"/>
        <v>1.8635999999999999</v>
      </c>
      <c r="P1570" s="6">
        <f t="shared" si="89"/>
        <v>1716</v>
      </c>
      <c r="Q1570" t="s">
        <v>8320</v>
      </c>
      <c r="R1570" t="s">
        <v>8342</v>
      </c>
      <c r="S1570" s="10">
        <f t="shared" si="90"/>
        <v>41962.062326388885</v>
      </c>
      <c r="T1570" s="10">
        <f t="shared" si="91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88"/>
        <v>2</v>
      </c>
      <c r="P1571" s="6">
        <f t="shared" si="89"/>
        <v>0</v>
      </c>
      <c r="Q1571" t="s">
        <v>8320</v>
      </c>
      <c r="R1571" t="s">
        <v>8342</v>
      </c>
      <c r="S1571" s="10">
        <f t="shared" si="90"/>
        <v>41389.679560185185</v>
      </c>
      <c r="T1571" s="10">
        <f t="shared" si="91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88"/>
        <v>1.5859999999999999</v>
      </c>
      <c r="P1572" s="6">
        <f t="shared" si="89"/>
        <v>1268</v>
      </c>
      <c r="Q1572" t="s">
        <v>8320</v>
      </c>
      <c r="R1572" t="s">
        <v>8342</v>
      </c>
      <c r="S1572" s="10">
        <f t="shared" si="90"/>
        <v>42438.813449074078</v>
      </c>
      <c r="T1572" s="10">
        <f t="shared" si="91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88"/>
        <v>1.9933884297520661</v>
      </c>
      <c r="P1573" s="6">
        <f t="shared" si="89"/>
        <v>42</v>
      </c>
      <c r="Q1573" t="s">
        <v>8320</v>
      </c>
      <c r="R1573" t="s">
        <v>8342</v>
      </c>
      <c r="S1573" s="10">
        <f t="shared" si="90"/>
        <v>42144.769479166673</v>
      </c>
      <c r="T1573" s="10">
        <f t="shared" si="91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88"/>
        <v>1.95</v>
      </c>
      <c r="P1574" s="6">
        <f t="shared" si="89"/>
        <v>64</v>
      </c>
      <c r="Q1574" t="s">
        <v>8320</v>
      </c>
      <c r="R1574" t="s">
        <v>8342</v>
      </c>
      <c r="S1574" s="10">
        <f t="shared" si="90"/>
        <v>42404.033090277779</v>
      </c>
      <c r="T1574" s="10">
        <f t="shared" si="91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88"/>
        <v>1.9752222222222222</v>
      </c>
      <c r="P1575" s="6">
        <f t="shared" si="89"/>
        <v>113</v>
      </c>
      <c r="Q1575" t="s">
        <v>8320</v>
      </c>
      <c r="R1575" t="s">
        <v>8342</v>
      </c>
      <c r="S1575" s="10">
        <f t="shared" si="90"/>
        <v>42786.000023148154</v>
      </c>
      <c r="T1575" s="10">
        <f t="shared" si="91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88"/>
        <v>1.9494</v>
      </c>
      <c r="P1576" s="6">
        <f t="shared" si="89"/>
        <v>256</v>
      </c>
      <c r="Q1576" t="s">
        <v>8320</v>
      </c>
      <c r="R1576" t="s">
        <v>8342</v>
      </c>
      <c r="S1576" s="10">
        <f t="shared" si="90"/>
        <v>42017.927418981482</v>
      </c>
      <c r="T1576" s="10">
        <f t="shared" si="91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88"/>
        <v>1.7709000000000001</v>
      </c>
      <c r="P1577" s="6">
        <f t="shared" si="89"/>
        <v>1163</v>
      </c>
      <c r="Q1577" t="s">
        <v>8320</v>
      </c>
      <c r="R1577" t="s">
        <v>8342</v>
      </c>
      <c r="S1577" s="10">
        <f t="shared" si="90"/>
        <v>41799.524259259262</v>
      </c>
      <c r="T1577" s="10">
        <f t="shared" si="91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88"/>
        <v>1.87</v>
      </c>
      <c r="P1578" s="6">
        <f t="shared" si="89"/>
        <v>330</v>
      </c>
      <c r="Q1578" t="s">
        <v>8320</v>
      </c>
      <c r="R1578" t="s">
        <v>8342</v>
      </c>
      <c r="S1578" s="10">
        <f t="shared" si="90"/>
        <v>42140.879259259258</v>
      </c>
      <c r="T1578" s="10">
        <f t="shared" si="91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88"/>
        <v>1.9944999999999999</v>
      </c>
      <c r="P1579" s="6">
        <f t="shared" si="89"/>
        <v>28.5</v>
      </c>
      <c r="Q1579" t="s">
        <v>8320</v>
      </c>
      <c r="R1579" t="s">
        <v>8342</v>
      </c>
      <c r="S1579" s="10">
        <f t="shared" si="90"/>
        <v>41054.847777777781</v>
      </c>
      <c r="T1579" s="10">
        <f t="shared" si="91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88"/>
        <v>1.8919346336320506</v>
      </c>
      <c r="P1580" s="6">
        <f t="shared" si="89"/>
        <v>104.5</v>
      </c>
      <c r="Q1580" t="s">
        <v>8320</v>
      </c>
      <c r="R1580" t="s">
        <v>8342</v>
      </c>
      <c r="S1580" s="10">
        <f t="shared" si="90"/>
        <v>40399.065868055557</v>
      </c>
      <c r="T1580" s="10">
        <f t="shared" si="91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88"/>
        <v>1.9915991599159915</v>
      </c>
      <c r="P1581" s="6">
        <f t="shared" si="89"/>
        <v>15</v>
      </c>
      <c r="Q1581" t="s">
        <v>8320</v>
      </c>
      <c r="R1581" t="s">
        <v>8342</v>
      </c>
      <c r="S1581" s="10">
        <f t="shared" si="90"/>
        <v>41481.996423611112</v>
      </c>
      <c r="T1581" s="10">
        <f t="shared" si="91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88"/>
        <v>2</v>
      </c>
      <c r="P1582" s="6">
        <f t="shared" si="89"/>
        <v>0</v>
      </c>
      <c r="Q1582" t="s">
        <v>8320</v>
      </c>
      <c r="R1582" t="s">
        <v>8342</v>
      </c>
      <c r="S1582" s="10">
        <f t="shared" si="90"/>
        <v>40990.050069444449</v>
      </c>
      <c r="T1582" s="10">
        <f t="shared" si="9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88"/>
        <v>1.9950000000000001</v>
      </c>
      <c r="P1583" s="6">
        <f t="shared" si="89"/>
        <v>3</v>
      </c>
      <c r="Q1583" t="s">
        <v>8336</v>
      </c>
      <c r="R1583" t="s">
        <v>8343</v>
      </c>
      <c r="S1583" s="10">
        <f t="shared" si="90"/>
        <v>42325.448958333334</v>
      </c>
      <c r="T1583" s="10">
        <f t="shared" si="9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88"/>
        <v>1.907</v>
      </c>
      <c r="P1584" s="6">
        <f t="shared" si="89"/>
        <v>48</v>
      </c>
      <c r="Q1584" t="s">
        <v>8336</v>
      </c>
      <c r="R1584" t="s">
        <v>8343</v>
      </c>
      <c r="S1584" s="10">
        <f t="shared" si="90"/>
        <v>42246.789965277778</v>
      </c>
      <c r="T1584" s="10">
        <f t="shared" si="9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88"/>
        <v>1.99925</v>
      </c>
      <c r="P1585" s="6">
        <f t="shared" si="89"/>
        <v>8</v>
      </c>
      <c r="Q1585" t="s">
        <v>8336</v>
      </c>
      <c r="R1585" t="s">
        <v>8343</v>
      </c>
      <c r="S1585" s="10">
        <f t="shared" si="90"/>
        <v>41877.904988425929</v>
      </c>
      <c r="T1585" s="10">
        <f t="shared" si="9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88"/>
        <v>2</v>
      </c>
      <c r="P1586" s="6">
        <f t="shared" si="89"/>
        <v>0</v>
      </c>
      <c r="Q1586" t="s">
        <v>8336</v>
      </c>
      <c r="R1586" t="s">
        <v>8343</v>
      </c>
      <c r="S1586" s="10">
        <f t="shared" si="90"/>
        <v>41779.649317129632</v>
      </c>
      <c r="T1586" s="10">
        <f t="shared" si="9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88"/>
        <v>1.21</v>
      </c>
      <c r="P1587" s="6">
        <f t="shared" si="89"/>
        <v>796</v>
      </c>
      <c r="Q1587" t="s">
        <v>8336</v>
      </c>
      <c r="R1587" t="s">
        <v>8343</v>
      </c>
      <c r="S1587" s="10">
        <f t="shared" si="90"/>
        <v>42707.895462962959</v>
      </c>
      <c r="T1587" s="10">
        <f t="shared" si="9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88"/>
        <v>2</v>
      </c>
      <c r="P1588" s="6">
        <f t="shared" si="89"/>
        <v>0</v>
      </c>
      <c r="Q1588" t="s">
        <v>8336</v>
      </c>
      <c r="R1588" t="s">
        <v>8343</v>
      </c>
      <c r="S1588" s="10">
        <f t="shared" si="90"/>
        <v>42069.104421296302</v>
      </c>
      <c r="T1588" s="10">
        <f t="shared" si="9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88"/>
        <v>1.9998666666666667</v>
      </c>
      <c r="P1589" s="6">
        <f t="shared" si="89"/>
        <v>1</v>
      </c>
      <c r="Q1589" t="s">
        <v>8336</v>
      </c>
      <c r="R1589" t="s">
        <v>8343</v>
      </c>
      <c r="S1589" s="10">
        <f t="shared" si="90"/>
        <v>41956.950983796298</v>
      </c>
      <c r="T1589" s="10">
        <f t="shared" si="9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ref="O1590:O1653" si="92">(D1590-E1590)/ABS(D1590)+1</f>
        <v>2</v>
      </c>
      <c r="P1590" s="6">
        <f t="shared" ref="P1590:P1653" si="93">AVERAGE(E1590,L1590)</f>
        <v>0</v>
      </c>
      <c r="Q1590" t="s">
        <v>8336</v>
      </c>
      <c r="R1590" t="s">
        <v>8343</v>
      </c>
      <c r="S1590" s="10">
        <f t="shared" ref="S1590:S1653" si="94">(((J1590/60)/60)/24)+DATE(1970,1,1)</f>
        <v>42005.24998842593</v>
      </c>
      <c r="T1590" s="10">
        <f t="shared" ref="T1590:T1653" si="95"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2"/>
        <v>2</v>
      </c>
      <c r="P1591" s="6">
        <f t="shared" si="93"/>
        <v>0</v>
      </c>
      <c r="Q1591" t="s">
        <v>8336</v>
      </c>
      <c r="R1591" t="s">
        <v>8343</v>
      </c>
      <c r="S1591" s="10">
        <f t="shared" si="94"/>
        <v>42256.984791666662</v>
      </c>
      <c r="T1591" s="10">
        <f t="shared" si="95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2"/>
        <v>1.9830000000000001</v>
      </c>
      <c r="P1592" s="6">
        <f t="shared" si="93"/>
        <v>511</v>
      </c>
      <c r="Q1592" t="s">
        <v>8336</v>
      </c>
      <c r="R1592" t="s">
        <v>8343</v>
      </c>
      <c r="S1592" s="10">
        <f t="shared" si="94"/>
        <v>42240.857222222221</v>
      </c>
      <c r="T1592" s="10">
        <f t="shared" si="95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2"/>
        <v>1.7077142857142857</v>
      </c>
      <c r="P1593" s="6">
        <f t="shared" si="93"/>
        <v>2092</v>
      </c>
      <c r="Q1593" t="s">
        <v>8336</v>
      </c>
      <c r="R1593" t="s">
        <v>8343</v>
      </c>
      <c r="S1593" s="10">
        <f t="shared" si="94"/>
        <v>42433.726168981477</v>
      </c>
      <c r="T1593" s="10">
        <f t="shared" si="95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2"/>
        <v>2</v>
      </c>
      <c r="P1594" s="6">
        <f t="shared" si="93"/>
        <v>0</v>
      </c>
      <c r="Q1594" t="s">
        <v>8336</v>
      </c>
      <c r="R1594" t="s">
        <v>8343</v>
      </c>
      <c r="S1594" s="10">
        <f t="shared" si="94"/>
        <v>42046.072743055556</v>
      </c>
      <c r="T1594" s="10">
        <f t="shared" si="95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2"/>
        <v>1.9998636363636364</v>
      </c>
      <c r="P1595" s="6">
        <f t="shared" si="93"/>
        <v>3</v>
      </c>
      <c r="Q1595" t="s">
        <v>8336</v>
      </c>
      <c r="R1595" t="s">
        <v>8343</v>
      </c>
      <c r="S1595" s="10">
        <f t="shared" si="94"/>
        <v>42033.845543981486</v>
      </c>
      <c r="T1595" s="10">
        <f t="shared" si="95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2"/>
        <v>1.7949999999999999</v>
      </c>
      <c r="P1596" s="6">
        <f t="shared" si="93"/>
        <v>107.5</v>
      </c>
      <c r="Q1596" t="s">
        <v>8336</v>
      </c>
      <c r="R1596" t="s">
        <v>8343</v>
      </c>
      <c r="S1596" s="10">
        <f t="shared" si="94"/>
        <v>42445.712754629625</v>
      </c>
      <c r="T1596" s="10">
        <f t="shared" si="95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2"/>
        <v>1.9971999999999999</v>
      </c>
      <c r="P1597" s="6">
        <f t="shared" si="93"/>
        <v>143.5</v>
      </c>
      <c r="Q1597" t="s">
        <v>8336</v>
      </c>
      <c r="R1597" t="s">
        <v>8343</v>
      </c>
      <c r="S1597" s="10">
        <f t="shared" si="94"/>
        <v>41780.050092592595</v>
      </c>
      <c r="T1597" s="10">
        <f t="shared" si="95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2"/>
        <v>1.976923076923077</v>
      </c>
      <c r="P1598" s="6">
        <f t="shared" si="93"/>
        <v>39</v>
      </c>
      <c r="Q1598" t="s">
        <v>8336</v>
      </c>
      <c r="R1598" t="s">
        <v>8343</v>
      </c>
      <c r="S1598" s="10">
        <f t="shared" si="94"/>
        <v>41941.430196759262</v>
      </c>
      <c r="T1598" s="10">
        <f t="shared" si="95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2"/>
        <v>2</v>
      </c>
      <c r="P1599" s="6">
        <f t="shared" si="93"/>
        <v>0</v>
      </c>
      <c r="Q1599" t="s">
        <v>8336</v>
      </c>
      <c r="R1599" t="s">
        <v>8343</v>
      </c>
      <c r="S1599" s="10">
        <f t="shared" si="94"/>
        <v>42603.354131944448</v>
      </c>
      <c r="T1599" s="10">
        <f t="shared" si="95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2"/>
        <v>1.99875</v>
      </c>
      <c r="P1600" s="6">
        <f t="shared" si="93"/>
        <v>1</v>
      </c>
      <c r="Q1600" t="s">
        <v>8336</v>
      </c>
      <c r="R1600" t="s">
        <v>8343</v>
      </c>
      <c r="S1600" s="10">
        <f t="shared" si="94"/>
        <v>42151.667337962965</v>
      </c>
      <c r="T1600" s="10">
        <f t="shared" si="95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2"/>
        <v>2</v>
      </c>
      <c r="P1601" s="6">
        <f t="shared" si="93"/>
        <v>0</v>
      </c>
      <c r="Q1601" t="s">
        <v>8336</v>
      </c>
      <c r="R1601" t="s">
        <v>8343</v>
      </c>
      <c r="S1601" s="10">
        <f t="shared" si="94"/>
        <v>42438.53907407407</v>
      </c>
      <c r="T1601" s="10">
        <f t="shared" si="95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2"/>
        <v>1.9266000000000001</v>
      </c>
      <c r="P1602" s="6">
        <f t="shared" si="93"/>
        <v>188</v>
      </c>
      <c r="Q1602" t="s">
        <v>8336</v>
      </c>
      <c r="R1602" t="s">
        <v>8343</v>
      </c>
      <c r="S1602" s="10">
        <f t="shared" si="94"/>
        <v>41791.057314814818</v>
      </c>
      <c r="T1602" s="10">
        <f t="shared" si="95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2"/>
        <v>0.91750799999999999</v>
      </c>
      <c r="P1603" s="6">
        <f t="shared" si="93"/>
        <v>1381.115</v>
      </c>
      <c r="Q1603" t="s">
        <v>8323</v>
      </c>
      <c r="R1603" t="s">
        <v>8324</v>
      </c>
      <c r="S1603" s="10">
        <f t="shared" si="94"/>
        <v>40638.092974537038</v>
      </c>
      <c r="T1603" s="10">
        <f t="shared" si="9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2"/>
        <v>0.99833333333333329</v>
      </c>
      <c r="P1604" s="6">
        <f t="shared" si="93"/>
        <v>767.25</v>
      </c>
      <c r="Q1604" t="s">
        <v>8323</v>
      </c>
      <c r="R1604" t="s">
        <v>8324</v>
      </c>
      <c r="S1604" s="10">
        <f t="shared" si="94"/>
        <v>40788.297650462962</v>
      </c>
      <c r="T1604" s="10">
        <f t="shared" si="9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92"/>
        <v>0.99966999999999995</v>
      </c>
      <c r="P1605" s="6">
        <f t="shared" si="93"/>
        <v>1015.33</v>
      </c>
      <c r="Q1605" t="s">
        <v>8323</v>
      </c>
      <c r="R1605" t="s">
        <v>8324</v>
      </c>
      <c r="S1605" s="10">
        <f t="shared" si="94"/>
        <v>40876.169664351852</v>
      </c>
      <c r="T1605" s="10">
        <f t="shared" si="9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92"/>
        <v>0.77892857142857141</v>
      </c>
      <c r="P1606" s="6">
        <f t="shared" si="93"/>
        <v>1744.5</v>
      </c>
      <c r="Q1606" t="s">
        <v>8323</v>
      </c>
      <c r="R1606" t="s">
        <v>8324</v>
      </c>
      <c r="S1606" s="10">
        <f t="shared" si="94"/>
        <v>40945.845312500001</v>
      </c>
      <c r="T1606" s="10">
        <f t="shared" si="9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92"/>
        <v>0.99306666666666665</v>
      </c>
      <c r="P1607" s="6">
        <f t="shared" si="93"/>
        <v>3042.8</v>
      </c>
      <c r="Q1607" t="s">
        <v>8323</v>
      </c>
      <c r="R1607" t="s">
        <v>8324</v>
      </c>
      <c r="S1607" s="10">
        <f t="shared" si="94"/>
        <v>40747.012881944444</v>
      </c>
      <c r="T1607" s="10">
        <f t="shared" si="9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92"/>
        <v>0.98995875</v>
      </c>
      <c r="P1608" s="6">
        <f t="shared" si="93"/>
        <v>4086.165</v>
      </c>
      <c r="Q1608" t="s">
        <v>8323</v>
      </c>
      <c r="R1608" t="s">
        <v>8324</v>
      </c>
      <c r="S1608" s="10">
        <f t="shared" si="94"/>
        <v>40536.111550925925</v>
      </c>
      <c r="T1608" s="10">
        <f t="shared" si="9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92"/>
        <v>0.54889999999999994</v>
      </c>
      <c r="P1609" s="6">
        <f t="shared" si="93"/>
        <v>7358</v>
      </c>
      <c r="Q1609" t="s">
        <v>8323</v>
      </c>
      <c r="R1609" t="s">
        <v>8324</v>
      </c>
      <c r="S1609" s="10">
        <f t="shared" si="94"/>
        <v>41053.80846064815</v>
      </c>
      <c r="T1609" s="10">
        <f t="shared" si="9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92"/>
        <v>0.98750000000000004</v>
      </c>
      <c r="P1610" s="6">
        <f t="shared" si="93"/>
        <v>619</v>
      </c>
      <c r="Q1610" t="s">
        <v>8323</v>
      </c>
      <c r="R1610" t="s">
        <v>8324</v>
      </c>
      <c r="S1610" s="10">
        <f t="shared" si="94"/>
        <v>41607.83085648148</v>
      </c>
      <c r="T1610" s="10">
        <f t="shared" si="9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92"/>
        <v>0.81666666666666665</v>
      </c>
      <c r="P1611" s="6">
        <f t="shared" si="93"/>
        <v>889.5</v>
      </c>
      <c r="Q1611" t="s">
        <v>8323</v>
      </c>
      <c r="R1611" t="s">
        <v>8324</v>
      </c>
      <c r="S1611" s="10">
        <f t="shared" si="94"/>
        <v>40796.001261574071</v>
      </c>
      <c r="T1611" s="10">
        <f t="shared" si="9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92"/>
        <v>-0.71849999999999992</v>
      </c>
      <c r="P1612" s="6">
        <f t="shared" si="93"/>
        <v>2774.5</v>
      </c>
      <c r="Q1612" t="s">
        <v>8323</v>
      </c>
      <c r="R1612" t="s">
        <v>8324</v>
      </c>
      <c r="S1612" s="10">
        <f t="shared" si="94"/>
        <v>41228.924884259257</v>
      </c>
      <c r="T1612" s="10">
        <f t="shared" si="9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92"/>
        <v>0.74875000000000003</v>
      </c>
      <c r="P1613" s="6">
        <f t="shared" si="93"/>
        <v>514</v>
      </c>
      <c r="Q1613" t="s">
        <v>8323</v>
      </c>
      <c r="R1613" t="s">
        <v>8324</v>
      </c>
      <c r="S1613" s="10">
        <f t="shared" si="94"/>
        <v>41409.00037037037</v>
      </c>
      <c r="T1613" s="10">
        <f t="shared" si="9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92"/>
        <v>0.9</v>
      </c>
      <c r="P1614" s="6">
        <f t="shared" si="93"/>
        <v>280.5</v>
      </c>
      <c r="Q1614" t="s">
        <v>8323</v>
      </c>
      <c r="R1614" t="s">
        <v>8324</v>
      </c>
      <c r="S1614" s="10">
        <f t="shared" si="94"/>
        <v>41246.874814814815</v>
      </c>
      <c r="T1614" s="10">
        <f t="shared" si="9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92"/>
        <v>0.98499999999999999</v>
      </c>
      <c r="P1615" s="6">
        <f t="shared" si="93"/>
        <v>520.5</v>
      </c>
      <c r="Q1615" t="s">
        <v>8323</v>
      </c>
      <c r="R1615" t="s">
        <v>8324</v>
      </c>
      <c r="S1615" s="10">
        <f t="shared" si="94"/>
        <v>41082.069467592592</v>
      </c>
      <c r="T1615" s="10">
        <f t="shared" si="9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92"/>
        <v>0.97299999999999998</v>
      </c>
      <c r="P1616" s="6">
        <f t="shared" si="93"/>
        <v>2606</v>
      </c>
      <c r="Q1616" t="s">
        <v>8323</v>
      </c>
      <c r="R1616" t="s">
        <v>8324</v>
      </c>
      <c r="S1616" s="10">
        <f t="shared" si="94"/>
        <v>41794.981122685182</v>
      </c>
      <c r="T1616" s="10">
        <f t="shared" si="9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92"/>
        <v>0.85875000000000001</v>
      </c>
      <c r="P1617" s="6">
        <f t="shared" si="93"/>
        <v>4633</v>
      </c>
      <c r="Q1617" t="s">
        <v>8323</v>
      </c>
      <c r="R1617" t="s">
        <v>8324</v>
      </c>
      <c r="S1617" s="10">
        <f t="shared" si="94"/>
        <v>40845.050879629627</v>
      </c>
      <c r="T1617" s="10">
        <f t="shared" si="9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92"/>
        <v>0.95799999999999996</v>
      </c>
      <c r="P1618" s="6">
        <f t="shared" si="93"/>
        <v>5288.5</v>
      </c>
      <c r="Q1618" t="s">
        <v>8323</v>
      </c>
      <c r="R1618" t="s">
        <v>8324</v>
      </c>
      <c r="S1618" s="10">
        <f t="shared" si="94"/>
        <v>41194.715520833335</v>
      </c>
      <c r="T1618" s="10">
        <f t="shared" si="9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92"/>
        <v>0.54142857142857137</v>
      </c>
      <c r="P1619" s="6">
        <f t="shared" si="93"/>
        <v>5184</v>
      </c>
      <c r="Q1619" t="s">
        <v>8323</v>
      </c>
      <c r="R1619" t="s">
        <v>8324</v>
      </c>
      <c r="S1619" s="10">
        <f t="shared" si="94"/>
        <v>41546.664212962962</v>
      </c>
      <c r="T1619" s="10">
        <f t="shared" si="9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92"/>
        <v>0.94933333333333336</v>
      </c>
      <c r="P1620" s="6">
        <f t="shared" si="93"/>
        <v>801.5</v>
      </c>
      <c r="Q1620" t="s">
        <v>8323</v>
      </c>
      <c r="R1620" t="s">
        <v>8324</v>
      </c>
      <c r="S1620" s="10">
        <f t="shared" si="94"/>
        <v>41301.654340277775</v>
      </c>
      <c r="T1620" s="10">
        <f t="shared" si="9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92"/>
        <v>0.66666666666666674</v>
      </c>
      <c r="P1621" s="6">
        <f t="shared" si="93"/>
        <v>1011.5</v>
      </c>
      <c r="Q1621" t="s">
        <v>8323</v>
      </c>
      <c r="R1621" t="s">
        <v>8324</v>
      </c>
      <c r="S1621" s="10">
        <f t="shared" si="94"/>
        <v>41876.18618055556</v>
      </c>
      <c r="T1621" s="10">
        <f t="shared" si="9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92"/>
        <v>0.87</v>
      </c>
      <c r="P1622" s="6">
        <f t="shared" si="93"/>
        <v>573.5</v>
      </c>
      <c r="Q1622" t="s">
        <v>8323</v>
      </c>
      <c r="R1622" t="s">
        <v>8324</v>
      </c>
      <c r="S1622" s="10">
        <f t="shared" si="94"/>
        <v>41321.339583333334</v>
      </c>
      <c r="T1622" s="10">
        <f t="shared" si="9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92"/>
        <v>0.78800000000000003</v>
      </c>
      <c r="P1623" s="6">
        <f t="shared" si="93"/>
        <v>3048.5</v>
      </c>
      <c r="Q1623" t="s">
        <v>8323</v>
      </c>
      <c r="R1623" t="s">
        <v>8324</v>
      </c>
      <c r="S1623" s="10">
        <f t="shared" si="94"/>
        <v>41003.60665509259</v>
      </c>
      <c r="T1623" s="10">
        <f t="shared" si="9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92"/>
        <v>0.98275362318840576</v>
      </c>
      <c r="P1624" s="6">
        <f t="shared" si="93"/>
        <v>3542</v>
      </c>
      <c r="Q1624" t="s">
        <v>8323</v>
      </c>
      <c r="R1624" t="s">
        <v>8324</v>
      </c>
      <c r="S1624" s="10">
        <f t="shared" si="94"/>
        <v>41950.29483796296</v>
      </c>
      <c r="T1624" s="10">
        <f t="shared" si="9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92"/>
        <v>0.98933333333333329</v>
      </c>
      <c r="P1625" s="6">
        <f t="shared" si="93"/>
        <v>388</v>
      </c>
      <c r="Q1625" t="s">
        <v>8323</v>
      </c>
      <c r="R1625" t="s">
        <v>8324</v>
      </c>
      <c r="S1625" s="10">
        <f t="shared" si="94"/>
        <v>41453.688530092593</v>
      </c>
      <c r="T1625" s="10">
        <f t="shared" si="9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92"/>
        <v>0.82000000000000006</v>
      </c>
      <c r="P1626" s="6">
        <f t="shared" si="93"/>
        <v>602.5</v>
      </c>
      <c r="Q1626" t="s">
        <v>8323</v>
      </c>
      <c r="R1626" t="s">
        <v>8324</v>
      </c>
      <c r="S1626" s="10">
        <f t="shared" si="94"/>
        <v>41243.367303240739</v>
      </c>
      <c r="T1626" s="10">
        <f t="shared" si="9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92"/>
        <v>0.44666666666666666</v>
      </c>
      <c r="P1627" s="6">
        <f t="shared" si="93"/>
        <v>5877</v>
      </c>
      <c r="Q1627" t="s">
        <v>8323</v>
      </c>
      <c r="R1627" t="s">
        <v>8324</v>
      </c>
      <c r="S1627" s="10">
        <f t="shared" si="94"/>
        <v>41135.699687500004</v>
      </c>
      <c r="T1627" s="10">
        <f t="shared" si="9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92"/>
        <v>0.98812500000000003</v>
      </c>
      <c r="P1628" s="6">
        <f t="shared" si="93"/>
        <v>4101.5</v>
      </c>
      <c r="Q1628" t="s">
        <v>8323</v>
      </c>
      <c r="R1628" t="s">
        <v>8324</v>
      </c>
      <c r="S1628" s="10">
        <f t="shared" si="94"/>
        <v>41579.847997685189</v>
      </c>
      <c r="T1628" s="10">
        <f t="shared" si="9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92"/>
        <v>0.83</v>
      </c>
      <c r="P1629" s="6">
        <f t="shared" si="93"/>
        <v>1189</v>
      </c>
      <c r="Q1629" t="s">
        <v>8323</v>
      </c>
      <c r="R1629" t="s">
        <v>8324</v>
      </c>
      <c r="S1629" s="10">
        <f t="shared" si="94"/>
        <v>41205.707048611112</v>
      </c>
      <c r="T1629" s="10">
        <f t="shared" si="9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92"/>
        <v>0.99075000000000002</v>
      </c>
      <c r="P1630" s="6">
        <f t="shared" si="93"/>
        <v>2062.5</v>
      </c>
      <c r="Q1630" t="s">
        <v>8323</v>
      </c>
      <c r="R1630" t="s">
        <v>8324</v>
      </c>
      <c r="S1630" s="10">
        <f t="shared" si="94"/>
        <v>41774.737060185187</v>
      </c>
      <c r="T1630" s="10">
        <f t="shared" si="9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92"/>
        <v>0.96333333333333337</v>
      </c>
      <c r="P1631" s="6">
        <f t="shared" si="93"/>
        <v>3151</v>
      </c>
      <c r="Q1631" t="s">
        <v>8323</v>
      </c>
      <c r="R1631" t="s">
        <v>8324</v>
      </c>
      <c r="S1631" s="10">
        <f t="shared" si="94"/>
        <v>41645.867280092592</v>
      </c>
      <c r="T1631" s="10">
        <f t="shared" si="9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92"/>
        <v>-0.65250000000000008</v>
      </c>
      <c r="P1632" s="6">
        <f t="shared" si="93"/>
        <v>5368</v>
      </c>
      <c r="Q1632" t="s">
        <v>8323</v>
      </c>
      <c r="R1632" t="s">
        <v>8324</v>
      </c>
      <c r="S1632" s="10">
        <f t="shared" si="94"/>
        <v>40939.837673611109</v>
      </c>
      <c r="T1632" s="10">
        <f t="shared" si="9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92"/>
        <v>0.44089999999999996</v>
      </c>
      <c r="P1633" s="6">
        <f t="shared" si="93"/>
        <v>7862</v>
      </c>
      <c r="Q1633" t="s">
        <v>8323</v>
      </c>
      <c r="R1633" t="s">
        <v>8324</v>
      </c>
      <c r="S1633" s="10">
        <f t="shared" si="94"/>
        <v>41164.859502314815</v>
      </c>
      <c r="T1633" s="10">
        <f t="shared" si="9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92"/>
        <v>0.98375000000000001</v>
      </c>
      <c r="P1634" s="6">
        <f t="shared" si="93"/>
        <v>2056</v>
      </c>
      <c r="Q1634" t="s">
        <v>8323</v>
      </c>
      <c r="R1634" t="s">
        <v>8324</v>
      </c>
      <c r="S1634" s="10">
        <f t="shared" si="94"/>
        <v>40750.340902777774</v>
      </c>
      <c r="T1634" s="10">
        <f t="shared" si="9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92"/>
        <v>1</v>
      </c>
      <c r="P1635" s="6">
        <f t="shared" si="93"/>
        <v>5029</v>
      </c>
      <c r="Q1635" t="s">
        <v>8323</v>
      </c>
      <c r="R1635" t="s">
        <v>8324</v>
      </c>
      <c r="S1635" s="10">
        <f t="shared" si="94"/>
        <v>40896.883750000001</v>
      </c>
      <c r="T1635" s="10">
        <f t="shared" si="9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92"/>
        <v>0.995</v>
      </c>
      <c r="P1636" s="6">
        <f t="shared" si="93"/>
        <v>1021</v>
      </c>
      <c r="Q1636" t="s">
        <v>8323</v>
      </c>
      <c r="R1636" t="s">
        <v>8324</v>
      </c>
      <c r="S1636" s="10">
        <f t="shared" si="94"/>
        <v>40658.189826388887</v>
      </c>
      <c r="T1636" s="10">
        <f t="shared" si="9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92"/>
        <v>0.747</v>
      </c>
      <c r="P1637" s="6">
        <f t="shared" si="93"/>
        <v>1271.5</v>
      </c>
      <c r="Q1637" t="s">
        <v>8323</v>
      </c>
      <c r="R1637" t="s">
        <v>8324</v>
      </c>
      <c r="S1637" s="10">
        <f t="shared" si="94"/>
        <v>42502.868761574078</v>
      </c>
      <c r="T1637" s="10">
        <f t="shared" si="9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92"/>
        <v>0.96444444444444444</v>
      </c>
      <c r="P1638" s="6">
        <f t="shared" si="93"/>
        <v>2373.5</v>
      </c>
      <c r="Q1638" t="s">
        <v>8323</v>
      </c>
      <c r="R1638" t="s">
        <v>8324</v>
      </c>
      <c r="S1638" s="10">
        <f t="shared" si="94"/>
        <v>40663.08666666667</v>
      </c>
      <c r="T1638" s="10">
        <f t="shared" si="9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92"/>
        <v>0.96199999999999997</v>
      </c>
      <c r="P1639" s="6">
        <f t="shared" si="93"/>
        <v>267</v>
      </c>
      <c r="Q1639" t="s">
        <v>8323</v>
      </c>
      <c r="R1639" t="s">
        <v>8324</v>
      </c>
      <c r="S1639" s="10">
        <f t="shared" si="94"/>
        <v>40122.751620370371</v>
      </c>
      <c r="T1639" s="10">
        <f t="shared" si="9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92"/>
        <v>0.95</v>
      </c>
      <c r="P1640" s="6">
        <f t="shared" si="93"/>
        <v>538.5</v>
      </c>
      <c r="Q1640" t="s">
        <v>8323</v>
      </c>
      <c r="R1640" t="s">
        <v>8324</v>
      </c>
      <c r="S1640" s="10">
        <f t="shared" si="94"/>
        <v>41288.68712962963</v>
      </c>
      <c r="T1640" s="10">
        <f t="shared" si="9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92"/>
        <v>1</v>
      </c>
      <c r="P1641" s="6">
        <f t="shared" si="93"/>
        <v>909.5</v>
      </c>
      <c r="Q1641" t="s">
        <v>8323</v>
      </c>
      <c r="R1641" t="s">
        <v>8324</v>
      </c>
      <c r="S1641" s="10">
        <f t="shared" si="94"/>
        <v>40941.652372685188</v>
      </c>
      <c r="T1641" s="10">
        <f t="shared" si="9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92"/>
        <v>0.30139999999999989</v>
      </c>
      <c r="P1642" s="6">
        <f t="shared" si="93"/>
        <v>348.22</v>
      </c>
      <c r="Q1642" t="s">
        <v>8323</v>
      </c>
      <c r="R1642" t="s">
        <v>8324</v>
      </c>
      <c r="S1642" s="10">
        <f t="shared" si="94"/>
        <v>40379.23096064815</v>
      </c>
      <c r="T1642" s="10">
        <f t="shared" si="9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92"/>
        <v>0.98599999999999999</v>
      </c>
      <c r="P1643" s="6">
        <f t="shared" si="93"/>
        <v>1280.5</v>
      </c>
      <c r="Q1643" t="s">
        <v>8323</v>
      </c>
      <c r="R1643" t="s">
        <v>8344</v>
      </c>
      <c r="S1643" s="10">
        <f t="shared" si="94"/>
        <v>41962.596574074079</v>
      </c>
      <c r="T1643" s="10">
        <f t="shared" si="9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92"/>
        <v>1</v>
      </c>
      <c r="P1644" s="6">
        <f t="shared" si="93"/>
        <v>614</v>
      </c>
      <c r="Q1644" t="s">
        <v>8323</v>
      </c>
      <c r="R1644" t="s">
        <v>8344</v>
      </c>
      <c r="S1644" s="10">
        <f t="shared" si="94"/>
        <v>40688.024618055555</v>
      </c>
      <c r="T1644" s="10">
        <f t="shared" si="9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92"/>
        <v>0.753</v>
      </c>
      <c r="P1645" s="6">
        <f t="shared" si="93"/>
        <v>3136</v>
      </c>
      <c r="Q1645" t="s">
        <v>8323</v>
      </c>
      <c r="R1645" t="s">
        <v>8344</v>
      </c>
      <c r="S1645" s="10">
        <f t="shared" si="94"/>
        <v>41146.824212962965</v>
      </c>
      <c r="T1645" s="10">
        <f t="shared" si="9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92"/>
        <v>0.90500000000000003</v>
      </c>
      <c r="P1646" s="6">
        <f t="shared" si="93"/>
        <v>5539</v>
      </c>
      <c r="Q1646" t="s">
        <v>8323</v>
      </c>
      <c r="R1646" t="s">
        <v>8344</v>
      </c>
      <c r="S1646" s="10">
        <f t="shared" si="94"/>
        <v>41175.05972222222</v>
      </c>
      <c r="T1646" s="10">
        <f t="shared" si="9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92"/>
        <v>0.89200000000000002</v>
      </c>
      <c r="P1647" s="6">
        <f t="shared" si="93"/>
        <v>2775</v>
      </c>
      <c r="Q1647" t="s">
        <v>8323</v>
      </c>
      <c r="R1647" t="s">
        <v>8344</v>
      </c>
      <c r="S1647" s="10">
        <f t="shared" si="94"/>
        <v>41521.617361111108</v>
      </c>
      <c r="T1647" s="10">
        <f t="shared" si="9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92"/>
        <v>0.89800000000000002</v>
      </c>
      <c r="P1648" s="6">
        <f t="shared" si="93"/>
        <v>1143.5</v>
      </c>
      <c r="Q1648" t="s">
        <v>8323</v>
      </c>
      <c r="R1648" t="s">
        <v>8344</v>
      </c>
      <c r="S1648" s="10">
        <f t="shared" si="94"/>
        <v>41833.450266203705</v>
      </c>
      <c r="T1648" s="10">
        <f t="shared" si="9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92"/>
        <v>0.95279999999999998</v>
      </c>
      <c r="P1649" s="6">
        <f t="shared" si="93"/>
        <v>2641</v>
      </c>
      <c r="Q1649" t="s">
        <v>8323</v>
      </c>
      <c r="R1649" t="s">
        <v>8344</v>
      </c>
      <c r="S1649" s="10">
        <f t="shared" si="94"/>
        <v>41039.409456018519</v>
      </c>
      <c r="T1649" s="10">
        <f t="shared" si="9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92"/>
        <v>0.74739130434782608</v>
      </c>
      <c r="P1650" s="6">
        <f t="shared" si="93"/>
        <v>1485.5</v>
      </c>
      <c r="Q1650" t="s">
        <v>8323</v>
      </c>
      <c r="R1650" t="s">
        <v>8344</v>
      </c>
      <c r="S1650" s="10">
        <f t="shared" si="94"/>
        <v>40592.704652777778</v>
      </c>
      <c r="T1650" s="10">
        <f t="shared" si="9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92"/>
        <v>0.99412368421052633</v>
      </c>
      <c r="P1651" s="6">
        <f t="shared" si="93"/>
        <v>1951.665</v>
      </c>
      <c r="Q1651" t="s">
        <v>8323</v>
      </c>
      <c r="R1651" t="s">
        <v>8344</v>
      </c>
      <c r="S1651" s="10">
        <f t="shared" si="94"/>
        <v>41737.684664351851</v>
      </c>
      <c r="T1651" s="10">
        <f t="shared" si="9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92"/>
        <v>0.58450000000000002</v>
      </c>
      <c r="P1652" s="6">
        <f t="shared" si="93"/>
        <v>1431.5</v>
      </c>
      <c r="Q1652" t="s">
        <v>8323</v>
      </c>
      <c r="R1652" t="s">
        <v>8344</v>
      </c>
      <c r="S1652" s="10">
        <f t="shared" si="94"/>
        <v>41526.435613425929</v>
      </c>
      <c r="T1652" s="10">
        <f t="shared" si="9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92"/>
        <v>0.99250000000000005</v>
      </c>
      <c r="P1653" s="6">
        <f t="shared" si="93"/>
        <v>1017.5</v>
      </c>
      <c r="Q1653" t="s">
        <v>8323</v>
      </c>
      <c r="R1653" t="s">
        <v>8344</v>
      </c>
      <c r="S1653" s="10">
        <f t="shared" si="94"/>
        <v>40625.900694444441</v>
      </c>
      <c r="T1653" s="10">
        <f t="shared" si="9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ref="O1654:O1717" si="96">(D1654-E1654)/ABS(D1654)+1</f>
        <v>0.99333333333333329</v>
      </c>
      <c r="P1654" s="6">
        <f t="shared" ref="P1654:P1717" si="97">AVERAGE(E1654,L1654)</f>
        <v>2300</v>
      </c>
      <c r="Q1654" t="s">
        <v>8323</v>
      </c>
      <c r="R1654" t="s">
        <v>8344</v>
      </c>
      <c r="S1654" s="10">
        <f t="shared" ref="S1654:S1717" si="98">(((J1654/60)/60)/24)+DATE(1970,1,1)</f>
        <v>41572.492974537039</v>
      </c>
      <c r="T1654" s="10">
        <f t="shared" ref="T1654:T1717" si="99"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96"/>
        <v>0.25769599999999993</v>
      </c>
      <c r="P1655" s="6">
        <f t="shared" si="97"/>
        <v>4439.76</v>
      </c>
      <c r="Q1655" t="s">
        <v>8323</v>
      </c>
      <c r="R1655" t="s">
        <v>8344</v>
      </c>
      <c r="S1655" s="10">
        <f t="shared" si="98"/>
        <v>40626.834444444445</v>
      </c>
      <c r="T1655" s="10">
        <f t="shared" si="9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96"/>
        <v>0.8009090909090909</v>
      </c>
      <c r="P1656" s="6">
        <f t="shared" si="97"/>
        <v>676.5</v>
      </c>
      <c r="Q1656" t="s">
        <v>8323</v>
      </c>
      <c r="R1656" t="s">
        <v>8344</v>
      </c>
      <c r="S1656" s="10">
        <f t="shared" si="98"/>
        <v>40987.890740740739</v>
      </c>
      <c r="T1656" s="10">
        <f t="shared" si="9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96"/>
        <v>0.57133333333333336</v>
      </c>
      <c r="P1657" s="6">
        <f t="shared" si="97"/>
        <v>1095.5</v>
      </c>
      <c r="Q1657" t="s">
        <v>8323</v>
      </c>
      <c r="R1657" t="s">
        <v>8344</v>
      </c>
      <c r="S1657" s="10">
        <f t="shared" si="98"/>
        <v>40974.791898148149</v>
      </c>
      <c r="T1657" s="10">
        <f t="shared" si="9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96"/>
        <v>0.99665066666666668</v>
      </c>
      <c r="P1658" s="6">
        <f t="shared" si="97"/>
        <v>3786.56</v>
      </c>
      <c r="Q1658" t="s">
        <v>8323</v>
      </c>
      <c r="R1658" t="s">
        <v>8344</v>
      </c>
      <c r="S1658" s="10">
        <f t="shared" si="98"/>
        <v>41226.928842592592</v>
      </c>
      <c r="T1658" s="10">
        <f t="shared" si="9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96"/>
        <v>0.95066200000000001</v>
      </c>
      <c r="P1659" s="6">
        <f t="shared" si="97"/>
        <v>13227.225</v>
      </c>
      <c r="Q1659" t="s">
        <v>8323</v>
      </c>
      <c r="R1659" t="s">
        <v>8344</v>
      </c>
      <c r="S1659" s="10">
        <f t="shared" si="98"/>
        <v>41023.782037037039</v>
      </c>
      <c r="T1659" s="10">
        <f t="shared" si="9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96"/>
        <v>0.67766666666666664</v>
      </c>
      <c r="P1660" s="6">
        <f t="shared" si="97"/>
        <v>4020.5</v>
      </c>
      <c r="Q1660" t="s">
        <v>8323</v>
      </c>
      <c r="R1660" t="s">
        <v>8344</v>
      </c>
      <c r="S1660" s="10">
        <f t="shared" si="98"/>
        <v>41223.22184027778</v>
      </c>
      <c r="T1660" s="10">
        <f t="shared" si="9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96"/>
        <v>0.872</v>
      </c>
      <c r="P1661" s="6">
        <f t="shared" si="97"/>
        <v>304.5</v>
      </c>
      <c r="Q1661" t="s">
        <v>8323</v>
      </c>
      <c r="R1661" t="s">
        <v>8344</v>
      </c>
      <c r="S1661" s="10">
        <f t="shared" si="98"/>
        <v>41596.913437499999</v>
      </c>
      <c r="T1661" s="10">
        <f t="shared" si="9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96"/>
        <v>-10.5375</v>
      </c>
      <c r="P1662" s="6">
        <f t="shared" si="97"/>
        <v>519.5</v>
      </c>
      <c r="Q1662" t="s">
        <v>8323</v>
      </c>
      <c r="R1662" t="s">
        <v>8344</v>
      </c>
      <c r="S1662" s="10">
        <f t="shared" si="98"/>
        <v>42459.693865740745</v>
      </c>
      <c r="T1662" s="10">
        <f t="shared" si="9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96"/>
        <v>0.97493670886075945</v>
      </c>
      <c r="P1663" s="6">
        <f t="shared" si="97"/>
        <v>4099.5</v>
      </c>
      <c r="Q1663" t="s">
        <v>8323</v>
      </c>
      <c r="R1663" t="s">
        <v>8344</v>
      </c>
      <c r="S1663" s="10">
        <f t="shared" si="98"/>
        <v>42343.998043981483</v>
      </c>
      <c r="T1663" s="10">
        <f t="shared" si="9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96"/>
        <v>0.97362499999999996</v>
      </c>
      <c r="P1664" s="6">
        <f t="shared" si="97"/>
        <v>4136.5</v>
      </c>
      <c r="Q1664" t="s">
        <v>8323</v>
      </c>
      <c r="R1664" t="s">
        <v>8344</v>
      </c>
      <c r="S1664" s="10">
        <f t="shared" si="98"/>
        <v>40848.198333333334</v>
      </c>
      <c r="T1664" s="10">
        <f t="shared" si="9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96"/>
        <v>0.92</v>
      </c>
      <c r="P1665" s="6">
        <f t="shared" si="97"/>
        <v>556</v>
      </c>
      <c r="Q1665" t="s">
        <v>8323</v>
      </c>
      <c r="R1665" t="s">
        <v>8344</v>
      </c>
      <c r="S1665" s="10">
        <f t="shared" si="98"/>
        <v>42006.02207175926</v>
      </c>
      <c r="T1665" s="10">
        <f t="shared" si="9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96"/>
        <v>0.77591200000000005</v>
      </c>
      <c r="P1666" s="6">
        <f t="shared" si="97"/>
        <v>1574.61</v>
      </c>
      <c r="Q1666" t="s">
        <v>8323</v>
      </c>
      <c r="R1666" t="s">
        <v>8344</v>
      </c>
      <c r="S1666" s="10">
        <f t="shared" si="98"/>
        <v>40939.761782407404</v>
      </c>
      <c r="T1666" s="10">
        <f t="shared" si="9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96"/>
        <v>0.80542857142857138</v>
      </c>
      <c r="P1667" s="6">
        <f t="shared" si="97"/>
        <v>2137</v>
      </c>
      <c r="Q1667" t="s">
        <v>8323</v>
      </c>
      <c r="R1667" t="s">
        <v>8344</v>
      </c>
      <c r="S1667" s="10">
        <f t="shared" si="98"/>
        <v>40564.649456018517</v>
      </c>
      <c r="T1667" s="10">
        <f t="shared" si="99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96"/>
        <v>0.39119999999999999</v>
      </c>
      <c r="P1668" s="6">
        <f t="shared" si="97"/>
        <v>2060</v>
      </c>
      <c r="Q1668" t="s">
        <v>8323</v>
      </c>
      <c r="R1668" t="s">
        <v>8344</v>
      </c>
      <c r="S1668" s="10">
        <f t="shared" si="98"/>
        <v>41331.253159722226</v>
      </c>
      <c r="T1668" s="10">
        <f t="shared" si="9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96"/>
        <v>0.73147058823529409</v>
      </c>
      <c r="P1669" s="6">
        <f t="shared" si="97"/>
        <v>2197.5</v>
      </c>
      <c r="Q1669" t="s">
        <v>8323</v>
      </c>
      <c r="R1669" t="s">
        <v>8344</v>
      </c>
      <c r="S1669" s="10">
        <f t="shared" si="98"/>
        <v>41682.0705787037</v>
      </c>
      <c r="T1669" s="10">
        <f t="shared" si="9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96"/>
        <v>0.97362499999999996</v>
      </c>
      <c r="P1670" s="6">
        <f t="shared" si="97"/>
        <v>4163.5</v>
      </c>
      <c r="Q1670" t="s">
        <v>8323</v>
      </c>
      <c r="R1670" t="s">
        <v>8344</v>
      </c>
      <c r="S1670" s="10">
        <f t="shared" si="98"/>
        <v>40845.14975694444</v>
      </c>
      <c r="T1670" s="10">
        <f t="shared" si="9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96"/>
        <v>0.60250000000000004</v>
      </c>
      <c r="P1671" s="6">
        <f t="shared" si="97"/>
        <v>1423.5</v>
      </c>
      <c r="Q1671" t="s">
        <v>8323</v>
      </c>
      <c r="R1671" t="s">
        <v>8344</v>
      </c>
      <c r="S1671" s="10">
        <f t="shared" si="98"/>
        <v>42461.885138888887</v>
      </c>
      <c r="T1671" s="10">
        <f t="shared" si="9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96"/>
        <v>0.97399999999999998</v>
      </c>
      <c r="P1672" s="6">
        <f t="shared" si="97"/>
        <v>524.5</v>
      </c>
      <c r="Q1672" t="s">
        <v>8323</v>
      </c>
      <c r="R1672" t="s">
        <v>8344</v>
      </c>
      <c r="S1672" s="10">
        <f t="shared" si="98"/>
        <v>40313.930543981485</v>
      </c>
      <c r="T1672" s="10">
        <f t="shared" si="9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96"/>
        <v>0.99326499999999995</v>
      </c>
      <c r="P1673" s="6">
        <f t="shared" si="97"/>
        <v>1045.2350000000001</v>
      </c>
      <c r="Q1673" t="s">
        <v>8323</v>
      </c>
      <c r="R1673" t="s">
        <v>8344</v>
      </c>
      <c r="S1673" s="10">
        <f t="shared" si="98"/>
        <v>42553.54414351852</v>
      </c>
      <c r="T1673" s="10">
        <f t="shared" si="9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96"/>
        <v>0.87058823529411766</v>
      </c>
      <c r="P1674" s="6">
        <f t="shared" si="97"/>
        <v>984.5</v>
      </c>
      <c r="Q1674" t="s">
        <v>8323</v>
      </c>
      <c r="R1674" t="s">
        <v>8344</v>
      </c>
      <c r="S1674" s="10">
        <f t="shared" si="98"/>
        <v>41034.656597222223</v>
      </c>
      <c r="T1674" s="10">
        <f t="shared" si="9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96"/>
        <v>0.71904761904761905</v>
      </c>
      <c r="P1675" s="6">
        <f t="shared" si="97"/>
        <v>1374.5</v>
      </c>
      <c r="Q1675" t="s">
        <v>8323</v>
      </c>
      <c r="R1675" t="s">
        <v>8344</v>
      </c>
      <c r="S1675" s="10">
        <f t="shared" si="98"/>
        <v>42039.878379629634</v>
      </c>
      <c r="T1675" s="10">
        <f t="shared" si="9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96"/>
        <v>-1.6999999999999904E-2</v>
      </c>
      <c r="P1676" s="6">
        <f t="shared" si="97"/>
        <v>5099</v>
      </c>
      <c r="Q1676" t="s">
        <v>8323</v>
      </c>
      <c r="R1676" t="s">
        <v>8344</v>
      </c>
      <c r="S1676" s="10">
        <f t="shared" si="98"/>
        <v>42569.605393518519</v>
      </c>
      <c r="T1676" s="10">
        <f t="shared" si="9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96"/>
        <v>0.62583999999999995</v>
      </c>
      <c r="P1677" s="6">
        <f t="shared" si="97"/>
        <v>704.08</v>
      </c>
      <c r="Q1677" t="s">
        <v>8323</v>
      </c>
      <c r="R1677" t="s">
        <v>8344</v>
      </c>
      <c r="S1677" s="10">
        <f t="shared" si="98"/>
        <v>40802.733101851853</v>
      </c>
      <c r="T1677" s="10">
        <f t="shared" si="9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96"/>
        <v>0.84666666666666668</v>
      </c>
      <c r="P1678" s="6">
        <f t="shared" si="97"/>
        <v>1751</v>
      </c>
      <c r="Q1678" t="s">
        <v>8323</v>
      </c>
      <c r="R1678" t="s">
        <v>8344</v>
      </c>
      <c r="S1678" s="10">
        <f t="shared" si="98"/>
        <v>40973.72623842593</v>
      </c>
      <c r="T1678" s="10">
        <f t="shared" si="9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96"/>
        <v>0.8833333333333333</v>
      </c>
      <c r="P1679" s="6">
        <f t="shared" si="97"/>
        <v>3371</v>
      </c>
      <c r="Q1679" t="s">
        <v>8323</v>
      </c>
      <c r="R1679" t="s">
        <v>8344</v>
      </c>
      <c r="S1679" s="10">
        <f t="shared" si="98"/>
        <v>42416.407129629632</v>
      </c>
      <c r="T1679" s="10">
        <f t="shared" si="9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96"/>
        <v>0.81600000000000006</v>
      </c>
      <c r="P1680" s="6">
        <f t="shared" si="97"/>
        <v>912.5</v>
      </c>
      <c r="Q1680" t="s">
        <v>8323</v>
      </c>
      <c r="R1680" t="s">
        <v>8344</v>
      </c>
      <c r="S1680" s="10">
        <f t="shared" si="98"/>
        <v>41662.854988425926</v>
      </c>
      <c r="T1680" s="10">
        <f t="shared" si="9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96"/>
        <v>0.25</v>
      </c>
      <c r="P1681" s="6">
        <f t="shared" si="97"/>
        <v>1778</v>
      </c>
      <c r="Q1681" t="s">
        <v>8323</v>
      </c>
      <c r="R1681" t="s">
        <v>8344</v>
      </c>
      <c r="S1681" s="10">
        <f t="shared" si="98"/>
        <v>40723.068807870368</v>
      </c>
      <c r="T1681" s="10">
        <f t="shared" si="9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96"/>
        <v>0.82499999999999996</v>
      </c>
      <c r="P1682" s="6">
        <f t="shared" si="97"/>
        <v>600</v>
      </c>
      <c r="Q1682" t="s">
        <v>8323</v>
      </c>
      <c r="R1682" t="s">
        <v>8344</v>
      </c>
      <c r="S1682" s="10">
        <f t="shared" si="98"/>
        <v>41802.757719907408</v>
      </c>
      <c r="T1682" s="10">
        <f t="shared" si="9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96"/>
        <v>0.98577876923076913</v>
      </c>
      <c r="P1683" s="6">
        <f t="shared" si="97"/>
        <v>33404.19</v>
      </c>
      <c r="Q1683" t="s">
        <v>8323</v>
      </c>
      <c r="R1683" t="s">
        <v>8345</v>
      </c>
      <c r="S1683" s="10">
        <f t="shared" si="98"/>
        <v>42774.121342592596</v>
      </c>
      <c r="T1683" s="10">
        <f t="shared" si="9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96"/>
        <v>2</v>
      </c>
      <c r="P1684" s="6">
        <f t="shared" si="97"/>
        <v>0</v>
      </c>
      <c r="Q1684" t="s">
        <v>8323</v>
      </c>
      <c r="R1684" t="s">
        <v>8345</v>
      </c>
      <c r="S1684" s="10">
        <f t="shared" si="98"/>
        <v>42779.21365740741</v>
      </c>
      <c r="T1684" s="10">
        <f t="shared" si="9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96"/>
        <v>1.7828571428571429</v>
      </c>
      <c r="P1685" s="6">
        <f t="shared" si="97"/>
        <v>385</v>
      </c>
      <c r="Q1685" t="s">
        <v>8323</v>
      </c>
      <c r="R1685" t="s">
        <v>8345</v>
      </c>
      <c r="S1685" s="10">
        <f t="shared" si="98"/>
        <v>42808.781689814816</v>
      </c>
      <c r="T1685" s="10">
        <f t="shared" si="9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96"/>
        <v>0.90874999999999995</v>
      </c>
      <c r="P1686" s="6">
        <f t="shared" si="97"/>
        <v>4415.5</v>
      </c>
      <c r="Q1686" t="s">
        <v>8323</v>
      </c>
      <c r="R1686" t="s">
        <v>8345</v>
      </c>
      <c r="S1686" s="10">
        <f t="shared" si="98"/>
        <v>42783.815289351856</v>
      </c>
      <c r="T1686" s="10">
        <f t="shared" si="9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96"/>
        <v>0.97142857142857142</v>
      </c>
      <c r="P1687" s="6">
        <f t="shared" si="97"/>
        <v>187.5</v>
      </c>
      <c r="Q1687" t="s">
        <v>8323</v>
      </c>
      <c r="R1687" t="s">
        <v>8345</v>
      </c>
      <c r="S1687" s="10">
        <f t="shared" si="98"/>
        <v>42788.2502662037</v>
      </c>
      <c r="T1687" s="10">
        <f t="shared" si="9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96"/>
        <v>1.9964</v>
      </c>
      <c r="P1688" s="6">
        <f t="shared" si="97"/>
        <v>9.5</v>
      </c>
      <c r="Q1688" t="s">
        <v>8323</v>
      </c>
      <c r="R1688" t="s">
        <v>8345</v>
      </c>
      <c r="S1688" s="10">
        <f t="shared" si="98"/>
        <v>42792.843969907408</v>
      </c>
      <c r="T1688" s="10">
        <f t="shared" si="9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96"/>
        <v>1.6875</v>
      </c>
      <c r="P1689" s="6">
        <f t="shared" si="97"/>
        <v>1582</v>
      </c>
      <c r="Q1689" t="s">
        <v>8323</v>
      </c>
      <c r="R1689" t="s">
        <v>8345</v>
      </c>
      <c r="S1689" s="10">
        <f t="shared" si="98"/>
        <v>42802.046817129631</v>
      </c>
      <c r="T1689" s="10">
        <f t="shared" si="9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96"/>
        <v>1.5569999999999999</v>
      </c>
      <c r="P1690" s="6">
        <f t="shared" si="97"/>
        <v>889.5</v>
      </c>
      <c r="Q1690" t="s">
        <v>8323</v>
      </c>
      <c r="R1690" t="s">
        <v>8345</v>
      </c>
      <c r="S1690" s="10">
        <f t="shared" si="98"/>
        <v>42804.534652777773</v>
      </c>
      <c r="T1690" s="10">
        <f t="shared" si="9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96"/>
        <v>1</v>
      </c>
      <c r="P1691" s="6">
        <f t="shared" si="97"/>
        <v>1207</v>
      </c>
      <c r="Q1691" t="s">
        <v>8323</v>
      </c>
      <c r="R1691" t="s">
        <v>8345</v>
      </c>
      <c r="S1691" s="10">
        <f t="shared" si="98"/>
        <v>42780.942476851851</v>
      </c>
      <c r="T1691" s="10">
        <f t="shared" si="9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96"/>
        <v>1.746</v>
      </c>
      <c r="P1692" s="6">
        <f t="shared" si="97"/>
        <v>323</v>
      </c>
      <c r="Q1692" t="s">
        <v>8323</v>
      </c>
      <c r="R1692" t="s">
        <v>8345</v>
      </c>
      <c r="S1692" s="10">
        <f t="shared" si="98"/>
        <v>42801.43104166667</v>
      </c>
      <c r="T1692" s="10">
        <f t="shared" si="9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96"/>
        <v>1.6652666666666667</v>
      </c>
      <c r="P1693" s="6">
        <f t="shared" si="97"/>
        <v>5040</v>
      </c>
      <c r="Q1693" t="s">
        <v>8323</v>
      </c>
      <c r="R1693" t="s">
        <v>8345</v>
      </c>
      <c r="S1693" s="10">
        <f t="shared" si="98"/>
        <v>42795.701481481476</v>
      </c>
      <c r="T1693" s="10">
        <f t="shared" si="9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96"/>
        <v>1.522</v>
      </c>
      <c r="P1694" s="6">
        <f t="shared" si="97"/>
        <v>1202.5</v>
      </c>
      <c r="Q1694" t="s">
        <v>8323</v>
      </c>
      <c r="R1694" t="s">
        <v>8345</v>
      </c>
      <c r="S1694" s="10">
        <f t="shared" si="98"/>
        <v>42788.151238425926</v>
      </c>
      <c r="T1694" s="10">
        <f t="shared" si="9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96"/>
        <v>1.9066666666666667</v>
      </c>
      <c r="P1695" s="6">
        <f t="shared" si="97"/>
        <v>144</v>
      </c>
      <c r="Q1695" t="s">
        <v>8323</v>
      </c>
      <c r="R1695" t="s">
        <v>8345</v>
      </c>
      <c r="S1695" s="10">
        <f t="shared" si="98"/>
        <v>42803.920277777783</v>
      </c>
      <c r="T1695" s="10">
        <f t="shared" si="9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96"/>
        <v>1.9995000000000001</v>
      </c>
      <c r="P1696" s="6">
        <f t="shared" si="97"/>
        <v>3</v>
      </c>
      <c r="Q1696" t="s">
        <v>8323</v>
      </c>
      <c r="R1696" t="s">
        <v>8345</v>
      </c>
      <c r="S1696" s="10">
        <f t="shared" si="98"/>
        <v>42791.669837962967</v>
      </c>
      <c r="T1696" s="10">
        <f t="shared" si="9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96"/>
        <v>1.8829166666666666</v>
      </c>
      <c r="P1697" s="6">
        <f t="shared" si="97"/>
        <v>714</v>
      </c>
      <c r="Q1697" t="s">
        <v>8323</v>
      </c>
      <c r="R1697" t="s">
        <v>8345</v>
      </c>
      <c r="S1697" s="10">
        <f t="shared" si="98"/>
        <v>42801.031412037039</v>
      </c>
      <c r="T1697" s="10">
        <f t="shared" si="9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96"/>
        <v>2</v>
      </c>
      <c r="P1698" s="6">
        <f t="shared" si="97"/>
        <v>0</v>
      </c>
      <c r="Q1698" t="s">
        <v>8323</v>
      </c>
      <c r="R1698" t="s">
        <v>8345</v>
      </c>
      <c r="S1698" s="10">
        <f t="shared" si="98"/>
        <v>42796.069571759261</v>
      </c>
      <c r="T1698" s="10">
        <f t="shared" si="9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96"/>
        <v>1.79792</v>
      </c>
      <c r="P1699" s="6">
        <f t="shared" si="97"/>
        <v>1274</v>
      </c>
      <c r="Q1699" t="s">
        <v>8323</v>
      </c>
      <c r="R1699" t="s">
        <v>8345</v>
      </c>
      <c r="S1699" s="10">
        <f t="shared" si="98"/>
        <v>42805.032962962956</v>
      </c>
      <c r="T1699" s="10">
        <f t="shared" si="9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96"/>
        <v>2</v>
      </c>
      <c r="P1700" s="6">
        <f t="shared" si="97"/>
        <v>0</v>
      </c>
      <c r="Q1700" t="s">
        <v>8323</v>
      </c>
      <c r="R1700" t="s">
        <v>8345</v>
      </c>
      <c r="S1700" s="10">
        <f t="shared" si="98"/>
        <v>42796.207870370374</v>
      </c>
      <c r="T1700" s="10">
        <f t="shared" si="9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96"/>
        <v>1.9576885406464251</v>
      </c>
      <c r="P1701" s="6">
        <f t="shared" si="97"/>
        <v>110</v>
      </c>
      <c r="Q1701" t="s">
        <v>8323</v>
      </c>
      <c r="R1701" t="s">
        <v>8345</v>
      </c>
      <c r="S1701" s="10">
        <f t="shared" si="98"/>
        <v>42806.863946759258</v>
      </c>
      <c r="T1701" s="10">
        <f t="shared" si="9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96"/>
        <v>1.7393999999999998</v>
      </c>
      <c r="P1702" s="6">
        <f t="shared" si="97"/>
        <v>2645.5</v>
      </c>
      <c r="Q1702" t="s">
        <v>8323</v>
      </c>
      <c r="R1702" t="s">
        <v>8345</v>
      </c>
      <c r="S1702" s="10">
        <f t="shared" si="98"/>
        <v>42796.071643518517</v>
      </c>
      <c r="T1702" s="10">
        <f t="shared" si="9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96"/>
        <v>1.998019801980198</v>
      </c>
      <c r="P1703" s="6">
        <f t="shared" si="97"/>
        <v>6</v>
      </c>
      <c r="Q1703" t="s">
        <v>8323</v>
      </c>
      <c r="R1703" t="s">
        <v>8345</v>
      </c>
      <c r="S1703" s="10">
        <f t="shared" si="98"/>
        <v>41989.664409722223</v>
      </c>
      <c r="T1703" s="10">
        <f t="shared" si="9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96"/>
        <v>1.9999393939393939</v>
      </c>
      <c r="P1704" s="6">
        <f t="shared" si="97"/>
        <v>1</v>
      </c>
      <c r="Q1704" t="s">
        <v>8323</v>
      </c>
      <c r="R1704" t="s">
        <v>8345</v>
      </c>
      <c r="S1704" s="10">
        <f t="shared" si="98"/>
        <v>42063.869791666672</v>
      </c>
      <c r="T1704" s="10">
        <f t="shared" si="9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96"/>
        <v>1.9898</v>
      </c>
      <c r="P1705" s="6">
        <f t="shared" si="97"/>
        <v>26.5</v>
      </c>
      <c r="Q1705" t="s">
        <v>8323</v>
      </c>
      <c r="R1705" t="s">
        <v>8345</v>
      </c>
      <c r="S1705" s="10">
        <f t="shared" si="98"/>
        <v>42187.281678240746</v>
      </c>
      <c r="T1705" s="10">
        <f t="shared" si="9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96"/>
        <v>1.349</v>
      </c>
      <c r="P1706" s="6">
        <f t="shared" si="97"/>
        <v>656.5</v>
      </c>
      <c r="Q1706" t="s">
        <v>8323</v>
      </c>
      <c r="R1706" t="s">
        <v>8345</v>
      </c>
      <c r="S1706" s="10">
        <f t="shared" si="98"/>
        <v>42021.139733796299</v>
      </c>
      <c r="T1706" s="10">
        <f t="shared" si="9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96"/>
        <v>2</v>
      </c>
      <c r="P1707" s="6">
        <f t="shared" si="97"/>
        <v>0</v>
      </c>
      <c r="Q1707" t="s">
        <v>8323</v>
      </c>
      <c r="R1707" t="s">
        <v>8345</v>
      </c>
      <c r="S1707" s="10">
        <f t="shared" si="98"/>
        <v>42245.016736111109</v>
      </c>
      <c r="T1707" s="10">
        <f t="shared" si="9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96"/>
        <v>2</v>
      </c>
      <c r="P1708" s="6">
        <f t="shared" si="97"/>
        <v>0</v>
      </c>
      <c r="Q1708" t="s">
        <v>8323</v>
      </c>
      <c r="R1708" t="s">
        <v>8345</v>
      </c>
      <c r="S1708" s="10">
        <f t="shared" si="98"/>
        <v>42179.306388888886</v>
      </c>
      <c r="T1708" s="10">
        <f t="shared" si="9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96"/>
        <v>1.9026000000000001</v>
      </c>
      <c r="P1709" s="6">
        <f t="shared" si="97"/>
        <v>248</v>
      </c>
      <c r="Q1709" t="s">
        <v>8323</v>
      </c>
      <c r="R1709" t="s">
        <v>8345</v>
      </c>
      <c r="S1709" s="10">
        <f t="shared" si="98"/>
        <v>42427.721006944441</v>
      </c>
      <c r="T1709" s="10">
        <f t="shared" si="9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96"/>
        <v>2</v>
      </c>
      <c r="P1710" s="6">
        <f t="shared" si="97"/>
        <v>0</v>
      </c>
      <c r="Q1710" t="s">
        <v>8323</v>
      </c>
      <c r="R1710" t="s">
        <v>8345</v>
      </c>
      <c r="S1710" s="10">
        <f t="shared" si="98"/>
        <v>42451.866967592592</v>
      </c>
      <c r="T1710" s="10">
        <f t="shared" si="9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96"/>
        <v>1.9514285714285715</v>
      </c>
      <c r="P1711" s="6">
        <f t="shared" si="97"/>
        <v>44.5</v>
      </c>
      <c r="Q1711" t="s">
        <v>8323</v>
      </c>
      <c r="R1711" t="s">
        <v>8345</v>
      </c>
      <c r="S1711" s="10">
        <f t="shared" si="98"/>
        <v>41841.56381944444</v>
      </c>
      <c r="T1711" s="10">
        <f t="shared" si="9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96"/>
        <v>1.9931999999999999</v>
      </c>
      <c r="P1712" s="6">
        <f t="shared" si="97"/>
        <v>17.5</v>
      </c>
      <c r="Q1712" t="s">
        <v>8323</v>
      </c>
      <c r="R1712" t="s">
        <v>8345</v>
      </c>
      <c r="S1712" s="10">
        <f t="shared" si="98"/>
        <v>42341.59129629629</v>
      </c>
      <c r="T1712" s="10">
        <f t="shared" si="9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96"/>
        <v>1.895</v>
      </c>
      <c r="P1713" s="6">
        <f t="shared" si="97"/>
        <v>526</v>
      </c>
      <c r="Q1713" t="s">
        <v>8323</v>
      </c>
      <c r="R1713" t="s">
        <v>8345</v>
      </c>
      <c r="S1713" s="10">
        <f t="shared" si="98"/>
        <v>41852.646226851852</v>
      </c>
      <c r="T1713" s="10">
        <f t="shared" si="9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96"/>
        <v>2</v>
      </c>
      <c r="P1714" s="6">
        <f t="shared" si="97"/>
        <v>0</v>
      </c>
      <c r="Q1714" t="s">
        <v>8323</v>
      </c>
      <c r="R1714" t="s">
        <v>8345</v>
      </c>
      <c r="S1714" s="10">
        <f t="shared" si="98"/>
        <v>42125.913807870369</v>
      </c>
      <c r="T1714" s="10">
        <f t="shared" si="9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96"/>
        <v>1.9833333333333334</v>
      </c>
      <c r="P1715" s="6">
        <f t="shared" si="97"/>
        <v>25.5</v>
      </c>
      <c r="Q1715" t="s">
        <v>8323</v>
      </c>
      <c r="R1715" t="s">
        <v>8345</v>
      </c>
      <c r="S1715" s="10">
        <f t="shared" si="98"/>
        <v>41887.801064814819</v>
      </c>
      <c r="T1715" s="10">
        <f t="shared" si="9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96"/>
        <v>1.9213200000000001</v>
      </c>
      <c r="P1716" s="6">
        <f t="shared" si="97"/>
        <v>992</v>
      </c>
      <c r="Q1716" t="s">
        <v>8323</v>
      </c>
      <c r="R1716" t="s">
        <v>8345</v>
      </c>
      <c r="S1716" s="10">
        <f t="shared" si="98"/>
        <v>42095.918530092589</v>
      </c>
      <c r="T1716" s="10">
        <f t="shared" si="9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96"/>
        <v>1.9978</v>
      </c>
      <c r="P1717" s="6">
        <f t="shared" si="97"/>
        <v>6.5</v>
      </c>
      <c r="Q1717" t="s">
        <v>8323</v>
      </c>
      <c r="R1717" t="s">
        <v>8345</v>
      </c>
      <c r="S1717" s="10">
        <f t="shared" si="98"/>
        <v>42064.217418981483</v>
      </c>
      <c r="T1717" s="10">
        <f t="shared" si="9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ref="O1718:O1781" si="100">(D1718-E1718)/ABS(D1718)+1</f>
        <v>1.925</v>
      </c>
      <c r="P1718" s="6">
        <f t="shared" ref="P1718:P1781" si="101">AVERAGE(E1718,L1718)</f>
        <v>76.5</v>
      </c>
      <c r="Q1718" t="s">
        <v>8323</v>
      </c>
      <c r="R1718" t="s">
        <v>8345</v>
      </c>
      <c r="S1718" s="10">
        <f t="shared" ref="S1718:S1781" si="102">(((J1718/60)/60)/24)+DATE(1970,1,1)</f>
        <v>42673.577534722222</v>
      </c>
      <c r="T1718" s="10">
        <f t="shared" ref="T1718:T1781" si="103"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0"/>
        <v>1.5727411944869831</v>
      </c>
      <c r="P1719" s="6">
        <f t="shared" si="101"/>
        <v>718</v>
      </c>
      <c r="Q1719" t="s">
        <v>8323</v>
      </c>
      <c r="R1719" t="s">
        <v>8345</v>
      </c>
      <c r="S1719" s="10">
        <f t="shared" si="102"/>
        <v>42460.98192129629</v>
      </c>
      <c r="T1719" s="10">
        <f t="shared" si="103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0"/>
        <v>1.9978571428571428</v>
      </c>
      <c r="P1720" s="6">
        <f t="shared" si="101"/>
        <v>38.5</v>
      </c>
      <c r="Q1720" t="s">
        <v>8323</v>
      </c>
      <c r="R1720" t="s">
        <v>8345</v>
      </c>
      <c r="S1720" s="10">
        <f t="shared" si="102"/>
        <v>42460.610520833332</v>
      </c>
      <c r="T1720" s="10">
        <f t="shared" si="103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0"/>
        <v>1.99125</v>
      </c>
      <c r="P1721" s="6">
        <f t="shared" si="101"/>
        <v>19</v>
      </c>
      <c r="Q1721" t="s">
        <v>8323</v>
      </c>
      <c r="R1721" t="s">
        <v>8345</v>
      </c>
      <c r="S1721" s="10">
        <f t="shared" si="102"/>
        <v>41869.534618055557</v>
      </c>
      <c r="T1721" s="10">
        <f t="shared" si="103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0"/>
        <v>1.9437500000000001</v>
      </c>
      <c r="P1722" s="6">
        <f t="shared" si="101"/>
        <v>116.5</v>
      </c>
      <c r="Q1722" t="s">
        <v>8323</v>
      </c>
      <c r="R1722" t="s">
        <v>8345</v>
      </c>
      <c r="S1722" s="10">
        <f t="shared" si="102"/>
        <v>41922.783229166671</v>
      </c>
      <c r="T1722" s="10">
        <f t="shared" si="103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0"/>
        <v>2</v>
      </c>
      <c r="P1723" s="6">
        <f t="shared" si="101"/>
        <v>0</v>
      </c>
      <c r="Q1723" t="s">
        <v>8323</v>
      </c>
      <c r="R1723" t="s">
        <v>8345</v>
      </c>
      <c r="S1723" s="10">
        <f t="shared" si="102"/>
        <v>42319.461377314816</v>
      </c>
      <c r="T1723" s="10">
        <f t="shared" si="103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0"/>
        <v>1.9996527777777777</v>
      </c>
      <c r="P1724" s="6">
        <f t="shared" si="101"/>
        <v>1</v>
      </c>
      <c r="Q1724" t="s">
        <v>8323</v>
      </c>
      <c r="R1724" t="s">
        <v>8345</v>
      </c>
      <c r="S1724" s="10">
        <f t="shared" si="102"/>
        <v>42425.960983796293</v>
      </c>
      <c r="T1724" s="10">
        <f t="shared" si="103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0"/>
        <v>1.9350000000000001</v>
      </c>
      <c r="P1725" s="6">
        <f t="shared" si="101"/>
        <v>326.5</v>
      </c>
      <c r="Q1725" t="s">
        <v>8323</v>
      </c>
      <c r="R1725" t="s">
        <v>8345</v>
      </c>
      <c r="S1725" s="10">
        <f t="shared" si="102"/>
        <v>42129.82540509259</v>
      </c>
      <c r="T1725" s="10">
        <f t="shared" si="103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0"/>
        <v>1.9941666666666666</v>
      </c>
      <c r="P1726" s="6">
        <f t="shared" si="101"/>
        <v>19.5</v>
      </c>
      <c r="Q1726" t="s">
        <v>8323</v>
      </c>
      <c r="R1726" t="s">
        <v>8345</v>
      </c>
      <c r="S1726" s="10">
        <f t="shared" si="102"/>
        <v>41912.932430555556</v>
      </c>
      <c r="T1726" s="10">
        <f t="shared" si="103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0"/>
        <v>1.8981818181818182</v>
      </c>
      <c r="P1727" s="6">
        <f t="shared" si="101"/>
        <v>284.5</v>
      </c>
      <c r="Q1727" t="s">
        <v>8323</v>
      </c>
      <c r="R1727" t="s">
        <v>8345</v>
      </c>
      <c r="S1727" s="10">
        <f t="shared" si="102"/>
        <v>41845.968159722222</v>
      </c>
      <c r="T1727" s="10">
        <f t="shared" si="103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0"/>
        <v>1.6621538461538461</v>
      </c>
      <c r="P1728" s="6">
        <f t="shared" si="101"/>
        <v>1106</v>
      </c>
      <c r="Q1728" t="s">
        <v>8323</v>
      </c>
      <c r="R1728" t="s">
        <v>8345</v>
      </c>
      <c r="S1728" s="10">
        <f t="shared" si="102"/>
        <v>41788.919722222221</v>
      </c>
      <c r="T1728" s="10">
        <f t="shared" si="103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0"/>
        <v>1.9996666666666667</v>
      </c>
      <c r="P1729" s="6">
        <f t="shared" si="101"/>
        <v>1</v>
      </c>
      <c r="Q1729" t="s">
        <v>8323</v>
      </c>
      <c r="R1729" t="s">
        <v>8345</v>
      </c>
      <c r="S1729" s="10">
        <f t="shared" si="102"/>
        <v>42044.927974537044</v>
      </c>
      <c r="T1729" s="10">
        <f t="shared" si="103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0"/>
        <v>1.3160000000000001</v>
      </c>
      <c r="P1730" s="6">
        <f t="shared" si="101"/>
        <v>431</v>
      </c>
      <c r="Q1730" t="s">
        <v>8323</v>
      </c>
      <c r="R1730" t="s">
        <v>8345</v>
      </c>
      <c r="S1730" s="10">
        <f t="shared" si="102"/>
        <v>42268.625856481478</v>
      </c>
      <c r="T1730" s="10">
        <f t="shared" si="103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0"/>
        <v>2</v>
      </c>
      <c r="P1731" s="6">
        <f t="shared" si="101"/>
        <v>0</v>
      </c>
      <c r="Q1731" t="s">
        <v>8323</v>
      </c>
      <c r="R1731" t="s">
        <v>8345</v>
      </c>
      <c r="S1731" s="10">
        <f t="shared" si="102"/>
        <v>42471.052152777775</v>
      </c>
      <c r="T1731" s="10">
        <f t="shared" si="103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0"/>
        <v>2</v>
      </c>
      <c r="P1732" s="6">
        <f t="shared" si="101"/>
        <v>0</v>
      </c>
      <c r="Q1732" t="s">
        <v>8323</v>
      </c>
      <c r="R1732" t="s">
        <v>8345</v>
      </c>
      <c r="S1732" s="10">
        <f t="shared" si="102"/>
        <v>42272.087766203709</v>
      </c>
      <c r="T1732" s="10">
        <f t="shared" si="10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0"/>
        <v>2</v>
      </c>
      <c r="P1733" s="6">
        <f t="shared" si="101"/>
        <v>0</v>
      </c>
      <c r="Q1733" t="s">
        <v>8323</v>
      </c>
      <c r="R1733" t="s">
        <v>8345</v>
      </c>
      <c r="S1733" s="10">
        <f t="shared" si="102"/>
        <v>42152.906851851847</v>
      </c>
      <c r="T1733" s="10">
        <f t="shared" si="10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0"/>
        <v>2</v>
      </c>
      <c r="P1734" s="6">
        <f t="shared" si="101"/>
        <v>0</v>
      </c>
      <c r="Q1734" t="s">
        <v>8323</v>
      </c>
      <c r="R1734" t="s">
        <v>8345</v>
      </c>
      <c r="S1734" s="10">
        <f t="shared" si="102"/>
        <v>42325.683807870373</v>
      </c>
      <c r="T1734" s="10">
        <f t="shared" si="10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0"/>
        <v>2</v>
      </c>
      <c r="P1735" s="6">
        <f t="shared" si="101"/>
        <v>0</v>
      </c>
      <c r="Q1735" t="s">
        <v>8323</v>
      </c>
      <c r="R1735" t="s">
        <v>8345</v>
      </c>
      <c r="S1735" s="10">
        <f t="shared" si="102"/>
        <v>42614.675625000003</v>
      </c>
      <c r="T1735" s="10">
        <f t="shared" si="10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0"/>
        <v>1.9997777777777777</v>
      </c>
      <c r="P1736" s="6">
        <f t="shared" si="101"/>
        <v>1</v>
      </c>
      <c r="Q1736" t="s">
        <v>8323</v>
      </c>
      <c r="R1736" t="s">
        <v>8345</v>
      </c>
      <c r="S1736" s="10">
        <f t="shared" si="102"/>
        <v>42102.036527777775</v>
      </c>
      <c r="T1736" s="10">
        <f t="shared" si="10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0"/>
        <v>1.8900000000000001</v>
      </c>
      <c r="P1737" s="6">
        <f t="shared" si="101"/>
        <v>56</v>
      </c>
      <c r="Q1737" t="s">
        <v>8323</v>
      </c>
      <c r="R1737" t="s">
        <v>8345</v>
      </c>
      <c r="S1737" s="10">
        <f t="shared" si="102"/>
        <v>42559.814178240747</v>
      </c>
      <c r="T1737" s="10">
        <f t="shared" si="10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0"/>
        <v>1.9926666666666666</v>
      </c>
      <c r="P1738" s="6">
        <f t="shared" si="101"/>
        <v>11.5</v>
      </c>
      <c r="Q1738" t="s">
        <v>8323</v>
      </c>
      <c r="R1738" t="s">
        <v>8345</v>
      </c>
      <c r="S1738" s="10">
        <f t="shared" si="102"/>
        <v>42286.861493055556</v>
      </c>
      <c r="T1738" s="10">
        <f t="shared" si="10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0"/>
        <v>1.7875000000000001</v>
      </c>
      <c r="P1739" s="6">
        <f t="shared" si="101"/>
        <v>432.5</v>
      </c>
      <c r="Q1739" t="s">
        <v>8323</v>
      </c>
      <c r="R1739" t="s">
        <v>8345</v>
      </c>
      <c r="S1739" s="10">
        <f t="shared" si="102"/>
        <v>42175.948981481488</v>
      </c>
      <c r="T1739" s="10">
        <f t="shared" si="10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0"/>
        <v>1.996</v>
      </c>
      <c r="P1740" s="6">
        <f t="shared" si="101"/>
        <v>10.5</v>
      </c>
      <c r="Q1740" t="s">
        <v>8323</v>
      </c>
      <c r="R1740" t="s">
        <v>8345</v>
      </c>
      <c r="S1740" s="10">
        <f t="shared" si="102"/>
        <v>41884.874328703707</v>
      </c>
      <c r="T1740" s="10">
        <f t="shared" si="10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0"/>
        <v>1.9990000000000001</v>
      </c>
      <c r="P1741" s="6">
        <f t="shared" si="101"/>
        <v>1</v>
      </c>
      <c r="Q1741" t="s">
        <v>8323</v>
      </c>
      <c r="R1741" t="s">
        <v>8345</v>
      </c>
      <c r="S1741" s="10">
        <f t="shared" si="102"/>
        <v>42435.874212962968</v>
      </c>
      <c r="T1741" s="10">
        <f t="shared" si="10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0"/>
        <v>2</v>
      </c>
      <c r="P1742" s="6">
        <f t="shared" si="101"/>
        <v>0</v>
      </c>
      <c r="Q1742" t="s">
        <v>8323</v>
      </c>
      <c r="R1742" t="s">
        <v>8345</v>
      </c>
      <c r="S1742" s="10">
        <f t="shared" si="102"/>
        <v>42171.817384259266</v>
      </c>
      <c r="T1742" s="10">
        <f t="shared" si="10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0"/>
        <v>0.89166666666666661</v>
      </c>
      <c r="P1743" s="6">
        <f t="shared" si="101"/>
        <v>691</v>
      </c>
      <c r="Q1743" t="s">
        <v>8336</v>
      </c>
      <c r="R1743" t="s">
        <v>8337</v>
      </c>
      <c r="S1743" s="10">
        <f t="shared" si="102"/>
        <v>42120.628136574072</v>
      </c>
      <c r="T1743" s="10">
        <f t="shared" si="10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0"/>
        <v>0.91249999999999998</v>
      </c>
      <c r="P1744" s="6">
        <f t="shared" si="101"/>
        <v>1104.5</v>
      </c>
      <c r="Q1744" t="s">
        <v>8336</v>
      </c>
      <c r="R1744" t="s">
        <v>8337</v>
      </c>
      <c r="S1744" s="10">
        <f t="shared" si="102"/>
        <v>42710.876967592587</v>
      </c>
      <c r="T1744" s="10">
        <f t="shared" si="10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0"/>
        <v>0.99583333333333335</v>
      </c>
      <c r="P1745" s="6">
        <f t="shared" si="101"/>
        <v>3046</v>
      </c>
      <c r="Q1745" t="s">
        <v>8336</v>
      </c>
      <c r="R1745" t="s">
        <v>8337</v>
      </c>
      <c r="S1745" s="10">
        <f t="shared" si="102"/>
        <v>42586.925636574073</v>
      </c>
      <c r="T1745" s="10">
        <f t="shared" si="10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0"/>
        <v>0.81545454545454543</v>
      </c>
      <c r="P1746" s="6">
        <f t="shared" si="101"/>
        <v>3292.5</v>
      </c>
      <c r="Q1746" t="s">
        <v>8336</v>
      </c>
      <c r="R1746" t="s">
        <v>8337</v>
      </c>
      <c r="S1746" s="10">
        <f t="shared" si="102"/>
        <v>42026.605057870373</v>
      </c>
      <c r="T1746" s="10">
        <f t="shared" si="10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0"/>
        <v>0.85985714285714288</v>
      </c>
      <c r="P1747" s="6">
        <f t="shared" si="101"/>
        <v>4035</v>
      </c>
      <c r="Q1747" t="s">
        <v>8336</v>
      </c>
      <c r="R1747" t="s">
        <v>8337</v>
      </c>
      <c r="S1747" s="10">
        <f t="shared" si="102"/>
        <v>42690.259699074071</v>
      </c>
      <c r="T1747" s="10">
        <f t="shared" si="10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0"/>
        <v>0.51900000000000002</v>
      </c>
      <c r="P1748" s="6">
        <f t="shared" si="101"/>
        <v>11161</v>
      </c>
      <c r="Q1748" t="s">
        <v>8336</v>
      </c>
      <c r="R1748" t="s">
        <v>8337</v>
      </c>
      <c r="S1748" s="10">
        <f t="shared" si="102"/>
        <v>42668.176701388889</v>
      </c>
      <c r="T1748" s="10">
        <f t="shared" si="10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0"/>
        <v>0.95044444444444443</v>
      </c>
      <c r="P1749" s="6">
        <f t="shared" si="101"/>
        <v>4802.5</v>
      </c>
      <c r="Q1749" t="s">
        <v>8336</v>
      </c>
      <c r="R1749" t="s">
        <v>8337</v>
      </c>
      <c r="S1749" s="10">
        <f t="shared" si="102"/>
        <v>42292.435532407413</v>
      </c>
      <c r="T1749" s="10">
        <f t="shared" si="10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0"/>
        <v>0.70052000000000003</v>
      </c>
      <c r="P1750" s="6">
        <f t="shared" si="101"/>
        <v>32577.5</v>
      </c>
      <c r="Q1750" t="s">
        <v>8336</v>
      </c>
      <c r="R1750" t="s">
        <v>8337</v>
      </c>
      <c r="S1750" s="10">
        <f t="shared" si="102"/>
        <v>42219.950729166667</v>
      </c>
      <c r="T1750" s="10">
        <f t="shared" si="10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0"/>
        <v>0.76512437810945277</v>
      </c>
      <c r="P1751" s="6">
        <f t="shared" si="101"/>
        <v>6270.75</v>
      </c>
      <c r="Q1751" t="s">
        <v>8336</v>
      </c>
      <c r="R1751" t="s">
        <v>8337</v>
      </c>
      <c r="S1751" s="10">
        <f t="shared" si="102"/>
        <v>42758.975937499999</v>
      </c>
      <c r="T1751" s="10">
        <f t="shared" si="10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0"/>
        <v>-1.6199999999999992E-2</v>
      </c>
      <c r="P1752" s="6">
        <f t="shared" si="101"/>
        <v>5103</v>
      </c>
      <c r="Q1752" t="s">
        <v>8336</v>
      </c>
      <c r="R1752" t="s">
        <v>8337</v>
      </c>
      <c r="S1752" s="10">
        <f t="shared" si="102"/>
        <v>42454.836851851855</v>
      </c>
      <c r="T1752" s="10">
        <f t="shared" si="10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0"/>
        <v>0.97099999999999997</v>
      </c>
      <c r="P1753" s="6">
        <f t="shared" si="101"/>
        <v>5175.5</v>
      </c>
      <c r="Q1753" t="s">
        <v>8336</v>
      </c>
      <c r="R1753" t="s">
        <v>8337</v>
      </c>
      <c r="S1753" s="10">
        <f t="shared" si="102"/>
        <v>42052.7815162037</v>
      </c>
      <c r="T1753" s="10">
        <f t="shared" si="10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0"/>
        <v>-0.60166666666666657</v>
      </c>
      <c r="P1754" s="6">
        <f t="shared" si="101"/>
        <v>1606</v>
      </c>
      <c r="Q1754" t="s">
        <v>8336</v>
      </c>
      <c r="R1754" t="s">
        <v>8337</v>
      </c>
      <c r="S1754" s="10">
        <f t="shared" si="102"/>
        <v>42627.253263888888</v>
      </c>
      <c r="T1754" s="10">
        <f t="shared" si="10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0"/>
        <v>0.92</v>
      </c>
      <c r="P1755" s="6">
        <f t="shared" si="101"/>
        <v>8117.5</v>
      </c>
      <c r="Q1755" t="s">
        <v>8336</v>
      </c>
      <c r="R1755" t="s">
        <v>8337</v>
      </c>
      <c r="S1755" s="10">
        <f t="shared" si="102"/>
        <v>42420.74962962963</v>
      </c>
      <c r="T1755" s="10">
        <f t="shared" si="10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0"/>
        <v>0.89470588235294113</v>
      </c>
      <c r="P1756" s="6">
        <f t="shared" si="101"/>
        <v>4742.5</v>
      </c>
      <c r="Q1756" t="s">
        <v>8336</v>
      </c>
      <c r="R1756" t="s">
        <v>8337</v>
      </c>
      <c r="S1756" s="10">
        <f t="shared" si="102"/>
        <v>42067.876770833333</v>
      </c>
      <c r="T1756" s="10">
        <f t="shared" si="10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0"/>
        <v>0.8</v>
      </c>
      <c r="P1757" s="6">
        <f t="shared" si="101"/>
        <v>17</v>
      </c>
      <c r="Q1757" t="s">
        <v>8336</v>
      </c>
      <c r="R1757" t="s">
        <v>8337</v>
      </c>
      <c r="S1757" s="10">
        <f t="shared" si="102"/>
        <v>42252.788900462961</v>
      </c>
      <c r="T1757" s="10">
        <f t="shared" si="10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0"/>
        <v>0.97170909090909086</v>
      </c>
      <c r="P1758" s="6">
        <f t="shared" si="101"/>
        <v>2887.8</v>
      </c>
      <c r="Q1758" t="s">
        <v>8336</v>
      </c>
      <c r="R1758" t="s">
        <v>8337</v>
      </c>
      <c r="S1758" s="10">
        <f t="shared" si="102"/>
        <v>42571.167465277773</v>
      </c>
      <c r="T1758" s="10">
        <f t="shared" si="10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0"/>
        <v>0.84</v>
      </c>
      <c r="P1759" s="6">
        <f t="shared" si="101"/>
        <v>2907</v>
      </c>
      <c r="Q1759" t="s">
        <v>8336</v>
      </c>
      <c r="R1759" t="s">
        <v>8337</v>
      </c>
      <c r="S1759" s="10">
        <f t="shared" si="102"/>
        <v>42733.827349537038</v>
      </c>
      <c r="T1759" s="10">
        <f t="shared" si="10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0"/>
        <v>0.85299999999999998</v>
      </c>
      <c r="P1760" s="6">
        <f t="shared" si="101"/>
        <v>587</v>
      </c>
      <c r="Q1760" t="s">
        <v>8336</v>
      </c>
      <c r="R1760" t="s">
        <v>8337</v>
      </c>
      <c r="S1760" s="10">
        <f t="shared" si="102"/>
        <v>42505.955925925926</v>
      </c>
      <c r="T1760" s="10">
        <f t="shared" si="10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0"/>
        <v>0.93399999999999994</v>
      </c>
      <c r="P1761" s="6">
        <f t="shared" si="101"/>
        <v>2689.5</v>
      </c>
      <c r="Q1761" t="s">
        <v>8336</v>
      </c>
      <c r="R1761" t="s">
        <v>8337</v>
      </c>
      <c r="S1761" s="10">
        <f t="shared" si="102"/>
        <v>42068.829039351855</v>
      </c>
      <c r="T1761" s="10">
        <f t="shared" si="10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0"/>
        <v>0.34560000000000002</v>
      </c>
      <c r="P1762" s="6">
        <f t="shared" si="101"/>
        <v>4187</v>
      </c>
      <c r="Q1762" t="s">
        <v>8336</v>
      </c>
      <c r="R1762" t="s">
        <v>8337</v>
      </c>
      <c r="S1762" s="10">
        <f t="shared" si="102"/>
        <v>42405.67260416667</v>
      </c>
      <c r="T1762" s="10">
        <f t="shared" si="10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0"/>
        <v>0.44999999999999996</v>
      </c>
      <c r="P1763" s="6">
        <f t="shared" si="101"/>
        <v>79</v>
      </c>
      <c r="Q1763" t="s">
        <v>8336</v>
      </c>
      <c r="R1763" t="s">
        <v>8337</v>
      </c>
      <c r="S1763" s="10">
        <f t="shared" si="102"/>
        <v>42209.567824074074</v>
      </c>
      <c r="T1763" s="10">
        <f t="shared" si="10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0"/>
        <v>-6.85</v>
      </c>
      <c r="P1764" s="6">
        <f t="shared" si="101"/>
        <v>455</v>
      </c>
      <c r="Q1764" t="s">
        <v>8336</v>
      </c>
      <c r="R1764" t="s">
        <v>8337</v>
      </c>
      <c r="S1764" s="10">
        <f t="shared" si="102"/>
        <v>42410.982002314813</v>
      </c>
      <c r="T1764" s="10">
        <f t="shared" si="10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0"/>
        <v>0.98091666666666666</v>
      </c>
      <c r="P1765" s="6">
        <f t="shared" si="101"/>
        <v>6173.5</v>
      </c>
      <c r="Q1765" t="s">
        <v>8336</v>
      </c>
      <c r="R1765" t="s">
        <v>8337</v>
      </c>
      <c r="S1765" s="10">
        <f t="shared" si="102"/>
        <v>42636.868518518517</v>
      </c>
      <c r="T1765" s="10">
        <f t="shared" si="10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0"/>
        <v>1.804</v>
      </c>
      <c r="P1766" s="6">
        <f t="shared" si="101"/>
        <v>1097.5</v>
      </c>
      <c r="Q1766" t="s">
        <v>8336</v>
      </c>
      <c r="R1766" t="s">
        <v>8337</v>
      </c>
      <c r="S1766" s="10">
        <f t="shared" si="102"/>
        <v>41825.485868055555</v>
      </c>
      <c r="T1766" s="10">
        <f t="shared" si="10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0"/>
        <v>1.4053216000000002</v>
      </c>
      <c r="P1767" s="6">
        <f t="shared" si="101"/>
        <v>3768.24</v>
      </c>
      <c r="Q1767" t="s">
        <v>8336</v>
      </c>
      <c r="R1767" t="s">
        <v>8337</v>
      </c>
      <c r="S1767" s="10">
        <f t="shared" si="102"/>
        <v>41834.980462962965</v>
      </c>
      <c r="T1767" s="10">
        <f t="shared" si="10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0"/>
        <v>2</v>
      </c>
      <c r="P1768" s="6">
        <f t="shared" si="101"/>
        <v>0</v>
      </c>
      <c r="Q1768" t="s">
        <v>8336</v>
      </c>
      <c r="R1768" t="s">
        <v>8337</v>
      </c>
      <c r="S1768" s="10">
        <f t="shared" si="102"/>
        <v>41855.859814814816</v>
      </c>
      <c r="T1768" s="10">
        <f t="shared" si="10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0"/>
        <v>1.5427999999999999</v>
      </c>
      <c r="P1769" s="6">
        <f t="shared" si="101"/>
        <v>1162.5</v>
      </c>
      <c r="Q1769" t="s">
        <v>8336</v>
      </c>
      <c r="R1769" t="s">
        <v>8337</v>
      </c>
      <c r="S1769" s="10">
        <f t="shared" si="102"/>
        <v>41824.658379629633</v>
      </c>
      <c r="T1769" s="10">
        <f t="shared" si="10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0"/>
        <v>1.9626000000000001</v>
      </c>
      <c r="P1770" s="6">
        <f t="shared" si="101"/>
        <v>101</v>
      </c>
      <c r="Q1770" t="s">
        <v>8336</v>
      </c>
      <c r="R1770" t="s">
        <v>8337</v>
      </c>
      <c r="S1770" s="10">
        <f t="shared" si="102"/>
        <v>41849.560694444444</v>
      </c>
      <c r="T1770" s="10">
        <f t="shared" si="10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0"/>
        <v>1.9729749999999999</v>
      </c>
      <c r="P1771" s="6">
        <f t="shared" si="101"/>
        <v>551.5</v>
      </c>
      <c r="Q1771" t="s">
        <v>8336</v>
      </c>
      <c r="R1771" t="s">
        <v>8337</v>
      </c>
      <c r="S1771" s="10">
        <f t="shared" si="102"/>
        <v>41987.818969907406</v>
      </c>
      <c r="T1771" s="10">
        <f t="shared" si="10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0"/>
        <v>1.4348571428571428</v>
      </c>
      <c r="P1772" s="6">
        <f t="shared" si="101"/>
        <v>6969</v>
      </c>
      <c r="Q1772" t="s">
        <v>8336</v>
      </c>
      <c r="R1772" t="s">
        <v>8337</v>
      </c>
      <c r="S1772" s="10">
        <f t="shared" si="102"/>
        <v>41891.780023148152</v>
      </c>
      <c r="T1772" s="10">
        <f t="shared" si="10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0"/>
        <v>1.7869047619047618</v>
      </c>
      <c r="P1773" s="6">
        <f t="shared" si="101"/>
        <v>460</v>
      </c>
      <c r="Q1773" t="s">
        <v>8336</v>
      </c>
      <c r="R1773" t="s">
        <v>8337</v>
      </c>
      <c r="S1773" s="10">
        <f t="shared" si="102"/>
        <v>41905.979629629634</v>
      </c>
      <c r="T1773" s="10">
        <f t="shared" si="10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0"/>
        <v>1.8439999999999999</v>
      </c>
      <c r="P1774" s="6">
        <f t="shared" si="101"/>
        <v>438.5</v>
      </c>
      <c r="Q1774" t="s">
        <v>8336</v>
      </c>
      <c r="R1774" t="s">
        <v>8337</v>
      </c>
      <c r="S1774" s="10">
        <f t="shared" si="102"/>
        <v>41766.718009259261</v>
      </c>
      <c r="T1774" s="10">
        <f t="shared" si="10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0"/>
        <v>1.9374333333333333</v>
      </c>
      <c r="P1775" s="6">
        <f t="shared" si="101"/>
        <v>948</v>
      </c>
      <c r="Q1775" t="s">
        <v>8336</v>
      </c>
      <c r="R1775" t="s">
        <v>8337</v>
      </c>
      <c r="S1775" s="10">
        <f t="shared" si="102"/>
        <v>41978.760393518518</v>
      </c>
      <c r="T1775" s="10">
        <f t="shared" si="10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0"/>
        <v>1.5407999999999999</v>
      </c>
      <c r="P1776" s="6">
        <f t="shared" si="101"/>
        <v>580.5</v>
      </c>
      <c r="Q1776" t="s">
        <v>8336</v>
      </c>
      <c r="R1776" t="s">
        <v>8337</v>
      </c>
      <c r="S1776" s="10">
        <f t="shared" si="102"/>
        <v>41930.218657407408</v>
      </c>
      <c r="T1776" s="10">
        <f t="shared" si="10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0"/>
        <v>1.3489846153846154</v>
      </c>
      <c r="P1777" s="6">
        <f t="shared" si="101"/>
        <v>10641</v>
      </c>
      <c r="Q1777" t="s">
        <v>8336</v>
      </c>
      <c r="R1777" t="s">
        <v>8337</v>
      </c>
      <c r="S1777" s="10">
        <f t="shared" si="102"/>
        <v>41891.976388888892</v>
      </c>
      <c r="T1777" s="10">
        <f t="shared" si="10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0"/>
        <v>1.9330000000000001</v>
      </c>
      <c r="P1778" s="6">
        <f t="shared" si="101"/>
        <v>169.5</v>
      </c>
      <c r="Q1778" t="s">
        <v>8336</v>
      </c>
      <c r="R1778" t="s">
        <v>8337</v>
      </c>
      <c r="S1778" s="10">
        <f t="shared" si="102"/>
        <v>41905.95684027778</v>
      </c>
      <c r="T1778" s="10">
        <f t="shared" si="10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0"/>
        <v>1.8643749999999999</v>
      </c>
      <c r="P1779" s="6">
        <f t="shared" si="101"/>
        <v>330.5</v>
      </c>
      <c r="Q1779" t="s">
        <v>8336</v>
      </c>
      <c r="R1779" t="s">
        <v>8337</v>
      </c>
      <c r="S1779" s="10">
        <f t="shared" si="102"/>
        <v>42025.357094907406</v>
      </c>
      <c r="T1779" s="10">
        <f t="shared" si="10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0"/>
        <v>1.9801</v>
      </c>
      <c r="P1780" s="6">
        <f t="shared" si="101"/>
        <v>505</v>
      </c>
      <c r="Q1780" t="s">
        <v>8336</v>
      </c>
      <c r="R1780" t="s">
        <v>8337</v>
      </c>
      <c r="S1780" s="10">
        <f t="shared" si="102"/>
        <v>42045.86336805555</v>
      </c>
      <c r="T1780" s="10">
        <f t="shared" si="10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0"/>
        <v>1.6376363636363638</v>
      </c>
      <c r="P1781" s="6">
        <f t="shared" si="101"/>
        <v>2012</v>
      </c>
      <c r="Q1781" t="s">
        <v>8336</v>
      </c>
      <c r="R1781" t="s">
        <v>8337</v>
      </c>
      <c r="S1781" s="10">
        <f t="shared" si="102"/>
        <v>42585.691898148143</v>
      </c>
      <c r="T1781" s="10">
        <f t="shared" si="10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ref="O1782:O1845" si="104">(D1782-E1782)/ABS(D1782)+1</f>
        <v>1.6025666666666667</v>
      </c>
      <c r="P1782" s="6">
        <f t="shared" ref="P1782:P1845" si="105">AVERAGE(E1782,L1782)</f>
        <v>6037.5</v>
      </c>
      <c r="Q1782" t="s">
        <v>8336</v>
      </c>
      <c r="R1782" t="s">
        <v>8337</v>
      </c>
      <c r="S1782" s="10">
        <f t="shared" ref="S1782:S1845" si="106">(((J1782/60)/60)/24)+DATE(1970,1,1)</f>
        <v>42493.600810185191</v>
      </c>
      <c r="T1782" s="10">
        <f t="shared" ref="T1782:T1845" si="107"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4"/>
        <v>1.7423636363636363</v>
      </c>
      <c r="P1783" s="6">
        <f t="shared" si="105"/>
        <v>720.5</v>
      </c>
      <c r="Q1783" t="s">
        <v>8336</v>
      </c>
      <c r="R1783" t="s">
        <v>8337</v>
      </c>
      <c r="S1783" s="10">
        <f t="shared" si="106"/>
        <v>42597.617418981477</v>
      </c>
      <c r="T1783" s="10">
        <f t="shared" si="10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4"/>
        <v>1.8450857142857142</v>
      </c>
      <c r="P1784" s="6">
        <f t="shared" si="105"/>
        <v>2749</v>
      </c>
      <c r="Q1784" t="s">
        <v>8336</v>
      </c>
      <c r="R1784" t="s">
        <v>8337</v>
      </c>
      <c r="S1784" s="10">
        <f t="shared" si="106"/>
        <v>42388.575104166666</v>
      </c>
      <c r="T1784" s="10">
        <f t="shared" si="10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4"/>
        <v>1.7630749999999999</v>
      </c>
      <c r="P1785" s="6">
        <f t="shared" si="105"/>
        <v>4831</v>
      </c>
      <c r="Q1785" t="s">
        <v>8336</v>
      </c>
      <c r="R1785" t="s">
        <v>8337</v>
      </c>
      <c r="S1785" s="10">
        <f t="shared" si="106"/>
        <v>42115.949976851851</v>
      </c>
      <c r="T1785" s="10">
        <f t="shared" si="10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4"/>
        <v>1.6024</v>
      </c>
      <c r="P1786" s="6">
        <f t="shared" si="105"/>
        <v>1010.5</v>
      </c>
      <c r="Q1786" t="s">
        <v>8336</v>
      </c>
      <c r="R1786" t="s">
        <v>8337</v>
      </c>
      <c r="S1786" s="10">
        <f t="shared" si="106"/>
        <v>42003.655555555553</v>
      </c>
      <c r="T1786" s="10">
        <f t="shared" si="10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4"/>
        <v>1.7977916666666667</v>
      </c>
      <c r="P1787" s="6">
        <f t="shared" si="105"/>
        <v>2480.5</v>
      </c>
      <c r="Q1787" t="s">
        <v>8336</v>
      </c>
      <c r="R1787" t="s">
        <v>8337</v>
      </c>
      <c r="S1787" s="10">
        <f t="shared" si="106"/>
        <v>41897.134895833333</v>
      </c>
      <c r="T1787" s="10">
        <f t="shared" si="10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4"/>
        <v>1.5236842105263158</v>
      </c>
      <c r="P1788" s="6">
        <f t="shared" si="105"/>
        <v>467</v>
      </c>
      <c r="Q1788" t="s">
        <v>8336</v>
      </c>
      <c r="R1788" t="s">
        <v>8337</v>
      </c>
      <c r="S1788" s="10">
        <f t="shared" si="106"/>
        <v>41958.550659722227</v>
      </c>
      <c r="T1788" s="10">
        <f t="shared" si="10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4"/>
        <v>1.8467</v>
      </c>
      <c r="P1789" s="6">
        <f t="shared" si="105"/>
        <v>778.5</v>
      </c>
      <c r="Q1789" t="s">
        <v>8336</v>
      </c>
      <c r="R1789" t="s">
        <v>8337</v>
      </c>
      <c r="S1789" s="10">
        <f t="shared" si="106"/>
        <v>42068.65552083333</v>
      </c>
      <c r="T1789" s="10">
        <f t="shared" si="10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4"/>
        <v>1.986181818181818</v>
      </c>
      <c r="P1790" s="6">
        <f t="shared" si="105"/>
        <v>40</v>
      </c>
      <c r="Q1790" t="s">
        <v>8336</v>
      </c>
      <c r="R1790" t="s">
        <v>8337</v>
      </c>
      <c r="S1790" s="10">
        <f t="shared" si="106"/>
        <v>41913.94840277778</v>
      </c>
      <c r="T1790" s="10">
        <f t="shared" si="10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4"/>
        <v>1.9950000000000001</v>
      </c>
      <c r="P1791" s="6">
        <f t="shared" si="105"/>
        <v>22</v>
      </c>
      <c r="Q1791" t="s">
        <v>8336</v>
      </c>
      <c r="R1791" t="s">
        <v>8337</v>
      </c>
      <c r="S1791" s="10">
        <f t="shared" si="106"/>
        <v>41956.250034722223</v>
      </c>
      <c r="T1791" s="10">
        <f t="shared" si="10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4"/>
        <v>1.9504242424242424</v>
      </c>
      <c r="P1792" s="6">
        <f t="shared" si="105"/>
        <v>825.5</v>
      </c>
      <c r="Q1792" t="s">
        <v>8336</v>
      </c>
      <c r="R1792" t="s">
        <v>8337</v>
      </c>
      <c r="S1792" s="10">
        <f t="shared" si="106"/>
        <v>42010.674513888895</v>
      </c>
      <c r="T1792" s="10">
        <f t="shared" si="10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4"/>
        <v>1.9643333333333333</v>
      </c>
      <c r="P1793" s="6">
        <f t="shared" si="105"/>
        <v>55.5</v>
      </c>
      <c r="Q1793" t="s">
        <v>8336</v>
      </c>
      <c r="R1793" t="s">
        <v>8337</v>
      </c>
      <c r="S1793" s="10">
        <f t="shared" si="106"/>
        <v>41973.740335648152</v>
      </c>
      <c r="T1793" s="10">
        <f t="shared" si="10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4"/>
        <v>1.38876</v>
      </c>
      <c r="P1794" s="6">
        <f t="shared" si="105"/>
        <v>7710</v>
      </c>
      <c r="Q1794" t="s">
        <v>8336</v>
      </c>
      <c r="R1794" t="s">
        <v>8337</v>
      </c>
      <c r="S1794" s="10">
        <f t="shared" si="106"/>
        <v>42189.031041666662</v>
      </c>
      <c r="T1794" s="10">
        <f t="shared" si="10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04"/>
        <v>1.9866666666666668</v>
      </c>
      <c r="P1795" s="6">
        <f t="shared" si="105"/>
        <v>21</v>
      </c>
      <c r="Q1795" t="s">
        <v>8336</v>
      </c>
      <c r="R1795" t="s">
        <v>8337</v>
      </c>
      <c r="S1795" s="10">
        <f t="shared" si="106"/>
        <v>41940.89166666667</v>
      </c>
      <c r="T1795" s="10">
        <f t="shared" si="107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04"/>
        <v>1.8892222222222221</v>
      </c>
      <c r="P1796" s="6">
        <f t="shared" si="105"/>
        <v>507.5</v>
      </c>
      <c r="Q1796" t="s">
        <v>8336</v>
      </c>
      <c r="R1796" t="s">
        <v>8337</v>
      </c>
      <c r="S1796" s="10">
        <f t="shared" si="106"/>
        <v>42011.551180555558</v>
      </c>
      <c r="T1796" s="10">
        <f t="shared" si="10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04"/>
        <v>1.6126428571428573</v>
      </c>
      <c r="P1797" s="6">
        <f t="shared" si="105"/>
        <v>5463.5</v>
      </c>
      <c r="Q1797" t="s">
        <v>8336</v>
      </c>
      <c r="R1797" t="s">
        <v>8337</v>
      </c>
      <c r="S1797" s="10">
        <f t="shared" si="106"/>
        <v>42628.288668981477</v>
      </c>
      <c r="T1797" s="10">
        <f t="shared" si="10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04"/>
        <v>1.7794736842105263</v>
      </c>
      <c r="P1798" s="6">
        <f t="shared" si="105"/>
        <v>2138</v>
      </c>
      <c r="Q1798" t="s">
        <v>8336</v>
      </c>
      <c r="R1798" t="s">
        <v>8337</v>
      </c>
      <c r="S1798" s="10">
        <f t="shared" si="106"/>
        <v>42515.439421296294</v>
      </c>
      <c r="T1798" s="10">
        <f t="shared" si="10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04"/>
        <v>1.3245</v>
      </c>
      <c r="P1799" s="6">
        <f t="shared" si="105"/>
        <v>3447.5</v>
      </c>
      <c r="Q1799" t="s">
        <v>8336</v>
      </c>
      <c r="R1799" t="s">
        <v>8337</v>
      </c>
      <c r="S1799" s="10">
        <f t="shared" si="106"/>
        <v>42689.56931712963</v>
      </c>
      <c r="T1799" s="10">
        <f t="shared" si="10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04"/>
        <v>1.8636249999999999</v>
      </c>
      <c r="P1800" s="6">
        <f t="shared" si="105"/>
        <v>1109.5</v>
      </c>
      <c r="Q1800" t="s">
        <v>8336</v>
      </c>
      <c r="R1800" t="s">
        <v>8337</v>
      </c>
      <c r="S1800" s="10">
        <f t="shared" si="106"/>
        <v>42344.32677083333</v>
      </c>
      <c r="T1800" s="10">
        <f t="shared" si="10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04"/>
        <v>1.9825425000000001</v>
      </c>
      <c r="P1801" s="6">
        <f t="shared" si="105"/>
        <v>37.914999999999999</v>
      </c>
      <c r="Q1801" t="s">
        <v>8336</v>
      </c>
      <c r="R1801" t="s">
        <v>8337</v>
      </c>
      <c r="S1801" s="10">
        <f t="shared" si="106"/>
        <v>41934.842685185184</v>
      </c>
      <c r="T1801" s="10">
        <f t="shared" si="10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04"/>
        <v>1.7955036748811066</v>
      </c>
      <c r="P1802" s="6">
        <f t="shared" si="105"/>
        <v>4786.5</v>
      </c>
      <c r="Q1802" t="s">
        <v>8336</v>
      </c>
      <c r="R1802" t="s">
        <v>8337</v>
      </c>
      <c r="S1802" s="10">
        <f t="shared" si="106"/>
        <v>42623.606134259258</v>
      </c>
      <c r="T1802" s="10">
        <f t="shared" si="10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04"/>
        <v>1.861470588235294</v>
      </c>
      <c r="P1803" s="6">
        <f t="shared" si="105"/>
        <v>1196</v>
      </c>
      <c r="Q1803" t="s">
        <v>8336</v>
      </c>
      <c r="R1803" t="s">
        <v>8337</v>
      </c>
      <c r="S1803" s="10">
        <f t="shared" si="106"/>
        <v>42321.660509259258</v>
      </c>
      <c r="T1803" s="10">
        <f t="shared" si="10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04"/>
        <v>1.5151428571428571</v>
      </c>
      <c r="P1804" s="6">
        <f t="shared" si="105"/>
        <v>857.5</v>
      </c>
      <c r="Q1804" t="s">
        <v>8336</v>
      </c>
      <c r="R1804" t="s">
        <v>8337</v>
      </c>
      <c r="S1804" s="10">
        <f t="shared" si="106"/>
        <v>42159.47256944445</v>
      </c>
      <c r="T1804" s="10">
        <f t="shared" si="10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04"/>
        <v>1.6919999999999999</v>
      </c>
      <c r="P1805" s="6">
        <f t="shared" si="105"/>
        <v>2732.5</v>
      </c>
      <c r="Q1805" t="s">
        <v>8336</v>
      </c>
      <c r="R1805" t="s">
        <v>8337</v>
      </c>
      <c r="S1805" s="10">
        <f t="shared" si="106"/>
        <v>42018.071550925932</v>
      </c>
      <c r="T1805" s="10">
        <f t="shared" si="10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04"/>
        <v>1.6482580645161291</v>
      </c>
      <c r="P1806" s="6">
        <f t="shared" si="105"/>
        <v>2752</v>
      </c>
      <c r="Q1806" t="s">
        <v>8336</v>
      </c>
      <c r="R1806" t="s">
        <v>8337</v>
      </c>
      <c r="S1806" s="10">
        <f t="shared" si="106"/>
        <v>42282.678287037037</v>
      </c>
      <c r="T1806" s="10">
        <f t="shared" si="10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04"/>
        <v>1.6359555555555556</v>
      </c>
      <c r="P1807" s="6">
        <f t="shared" si="105"/>
        <v>4156.5</v>
      </c>
      <c r="Q1807" t="s">
        <v>8336</v>
      </c>
      <c r="R1807" t="s">
        <v>8337</v>
      </c>
      <c r="S1807" s="10">
        <f t="shared" si="106"/>
        <v>42247.803912037038</v>
      </c>
      <c r="T1807" s="10">
        <f t="shared" si="10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04"/>
        <v>1.97045</v>
      </c>
      <c r="P1808" s="6">
        <f t="shared" si="105"/>
        <v>299.5</v>
      </c>
      <c r="Q1808" t="s">
        <v>8336</v>
      </c>
      <c r="R1808" t="s">
        <v>8337</v>
      </c>
      <c r="S1808" s="10">
        <f t="shared" si="106"/>
        <v>41877.638298611113</v>
      </c>
      <c r="T1808" s="10">
        <f t="shared" si="10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04"/>
        <v>1.8894</v>
      </c>
      <c r="P1809" s="6">
        <f t="shared" si="105"/>
        <v>280.5</v>
      </c>
      <c r="Q1809" t="s">
        <v>8336</v>
      </c>
      <c r="R1809" t="s">
        <v>8337</v>
      </c>
      <c r="S1809" s="10">
        <f t="shared" si="106"/>
        <v>41880.068437499998</v>
      </c>
      <c r="T1809" s="10">
        <f t="shared" si="10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04"/>
        <v>1.5859285714285716</v>
      </c>
      <c r="P1810" s="6">
        <f t="shared" si="105"/>
        <v>5845</v>
      </c>
      <c r="Q1810" t="s">
        <v>8336</v>
      </c>
      <c r="R1810" t="s">
        <v>8337</v>
      </c>
      <c r="S1810" s="10">
        <f t="shared" si="106"/>
        <v>42742.680902777778</v>
      </c>
      <c r="T1810" s="10">
        <f t="shared" si="10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04"/>
        <v>1.8914285714285715</v>
      </c>
      <c r="P1811" s="6">
        <f t="shared" si="105"/>
        <v>194.5</v>
      </c>
      <c r="Q1811" t="s">
        <v>8336</v>
      </c>
      <c r="R1811" t="s">
        <v>8337</v>
      </c>
      <c r="S1811" s="10">
        <f t="shared" si="106"/>
        <v>42029.907858796301</v>
      </c>
      <c r="T1811" s="10">
        <f t="shared" si="10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04"/>
        <v>1.9666666666666668</v>
      </c>
      <c r="P1812" s="6">
        <f t="shared" si="105"/>
        <v>8.5</v>
      </c>
      <c r="Q1812" t="s">
        <v>8336</v>
      </c>
      <c r="R1812" t="s">
        <v>8337</v>
      </c>
      <c r="S1812" s="10">
        <f t="shared" si="106"/>
        <v>41860.91002314815</v>
      </c>
      <c r="T1812" s="10">
        <f t="shared" si="10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04"/>
        <v>1.9992592592592593</v>
      </c>
      <c r="P1813" s="6">
        <f t="shared" si="105"/>
        <v>33</v>
      </c>
      <c r="Q1813" t="s">
        <v>8336</v>
      </c>
      <c r="R1813" t="s">
        <v>8337</v>
      </c>
      <c r="S1813" s="10">
        <f t="shared" si="106"/>
        <v>41876.433680555558</v>
      </c>
      <c r="T1813" s="10">
        <f t="shared" si="10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04"/>
        <v>1.8669230769230769</v>
      </c>
      <c r="P1814" s="6">
        <f t="shared" si="105"/>
        <v>444</v>
      </c>
      <c r="Q1814" t="s">
        <v>8336</v>
      </c>
      <c r="R1814" t="s">
        <v>8337</v>
      </c>
      <c r="S1814" s="10">
        <f t="shared" si="106"/>
        <v>42524.318703703699</v>
      </c>
      <c r="T1814" s="10">
        <f t="shared" si="10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04"/>
        <v>2</v>
      </c>
      <c r="P1815" s="6">
        <f t="shared" si="105"/>
        <v>0</v>
      </c>
      <c r="Q1815" t="s">
        <v>8336</v>
      </c>
      <c r="R1815" t="s">
        <v>8337</v>
      </c>
      <c r="S1815" s="10">
        <f t="shared" si="106"/>
        <v>41829.889027777775</v>
      </c>
      <c r="T1815" s="10">
        <f t="shared" si="10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04"/>
        <v>1.5081666666666667</v>
      </c>
      <c r="P1816" s="6">
        <f t="shared" si="105"/>
        <v>3021</v>
      </c>
      <c r="Q1816" t="s">
        <v>8336</v>
      </c>
      <c r="R1816" t="s">
        <v>8337</v>
      </c>
      <c r="S1816" s="10">
        <f t="shared" si="106"/>
        <v>42033.314074074078</v>
      </c>
      <c r="T1816" s="10">
        <f t="shared" si="10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04"/>
        <v>2</v>
      </c>
      <c r="P1817" s="6">
        <f t="shared" si="105"/>
        <v>0</v>
      </c>
      <c r="Q1817" t="s">
        <v>8336</v>
      </c>
      <c r="R1817" t="s">
        <v>8337</v>
      </c>
      <c r="S1817" s="10">
        <f t="shared" si="106"/>
        <v>42172.906678240746</v>
      </c>
      <c r="T1817" s="10">
        <f t="shared" si="10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04"/>
        <v>1.9796399999999998</v>
      </c>
      <c r="P1818" s="6">
        <f t="shared" si="105"/>
        <v>257.5</v>
      </c>
      <c r="Q1818" t="s">
        <v>8336</v>
      </c>
      <c r="R1818" t="s">
        <v>8337</v>
      </c>
      <c r="S1818" s="10">
        <f t="shared" si="106"/>
        <v>42548.876192129625</v>
      </c>
      <c r="T1818" s="10">
        <f t="shared" si="10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04"/>
        <v>1.4767222222222223</v>
      </c>
      <c r="P1819" s="6">
        <f t="shared" si="105"/>
        <v>4759.5</v>
      </c>
      <c r="Q1819" t="s">
        <v>8336</v>
      </c>
      <c r="R1819" t="s">
        <v>8337</v>
      </c>
      <c r="S1819" s="10">
        <f t="shared" si="106"/>
        <v>42705.662118055552</v>
      </c>
      <c r="T1819" s="10">
        <f t="shared" si="10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04"/>
        <v>2</v>
      </c>
      <c r="P1820" s="6">
        <f t="shared" si="105"/>
        <v>0</v>
      </c>
      <c r="Q1820" t="s">
        <v>8336</v>
      </c>
      <c r="R1820" t="s">
        <v>8337</v>
      </c>
      <c r="S1820" s="10">
        <f t="shared" si="106"/>
        <v>42067.234375</v>
      </c>
      <c r="T1820" s="10">
        <f t="shared" si="10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04"/>
        <v>1.9791666666666665</v>
      </c>
      <c r="P1821" s="6">
        <f t="shared" si="105"/>
        <v>14.5</v>
      </c>
      <c r="Q1821" t="s">
        <v>8336</v>
      </c>
      <c r="R1821" t="s">
        <v>8337</v>
      </c>
      <c r="S1821" s="10">
        <f t="shared" si="106"/>
        <v>41820.752268518518</v>
      </c>
      <c r="T1821" s="10">
        <f t="shared" si="10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04"/>
        <v>1.9343461538461537</v>
      </c>
      <c r="P1822" s="6">
        <f t="shared" si="105"/>
        <v>857.5</v>
      </c>
      <c r="Q1822" t="s">
        <v>8336</v>
      </c>
      <c r="R1822" t="s">
        <v>8337</v>
      </c>
      <c r="S1822" s="10">
        <f t="shared" si="106"/>
        <v>42065.084375000006</v>
      </c>
      <c r="T1822" s="10">
        <f t="shared" si="10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04"/>
        <v>0.65110000000000001</v>
      </c>
      <c r="P1823" s="6">
        <f t="shared" si="105"/>
        <v>1714.625</v>
      </c>
      <c r="Q1823" t="s">
        <v>8323</v>
      </c>
      <c r="R1823" t="s">
        <v>8324</v>
      </c>
      <c r="S1823" s="10">
        <f t="shared" si="106"/>
        <v>40926.319062499999</v>
      </c>
      <c r="T1823" s="10">
        <f t="shared" si="10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04"/>
        <v>1</v>
      </c>
      <c r="P1824" s="6">
        <f t="shared" si="105"/>
        <v>155.5</v>
      </c>
      <c r="Q1824" t="s">
        <v>8323</v>
      </c>
      <c r="R1824" t="s">
        <v>8324</v>
      </c>
      <c r="S1824" s="10">
        <f t="shared" si="106"/>
        <v>41634.797013888885</v>
      </c>
      <c r="T1824" s="10">
        <f t="shared" si="10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04"/>
        <v>0.84142857142857141</v>
      </c>
      <c r="P1825" s="6">
        <f t="shared" si="105"/>
        <v>422</v>
      </c>
      <c r="Q1825" t="s">
        <v>8323</v>
      </c>
      <c r="R1825" t="s">
        <v>8324</v>
      </c>
      <c r="S1825" s="10">
        <f t="shared" si="106"/>
        <v>41176.684907407405</v>
      </c>
      <c r="T1825" s="10">
        <f t="shared" si="10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04"/>
        <v>0.9993333333333333</v>
      </c>
      <c r="P1826" s="6">
        <f t="shared" si="105"/>
        <v>1521</v>
      </c>
      <c r="Q1826" t="s">
        <v>8323</v>
      </c>
      <c r="R1826" t="s">
        <v>8324</v>
      </c>
      <c r="S1826" s="10">
        <f t="shared" si="106"/>
        <v>41626.916284722225</v>
      </c>
      <c r="T1826" s="10">
        <f t="shared" si="10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04"/>
        <v>0.94950000000000001</v>
      </c>
      <c r="P1827" s="6">
        <f t="shared" si="105"/>
        <v>1075.5</v>
      </c>
      <c r="Q1827" t="s">
        <v>8323</v>
      </c>
      <c r="R1827" t="s">
        <v>8324</v>
      </c>
      <c r="S1827" s="10">
        <f t="shared" si="106"/>
        <v>41443.83452546296</v>
      </c>
      <c r="T1827" s="10">
        <f t="shared" si="10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04"/>
        <v>0.99</v>
      </c>
      <c r="P1828" s="6">
        <f t="shared" si="105"/>
        <v>1029</v>
      </c>
      <c r="Q1828" t="s">
        <v>8323</v>
      </c>
      <c r="R1828" t="s">
        <v>8324</v>
      </c>
      <c r="S1828" s="10">
        <f t="shared" si="106"/>
        <v>41657.923807870371</v>
      </c>
      <c r="T1828" s="10">
        <f t="shared" si="10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04"/>
        <v>0.99337500000000001</v>
      </c>
      <c r="P1829" s="6">
        <f t="shared" si="105"/>
        <v>4074.5</v>
      </c>
      <c r="Q1829" t="s">
        <v>8323</v>
      </c>
      <c r="R1829" t="s">
        <v>8324</v>
      </c>
      <c r="S1829" s="10">
        <f t="shared" si="106"/>
        <v>40555.325937499998</v>
      </c>
      <c r="T1829" s="10">
        <f t="shared" si="10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04"/>
        <v>0.99839999999999995</v>
      </c>
      <c r="P1830" s="6">
        <f t="shared" si="105"/>
        <v>10040</v>
      </c>
      <c r="Q1830" t="s">
        <v>8323</v>
      </c>
      <c r="R1830" t="s">
        <v>8324</v>
      </c>
      <c r="S1830" s="10">
        <f t="shared" si="106"/>
        <v>41736.899652777778</v>
      </c>
      <c r="T1830" s="10">
        <f t="shared" si="10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04"/>
        <v>0.33316666666666672</v>
      </c>
      <c r="P1831" s="6">
        <f t="shared" si="105"/>
        <v>1266.625</v>
      </c>
      <c r="Q1831" t="s">
        <v>8323</v>
      </c>
      <c r="R1831" t="s">
        <v>8324</v>
      </c>
      <c r="S1831" s="10">
        <f t="shared" si="106"/>
        <v>40516.087627314817</v>
      </c>
      <c r="T1831" s="10">
        <f t="shared" si="10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04"/>
        <v>0.98466666666666669</v>
      </c>
      <c r="P1832" s="6">
        <f t="shared" si="105"/>
        <v>7728</v>
      </c>
      <c r="Q1832" t="s">
        <v>8323</v>
      </c>
      <c r="R1832" t="s">
        <v>8324</v>
      </c>
      <c r="S1832" s="10">
        <f t="shared" si="106"/>
        <v>41664.684108796297</v>
      </c>
      <c r="T1832" s="10">
        <f t="shared" si="10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04"/>
        <v>0.97</v>
      </c>
      <c r="P1833" s="6">
        <f t="shared" si="105"/>
        <v>522</v>
      </c>
      <c r="Q1833" t="s">
        <v>8323</v>
      </c>
      <c r="R1833" t="s">
        <v>8324</v>
      </c>
      <c r="S1833" s="10">
        <f t="shared" si="106"/>
        <v>41026.996099537035</v>
      </c>
      <c r="T1833" s="10">
        <f t="shared" si="10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04"/>
        <v>0.5714285714285714</v>
      </c>
      <c r="P1834" s="6">
        <f t="shared" si="105"/>
        <v>260</v>
      </c>
      <c r="Q1834" t="s">
        <v>8323</v>
      </c>
      <c r="R1834" t="s">
        <v>8324</v>
      </c>
      <c r="S1834" s="10">
        <f t="shared" si="106"/>
        <v>40576.539664351854</v>
      </c>
      <c r="T1834" s="10">
        <f t="shared" si="10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04"/>
        <v>-0.625</v>
      </c>
      <c r="P1835" s="6">
        <f t="shared" si="105"/>
        <v>537.5</v>
      </c>
      <c r="Q1835" t="s">
        <v>8323</v>
      </c>
      <c r="R1835" t="s">
        <v>8324</v>
      </c>
      <c r="S1835" s="10">
        <f t="shared" si="106"/>
        <v>41303.044016203705</v>
      </c>
      <c r="T1835" s="10">
        <f t="shared" si="10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04"/>
        <v>0.81950000000000001</v>
      </c>
      <c r="P1836" s="6">
        <f t="shared" si="105"/>
        <v>5947.5</v>
      </c>
      <c r="Q1836" t="s">
        <v>8323</v>
      </c>
      <c r="R1836" t="s">
        <v>8324</v>
      </c>
      <c r="S1836" s="10">
        <f t="shared" si="106"/>
        <v>41988.964062500003</v>
      </c>
      <c r="T1836" s="10">
        <f t="shared" si="10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04"/>
        <v>0.96</v>
      </c>
      <c r="P1837" s="6">
        <f t="shared" si="105"/>
        <v>265.5</v>
      </c>
      <c r="Q1837" t="s">
        <v>8323</v>
      </c>
      <c r="R1837" t="s">
        <v>8324</v>
      </c>
      <c r="S1837" s="10">
        <f t="shared" si="106"/>
        <v>42430.702210648145</v>
      </c>
      <c r="T1837" s="10">
        <f t="shared" si="10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04"/>
        <v>-3.4000000000000696E-3</v>
      </c>
      <c r="P1838" s="6">
        <f t="shared" si="105"/>
        <v>5036</v>
      </c>
      <c r="Q1838" t="s">
        <v>8323</v>
      </c>
      <c r="R1838" t="s">
        <v>8324</v>
      </c>
      <c r="S1838" s="10">
        <f t="shared" si="106"/>
        <v>41305.809363425928</v>
      </c>
      <c r="T1838" s="10">
        <f t="shared" si="10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04"/>
        <v>-1.0683333333333334</v>
      </c>
      <c r="P1839" s="6">
        <f t="shared" si="105"/>
        <v>935.5</v>
      </c>
      <c r="Q1839" t="s">
        <v>8323</v>
      </c>
      <c r="R1839" t="s">
        <v>8324</v>
      </c>
      <c r="S1839" s="10">
        <f t="shared" si="106"/>
        <v>40926.047858796301</v>
      </c>
      <c r="T1839" s="10">
        <f t="shared" si="10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04"/>
        <v>0.99851000000000001</v>
      </c>
      <c r="P1840" s="6">
        <f t="shared" si="105"/>
        <v>514.745</v>
      </c>
      <c r="Q1840" t="s">
        <v>8323</v>
      </c>
      <c r="R1840" t="s">
        <v>8324</v>
      </c>
      <c r="S1840" s="10">
        <f t="shared" si="106"/>
        <v>40788.786539351851</v>
      </c>
      <c r="T1840" s="10">
        <f t="shared" si="10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04"/>
        <v>-5.2999999999999936E-2</v>
      </c>
      <c r="P1841" s="6">
        <f t="shared" si="105"/>
        <v>1049</v>
      </c>
      <c r="Q1841" t="s">
        <v>8323</v>
      </c>
      <c r="R1841" t="s">
        <v>8324</v>
      </c>
      <c r="S1841" s="10">
        <f t="shared" si="106"/>
        <v>42614.722013888888</v>
      </c>
      <c r="T1841" s="10">
        <f t="shared" si="10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04"/>
        <v>0.91111111111111109</v>
      </c>
      <c r="P1842" s="6">
        <f t="shared" si="105"/>
        <v>496.5</v>
      </c>
      <c r="Q1842" t="s">
        <v>8323</v>
      </c>
      <c r="R1842" t="s">
        <v>8324</v>
      </c>
      <c r="S1842" s="10">
        <f t="shared" si="106"/>
        <v>41382.096180555556</v>
      </c>
      <c r="T1842" s="10">
        <f t="shared" si="10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04"/>
        <v>0.98250000000000004</v>
      </c>
      <c r="P1843" s="6">
        <f t="shared" si="105"/>
        <v>1037.5</v>
      </c>
      <c r="Q1843" t="s">
        <v>8323</v>
      </c>
      <c r="R1843" t="s">
        <v>8324</v>
      </c>
      <c r="S1843" s="10">
        <f t="shared" si="106"/>
        <v>41745.84542824074</v>
      </c>
      <c r="T1843" s="10">
        <f t="shared" si="10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04"/>
        <v>0.74750000000000005</v>
      </c>
      <c r="P1844" s="6">
        <f t="shared" si="105"/>
        <v>1263</v>
      </c>
      <c r="Q1844" t="s">
        <v>8323</v>
      </c>
      <c r="R1844" t="s">
        <v>8324</v>
      </c>
      <c r="S1844" s="10">
        <f t="shared" si="106"/>
        <v>42031.631724537037</v>
      </c>
      <c r="T1844" s="10">
        <f t="shared" si="10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04"/>
        <v>0.75993899999999992</v>
      </c>
      <c r="P1845" s="6">
        <f t="shared" si="105"/>
        <v>6267.3050000000003</v>
      </c>
      <c r="Q1845" t="s">
        <v>8323</v>
      </c>
      <c r="R1845" t="s">
        <v>8324</v>
      </c>
      <c r="S1845" s="10">
        <f t="shared" si="106"/>
        <v>40564.994837962964</v>
      </c>
      <c r="T1845" s="10">
        <f t="shared" si="10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ref="O1846:O1909" si="108">(D1846-E1846)/ABS(D1846)+1</f>
        <v>0.98599999999999999</v>
      </c>
      <c r="P1846" s="6">
        <f t="shared" ref="P1846:P1909" si="109">AVERAGE(E1846,L1846)</f>
        <v>770.5</v>
      </c>
      <c r="Q1846" t="s">
        <v>8323</v>
      </c>
      <c r="R1846" t="s">
        <v>8324</v>
      </c>
      <c r="S1846" s="10">
        <f t="shared" ref="S1846:S1909" si="110">(((J1846/60)/60)/24)+DATE(1970,1,1)</f>
        <v>40666.973541666666</v>
      </c>
      <c r="T1846" s="10">
        <f t="shared" ref="T1846:T1909" si="111"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08"/>
        <v>1</v>
      </c>
      <c r="P1847" s="6">
        <f t="shared" si="109"/>
        <v>509.5</v>
      </c>
      <c r="Q1847" t="s">
        <v>8323</v>
      </c>
      <c r="R1847" t="s">
        <v>8324</v>
      </c>
      <c r="S1847" s="10">
        <f t="shared" si="110"/>
        <v>42523.333310185189</v>
      </c>
      <c r="T1847" s="10">
        <f t="shared" si="11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08"/>
        <v>0.62073333333333336</v>
      </c>
      <c r="P1848" s="6">
        <f t="shared" si="109"/>
        <v>10449</v>
      </c>
      <c r="Q1848" t="s">
        <v>8323</v>
      </c>
      <c r="R1848" t="s">
        <v>8324</v>
      </c>
      <c r="S1848" s="10">
        <f t="shared" si="110"/>
        <v>41228.650196759263</v>
      </c>
      <c r="T1848" s="10">
        <f t="shared" si="11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08"/>
        <v>0.79120000000000001</v>
      </c>
      <c r="P1849" s="6">
        <f t="shared" si="109"/>
        <v>1530</v>
      </c>
      <c r="Q1849" t="s">
        <v>8323</v>
      </c>
      <c r="R1849" t="s">
        <v>8324</v>
      </c>
      <c r="S1849" s="10">
        <f t="shared" si="110"/>
        <v>42094.236481481479</v>
      </c>
      <c r="T1849" s="10">
        <f t="shared" si="11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08"/>
        <v>0.92633333333333334</v>
      </c>
      <c r="P1850" s="6">
        <f t="shared" si="109"/>
        <v>1622.5</v>
      </c>
      <c r="Q1850" t="s">
        <v>8323</v>
      </c>
      <c r="R1850" t="s">
        <v>8324</v>
      </c>
      <c r="S1850" s="10">
        <f t="shared" si="110"/>
        <v>40691.788055555553</v>
      </c>
      <c r="T1850" s="10">
        <f t="shared" si="11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08"/>
        <v>0.9966666666666667</v>
      </c>
      <c r="P1851" s="6">
        <f t="shared" si="109"/>
        <v>154.5</v>
      </c>
      <c r="Q1851" t="s">
        <v>8323</v>
      </c>
      <c r="R1851" t="s">
        <v>8324</v>
      </c>
      <c r="S1851" s="10">
        <f t="shared" si="110"/>
        <v>41169.845590277779</v>
      </c>
      <c r="T1851" s="10">
        <f t="shared" si="11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08"/>
        <v>0.98477777777777775</v>
      </c>
      <c r="P1852" s="6">
        <f t="shared" si="109"/>
        <v>4658</v>
      </c>
      <c r="Q1852" t="s">
        <v>8323</v>
      </c>
      <c r="R1852" t="s">
        <v>8324</v>
      </c>
      <c r="S1852" s="10">
        <f t="shared" si="110"/>
        <v>41800.959490740745</v>
      </c>
      <c r="T1852" s="10">
        <f t="shared" si="11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08"/>
        <v>0.99923076923076926</v>
      </c>
      <c r="P1853" s="6">
        <f t="shared" si="109"/>
        <v>663.5</v>
      </c>
      <c r="Q1853" t="s">
        <v>8323</v>
      </c>
      <c r="R1853" t="s">
        <v>8324</v>
      </c>
      <c r="S1853" s="10">
        <f t="shared" si="110"/>
        <v>41827.906689814816</v>
      </c>
      <c r="T1853" s="10">
        <f t="shared" si="11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08"/>
        <v>0.83033333333333337</v>
      </c>
      <c r="P1854" s="6">
        <f t="shared" si="109"/>
        <v>8838</v>
      </c>
      <c r="Q1854" t="s">
        <v>8323</v>
      </c>
      <c r="R1854" t="s">
        <v>8324</v>
      </c>
      <c r="S1854" s="10">
        <f t="shared" si="110"/>
        <v>42081.77143518519</v>
      </c>
      <c r="T1854" s="10">
        <f t="shared" si="11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08"/>
        <v>0.98124999999999996</v>
      </c>
      <c r="P1855" s="6">
        <f t="shared" si="109"/>
        <v>414.5</v>
      </c>
      <c r="Q1855" t="s">
        <v>8323</v>
      </c>
      <c r="R1855" t="s">
        <v>8324</v>
      </c>
      <c r="S1855" s="10">
        <f t="shared" si="110"/>
        <v>41177.060381944444</v>
      </c>
      <c r="T1855" s="10">
        <f t="shared" si="11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08"/>
        <v>0.97876333333333343</v>
      </c>
      <c r="P1856" s="6">
        <f t="shared" si="109"/>
        <v>7746.2749999999996</v>
      </c>
      <c r="Q1856" t="s">
        <v>8323</v>
      </c>
      <c r="R1856" t="s">
        <v>8324</v>
      </c>
      <c r="S1856" s="10">
        <f t="shared" si="110"/>
        <v>41388.021261574075</v>
      </c>
      <c r="T1856" s="10">
        <f t="shared" si="11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08"/>
        <v>0.45941028571428577</v>
      </c>
      <c r="P1857" s="6">
        <f t="shared" si="109"/>
        <v>6835.58</v>
      </c>
      <c r="Q1857" t="s">
        <v>8323</v>
      </c>
      <c r="R1857" t="s">
        <v>8324</v>
      </c>
      <c r="S1857" s="10">
        <f t="shared" si="110"/>
        <v>41600.538657407407</v>
      </c>
      <c r="T1857" s="10">
        <f t="shared" si="11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08"/>
        <v>0.98750000000000004</v>
      </c>
      <c r="P1858" s="6">
        <f t="shared" si="109"/>
        <v>1031.5</v>
      </c>
      <c r="Q1858" t="s">
        <v>8323</v>
      </c>
      <c r="R1858" t="s">
        <v>8324</v>
      </c>
      <c r="S1858" s="10">
        <f t="shared" si="110"/>
        <v>41817.854999999996</v>
      </c>
      <c r="T1858" s="10">
        <f t="shared" si="111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08"/>
        <v>1</v>
      </c>
      <c r="P1859" s="6">
        <f t="shared" si="109"/>
        <v>1511</v>
      </c>
      <c r="Q1859" t="s">
        <v>8323</v>
      </c>
      <c r="R1859" t="s">
        <v>8324</v>
      </c>
      <c r="S1859" s="10">
        <f t="shared" si="110"/>
        <v>41864.76866898148</v>
      </c>
      <c r="T1859" s="10">
        <f t="shared" si="111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08"/>
        <v>0.91251991251991249</v>
      </c>
      <c r="P1860" s="6">
        <f t="shared" si="109"/>
        <v>3095.2750000000001</v>
      </c>
      <c r="Q1860" t="s">
        <v>8323</v>
      </c>
      <c r="R1860" t="s">
        <v>8324</v>
      </c>
      <c r="S1860" s="10">
        <f t="shared" si="110"/>
        <v>40833.200474537036</v>
      </c>
      <c r="T1860" s="10">
        <f t="shared" si="111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08"/>
        <v>0.68166666666666664</v>
      </c>
      <c r="P1861" s="6">
        <f t="shared" si="109"/>
        <v>2005.5</v>
      </c>
      <c r="Q1861" t="s">
        <v>8323</v>
      </c>
      <c r="R1861" t="s">
        <v>8324</v>
      </c>
      <c r="S1861" s="10">
        <f t="shared" si="110"/>
        <v>40778.770011574074</v>
      </c>
      <c r="T1861" s="10">
        <f t="shared" si="111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08"/>
        <v>0.66533333333333333</v>
      </c>
      <c r="P1862" s="6">
        <f t="shared" si="109"/>
        <v>510</v>
      </c>
      <c r="Q1862" t="s">
        <v>8323</v>
      </c>
      <c r="R1862" t="s">
        <v>8324</v>
      </c>
      <c r="S1862" s="10">
        <f t="shared" si="110"/>
        <v>41655.709305555552</v>
      </c>
      <c r="T1862" s="10">
        <f t="shared" si="111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08"/>
        <v>2</v>
      </c>
      <c r="P1863" s="6">
        <f t="shared" si="109"/>
        <v>0</v>
      </c>
      <c r="Q1863" t="s">
        <v>8331</v>
      </c>
      <c r="R1863" t="s">
        <v>8333</v>
      </c>
      <c r="S1863" s="10">
        <f t="shared" si="110"/>
        <v>42000.300243055557</v>
      </c>
      <c r="T1863" s="10">
        <f t="shared" si="111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08"/>
        <v>1.9191666666666667</v>
      </c>
      <c r="P1864" s="6">
        <f t="shared" si="109"/>
        <v>735.5</v>
      </c>
      <c r="Q1864" t="s">
        <v>8331</v>
      </c>
      <c r="R1864" t="s">
        <v>8333</v>
      </c>
      <c r="S1864" s="10">
        <f t="shared" si="110"/>
        <v>42755.492754629624</v>
      </c>
      <c r="T1864" s="10">
        <f t="shared" si="111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08"/>
        <v>1.996</v>
      </c>
      <c r="P1865" s="6">
        <f t="shared" si="109"/>
        <v>6</v>
      </c>
      <c r="Q1865" t="s">
        <v>8331</v>
      </c>
      <c r="R1865" t="s">
        <v>8333</v>
      </c>
      <c r="S1865" s="10">
        <f t="shared" si="110"/>
        <v>41772.797280092593</v>
      </c>
      <c r="T1865" s="10">
        <f t="shared" si="111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08"/>
        <v>1.571076923076923</v>
      </c>
      <c r="P1866" s="6">
        <f t="shared" si="109"/>
        <v>1418</v>
      </c>
      <c r="Q1866" t="s">
        <v>8331</v>
      </c>
      <c r="R1866" t="s">
        <v>8333</v>
      </c>
      <c r="S1866" s="10">
        <f t="shared" si="110"/>
        <v>41733.716435185182</v>
      </c>
      <c r="T1866" s="10">
        <f t="shared" si="11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08"/>
        <v>1.9999636363636364</v>
      </c>
      <c r="P1867" s="6">
        <f t="shared" si="109"/>
        <v>3</v>
      </c>
      <c r="Q1867" t="s">
        <v>8331</v>
      </c>
      <c r="R1867" t="s">
        <v>8333</v>
      </c>
      <c r="S1867" s="10">
        <f t="shared" si="110"/>
        <v>42645.367442129631</v>
      </c>
      <c r="T1867" s="10">
        <f t="shared" si="11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08"/>
        <v>1.9950000000000001</v>
      </c>
      <c r="P1868" s="6">
        <f t="shared" si="109"/>
        <v>63.5</v>
      </c>
      <c r="Q1868" t="s">
        <v>8331</v>
      </c>
      <c r="R1868" t="s">
        <v>8333</v>
      </c>
      <c r="S1868" s="10">
        <f t="shared" si="110"/>
        <v>42742.246493055558</v>
      </c>
      <c r="T1868" s="10">
        <f t="shared" si="11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08"/>
        <v>1.9995000000000001</v>
      </c>
      <c r="P1869" s="6">
        <f t="shared" si="109"/>
        <v>5.5</v>
      </c>
      <c r="Q1869" t="s">
        <v>8331</v>
      </c>
      <c r="R1869" t="s">
        <v>8333</v>
      </c>
      <c r="S1869" s="10">
        <f t="shared" si="110"/>
        <v>42649.924907407403</v>
      </c>
      <c r="T1869" s="10">
        <f t="shared" si="11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08"/>
        <v>1.9513199999999999</v>
      </c>
      <c r="P1870" s="6">
        <f t="shared" si="109"/>
        <v>617</v>
      </c>
      <c r="Q1870" t="s">
        <v>8331</v>
      </c>
      <c r="R1870" t="s">
        <v>8333</v>
      </c>
      <c r="S1870" s="10">
        <f t="shared" si="110"/>
        <v>42328.779224537036</v>
      </c>
      <c r="T1870" s="10">
        <f t="shared" si="11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08"/>
        <v>2</v>
      </c>
      <c r="P1871" s="6">
        <f t="shared" si="109"/>
        <v>0</v>
      </c>
      <c r="Q1871" t="s">
        <v>8331</v>
      </c>
      <c r="R1871" t="s">
        <v>8333</v>
      </c>
      <c r="S1871" s="10">
        <f t="shared" si="110"/>
        <v>42709.002881944441</v>
      </c>
      <c r="T1871" s="10">
        <f t="shared" si="11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08"/>
        <v>1.8968571428571428</v>
      </c>
      <c r="P1872" s="6">
        <f t="shared" si="109"/>
        <v>186</v>
      </c>
      <c r="Q1872" t="s">
        <v>8331</v>
      </c>
      <c r="R1872" t="s">
        <v>8333</v>
      </c>
      <c r="S1872" s="10">
        <f t="shared" si="110"/>
        <v>42371.355729166666</v>
      </c>
      <c r="T1872" s="10">
        <f t="shared" si="11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08"/>
        <v>1.2821538461538462</v>
      </c>
      <c r="P1873" s="6">
        <f t="shared" si="109"/>
        <v>2380.5</v>
      </c>
      <c r="Q1873" t="s">
        <v>8331</v>
      </c>
      <c r="R1873" t="s">
        <v>8333</v>
      </c>
      <c r="S1873" s="10">
        <f t="shared" si="110"/>
        <v>41923.783576388887</v>
      </c>
      <c r="T1873" s="10">
        <f t="shared" si="11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08"/>
        <v>1.9893999999999998</v>
      </c>
      <c r="P1874" s="6">
        <f t="shared" si="109"/>
        <v>112.5</v>
      </c>
      <c r="Q1874" t="s">
        <v>8331</v>
      </c>
      <c r="R1874" t="s">
        <v>8333</v>
      </c>
      <c r="S1874" s="10">
        <f t="shared" si="110"/>
        <v>42155.129652777774</v>
      </c>
      <c r="T1874" s="10">
        <f t="shared" si="11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08"/>
        <v>1.9955000000000001</v>
      </c>
      <c r="P1875" s="6">
        <f t="shared" si="109"/>
        <v>19</v>
      </c>
      <c r="Q1875" t="s">
        <v>8331</v>
      </c>
      <c r="R1875" t="s">
        <v>8333</v>
      </c>
      <c r="S1875" s="10">
        <f t="shared" si="110"/>
        <v>42164.615856481483</v>
      </c>
      <c r="T1875" s="10">
        <f t="shared" si="11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08"/>
        <v>1.9998374999999999</v>
      </c>
      <c r="P1876" s="6">
        <f t="shared" si="109"/>
        <v>14</v>
      </c>
      <c r="Q1876" t="s">
        <v>8331</v>
      </c>
      <c r="R1876" t="s">
        <v>8333</v>
      </c>
      <c r="S1876" s="10">
        <f t="shared" si="110"/>
        <v>42529.969131944439</v>
      </c>
      <c r="T1876" s="10">
        <f t="shared" si="11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08"/>
        <v>1.9948999999999999</v>
      </c>
      <c r="P1877" s="6">
        <f t="shared" si="109"/>
        <v>27</v>
      </c>
      <c r="Q1877" t="s">
        <v>8331</v>
      </c>
      <c r="R1877" t="s">
        <v>8333</v>
      </c>
      <c r="S1877" s="10">
        <f t="shared" si="110"/>
        <v>42528.899398148147</v>
      </c>
      <c r="T1877" s="10">
        <f t="shared" si="11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08"/>
        <v>2</v>
      </c>
      <c r="P1878" s="6">
        <f t="shared" si="109"/>
        <v>0</v>
      </c>
      <c r="Q1878" t="s">
        <v>8331</v>
      </c>
      <c r="R1878" t="s">
        <v>8333</v>
      </c>
      <c r="S1878" s="10">
        <f t="shared" si="110"/>
        <v>41776.284780092588</v>
      </c>
      <c r="T1878" s="10">
        <f t="shared" si="11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08"/>
        <v>2</v>
      </c>
      <c r="P1879" s="6">
        <f t="shared" si="109"/>
        <v>0</v>
      </c>
      <c r="Q1879" t="s">
        <v>8331</v>
      </c>
      <c r="R1879" t="s">
        <v>8333</v>
      </c>
      <c r="S1879" s="10">
        <f t="shared" si="110"/>
        <v>42035.029224537036</v>
      </c>
      <c r="T1879" s="10">
        <f t="shared" si="11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08"/>
        <v>2</v>
      </c>
      <c r="P1880" s="6">
        <f t="shared" si="109"/>
        <v>0</v>
      </c>
      <c r="Q1880" t="s">
        <v>8331</v>
      </c>
      <c r="R1880" t="s">
        <v>8333</v>
      </c>
      <c r="S1880" s="10">
        <f t="shared" si="110"/>
        <v>41773.008738425924</v>
      </c>
      <c r="T1880" s="10">
        <f t="shared" si="11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08"/>
        <v>1.9988000000000001</v>
      </c>
      <c r="P1881" s="6">
        <f t="shared" si="109"/>
        <v>4</v>
      </c>
      <c r="Q1881" t="s">
        <v>8331</v>
      </c>
      <c r="R1881" t="s">
        <v>8333</v>
      </c>
      <c r="S1881" s="10">
        <f t="shared" si="110"/>
        <v>42413.649641203709</v>
      </c>
      <c r="T1881" s="10">
        <f t="shared" si="11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08"/>
        <v>1.7991999999999999</v>
      </c>
      <c r="P1882" s="6">
        <f t="shared" si="109"/>
        <v>514</v>
      </c>
      <c r="Q1882" t="s">
        <v>8331</v>
      </c>
      <c r="R1882" t="s">
        <v>8333</v>
      </c>
      <c r="S1882" s="10">
        <f t="shared" si="110"/>
        <v>42430.566898148143</v>
      </c>
      <c r="T1882" s="10">
        <f t="shared" si="11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08"/>
        <v>0.27315499999999993</v>
      </c>
      <c r="P1883" s="6">
        <f t="shared" si="109"/>
        <v>1761.845</v>
      </c>
      <c r="Q1883" t="s">
        <v>8323</v>
      </c>
      <c r="R1883" t="s">
        <v>8327</v>
      </c>
      <c r="S1883" s="10">
        <f t="shared" si="110"/>
        <v>42043.152650462958</v>
      </c>
      <c r="T1883" s="10">
        <f t="shared" si="11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08"/>
        <v>0.991044776119403</v>
      </c>
      <c r="P1884" s="6">
        <f t="shared" si="109"/>
        <v>1730.5</v>
      </c>
      <c r="Q1884" t="s">
        <v>8323</v>
      </c>
      <c r="R1884" t="s">
        <v>8327</v>
      </c>
      <c r="S1884" s="10">
        <f t="shared" si="110"/>
        <v>41067.949212962965</v>
      </c>
      <c r="T1884" s="10">
        <f t="shared" si="11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08"/>
        <v>0.95195195195195192</v>
      </c>
      <c r="P1885" s="6">
        <f t="shared" si="109"/>
        <v>539.5</v>
      </c>
      <c r="Q1885" t="s">
        <v>8323</v>
      </c>
      <c r="R1885" t="s">
        <v>8327</v>
      </c>
      <c r="S1885" s="10">
        <f t="shared" si="110"/>
        <v>40977.948009259257</v>
      </c>
      <c r="T1885" s="10">
        <f t="shared" si="11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08"/>
        <v>0.64900000000000002</v>
      </c>
      <c r="P1886" s="6">
        <f t="shared" si="109"/>
        <v>688.5</v>
      </c>
      <c r="Q1886" t="s">
        <v>8323</v>
      </c>
      <c r="R1886" t="s">
        <v>8327</v>
      </c>
      <c r="S1886" s="10">
        <f t="shared" si="110"/>
        <v>41205.198321759257</v>
      </c>
      <c r="T1886" s="10">
        <f t="shared" si="11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08"/>
        <v>0.83672131147540985</v>
      </c>
      <c r="P1887" s="6">
        <f t="shared" si="109"/>
        <v>2713.5</v>
      </c>
      <c r="Q1887" t="s">
        <v>8323</v>
      </c>
      <c r="R1887" t="s">
        <v>8327</v>
      </c>
      <c r="S1887" s="10">
        <f t="shared" si="110"/>
        <v>41099.093865740739</v>
      </c>
      <c r="T1887" s="10">
        <f t="shared" si="11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08"/>
        <v>0.97916666666666663</v>
      </c>
      <c r="P1888" s="6">
        <f t="shared" si="109"/>
        <v>627</v>
      </c>
      <c r="Q1888" t="s">
        <v>8323</v>
      </c>
      <c r="R1888" t="s">
        <v>8327</v>
      </c>
      <c r="S1888" s="10">
        <f t="shared" si="110"/>
        <v>41925.906689814816</v>
      </c>
      <c r="T1888" s="10">
        <f t="shared" si="11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08"/>
        <v>0.88833333333333331</v>
      </c>
      <c r="P1889" s="6">
        <f t="shared" si="109"/>
        <v>1671.5</v>
      </c>
      <c r="Q1889" t="s">
        <v>8323</v>
      </c>
      <c r="R1889" t="s">
        <v>8327</v>
      </c>
      <c r="S1889" s="10">
        <f t="shared" si="110"/>
        <v>42323.800138888888</v>
      </c>
      <c r="T1889" s="10">
        <f t="shared" si="11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08"/>
        <v>0.33919999999999995</v>
      </c>
      <c r="P1890" s="6">
        <f t="shared" si="109"/>
        <v>2120.5</v>
      </c>
      <c r="Q1890" t="s">
        <v>8323</v>
      </c>
      <c r="R1890" t="s">
        <v>8327</v>
      </c>
      <c r="S1890" s="10">
        <f t="shared" si="110"/>
        <v>40299.239953703705</v>
      </c>
      <c r="T1890" s="10">
        <f t="shared" si="11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08"/>
        <v>0.93399999999999994</v>
      </c>
      <c r="P1891" s="6">
        <f t="shared" si="109"/>
        <v>1088</v>
      </c>
      <c r="Q1891" t="s">
        <v>8323</v>
      </c>
      <c r="R1891" t="s">
        <v>8327</v>
      </c>
      <c r="S1891" s="10">
        <f t="shared" si="110"/>
        <v>41299.793356481481</v>
      </c>
      <c r="T1891" s="10">
        <f t="shared" si="11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08"/>
        <v>0.55415583333333318</v>
      </c>
      <c r="P1892" s="6">
        <f t="shared" si="109"/>
        <v>8798.0650000000005</v>
      </c>
      <c r="Q1892" t="s">
        <v>8323</v>
      </c>
      <c r="R1892" t="s">
        <v>8327</v>
      </c>
      <c r="S1892" s="10">
        <f t="shared" si="110"/>
        <v>41228.786203703705</v>
      </c>
      <c r="T1892" s="10">
        <f t="shared" si="11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08"/>
        <v>0.94450000000000001</v>
      </c>
      <c r="P1893" s="6">
        <f t="shared" si="109"/>
        <v>5337.5</v>
      </c>
      <c r="Q1893" t="s">
        <v>8323</v>
      </c>
      <c r="R1893" t="s">
        <v>8327</v>
      </c>
      <c r="S1893" s="10">
        <f t="shared" si="110"/>
        <v>40335.798078703701</v>
      </c>
      <c r="T1893" s="10">
        <f t="shared" si="11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08"/>
        <v>0.63400000000000001</v>
      </c>
      <c r="P1894" s="6">
        <f t="shared" si="109"/>
        <v>354.5</v>
      </c>
      <c r="Q1894" t="s">
        <v>8323</v>
      </c>
      <c r="R1894" t="s">
        <v>8327</v>
      </c>
      <c r="S1894" s="10">
        <f t="shared" si="110"/>
        <v>40671.637511574074</v>
      </c>
      <c r="T1894" s="10">
        <f t="shared" si="11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08"/>
        <v>0.96</v>
      </c>
      <c r="P1895" s="6">
        <f t="shared" si="109"/>
        <v>1322.5</v>
      </c>
      <c r="Q1895" t="s">
        <v>8323</v>
      </c>
      <c r="R1895" t="s">
        <v>8327</v>
      </c>
      <c r="S1895" s="10">
        <f t="shared" si="110"/>
        <v>40632.94195601852</v>
      </c>
      <c r="T1895" s="10">
        <f t="shared" si="11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08"/>
        <v>0.85499999999999998</v>
      </c>
      <c r="P1896" s="6">
        <f t="shared" si="109"/>
        <v>582.5</v>
      </c>
      <c r="Q1896" t="s">
        <v>8323</v>
      </c>
      <c r="R1896" t="s">
        <v>8327</v>
      </c>
      <c r="S1896" s="10">
        <f t="shared" si="110"/>
        <v>40920.904895833337</v>
      </c>
      <c r="T1896" s="10">
        <f t="shared" si="11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08"/>
        <v>0.98280423280423279</v>
      </c>
      <c r="P1897" s="6">
        <f t="shared" si="109"/>
        <v>4637.5</v>
      </c>
      <c r="Q1897" t="s">
        <v>8323</v>
      </c>
      <c r="R1897" t="s">
        <v>8327</v>
      </c>
      <c r="S1897" s="10">
        <f t="shared" si="110"/>
        <v>42267.746782407412</v>
      </c>
      <c r="T1897" s="10">
        <f t="shared" si="11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08"/>
        <v>0.76053215077605318</v>
      </c>
      <c r="P1898" s="6">
        <f t="shared" si="109"/>
        <v>286</v>
      </c>
      <c r="Q1898" t="s">
        <v>8323</v>
      </c>
      <c r="R1898" t="s">
        <v>8327</v>
      </c>
      <c r="S1898" s="10">
        <f t="shared" si="110"/>
        <v>40981.710243055553</v>
      </c>
      <c r="T1898" s="10">
        <f t="shared" si="11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08"/>
        <v>0.97543307086614173</v>
      </c>
      <c r="P1899" s="6">
        <f t="shared" si="109"/>
        <v>3344.5</v>
      </c>
      <c r="Q1899" t="s">
        <v>8323</v>
      </c>
      <c r="R1899" t="s">
        <v>8327</v>
      </c>
      <c r="S1899" s="10">
        <f t="shared" si="110"/>
        <v>41680.583402777782</v>
      </c>
      <c r="T1899" s="10">
        <f t="shared" si="11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08"/>
        <v>0.55499999999999994</v>
      </c>
      <c r="P1900" s="6">
        <f t="shared" si="109"/>
        <v>733</v>
      </c>
      <c r="Q1900" t="s">
        <v>8323</v>
      </c>
      <c r="R1900" t="s">
        <v>8327</v>
      </c>
      <c r="S1900" s="10">
        <f t="shared" si="110"/>
        <v>42366.192974537036</v>
      </c>
      <c r="T1900" s="10">
        <f t="shared" si="11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08"/>
        <v>0.66666666666666674</v>
      </c>
      <c r="P1901" s="6">
        <f t="shared" si="109"/>
        <v>621</v>
      </c>
      <c r="Q1901" t="s">
        <v>8323</v>
      </c>
      <c r="R1901" t="s">
        <v>8327</v>
      </c>
      <c r="S1901" s="10">
        <f t="shared" si="110"/>
        <v>42058.941736111112</v>
      </c>
      <c r="T1901" s="10">
        <f t="shared" si="11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08"/>
        <v>0.90635599999999994</v>
      </c>
      <c r="P1902" s="6">
        <f t="shared" si="109"/>
        <v>1394.0550000000001</v>
      </c>
      <c r="Q1902" t="s">
        <v>8323</v>
      </c>
      <c r="R1902" t="s">
        <v>8327</v>
      </c>
      <c r="S1902" s="10">
        <f t="shared" si="110"/>
        <v>41160.871886574074</v>
      </c>
      <c r="T1902" s="10">
        <f t="shared" si="11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08"/>
        <v>1.9730303030303031</v>
      </c>
      <c r="P1903" s="6">
        <f t="shared" si="109"/>
        <v>1347.5</v>
      </c>
      <c r="Q1903" t="s">
        <v>8317</v>
      </c>
      <c r="R1903" t="s">
        <v>8346</v>
      </c>
      <c r="S1903" s="10">
        <f t="shared" si="110"/>
        <v>42116.54315972222</v>
      </c>
      <c r="T1903" s="10">
        <f t="shared" si="11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08"/>
        <v>1.988</v>
      </c>
      <c r="P1904" s="6">
        <f t="shared" si="109"/>
        <v>7.5</v>
      </c>
      <c r="Q1904" t="s">
        <v>8317</v>
      </c>
      <c r="R1904" t="s">
        <v>8346</v>
      </c>
      <c r="S1904" s="10">
        <f t="shared" si="110"/>
        <v>42037.789895833332</v>
      </c>
      <c r="T1904" s="10">
        <f t="shared" si="11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08"/>
        <v>1.534</v>
      </c>
      <c r="P1905" s="6">
        <f t="shared" si="109"/>
        <v>719.5</v>
      </c>
      <c r="Q1905" t="s">
        <v>8317</v>
      </c>
      <c r="R1905" t="s">
        <v>8346</v>
      </c>
      <c r="S1905" s="10">
        <f t="shared" si="110"/>
        <v>42702.770729166667</v>
      </c>
      <c r="T1905" s="10">
        <f t="shared" si="11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08"/>
        <v>1.9990000000000001</v>
      </c>
      <c r="P1906" s="6">
        <f t="shared" si="109"/>
        <v>26</v>
      </c>
      <c r="Q1906" t="s">
        <v>8317</v>
      </c>
      <c r="R1906" t="s">
        <v>8346</v>
      </c>
      <c r="S1906" s="10">
        <f t="shared" si="110"/>
        <v>42326.685428240744</v>
      </c>
      <c r="T1906" s="10">
        <f t="shared" si="11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08"/>
        <v>1.9983200000000001</v>
      </c>
      <c r="P1907" s="6">
        <f t="shared" si="109"/>
        <v>23</v>
      </c>
      <c r="Q1907" t="s">
        <v>8317</v>
      </c>
      <c r="R1907" t="s">
        <v>8346</v>
      </c>
      <c r="S1907" s="10">
        <f t="shared" si="110"/>
        <v>41859.925856481481</v>
      </c>
      <c r="T1907" s="10">
        <f t="shared" si="11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08"/>
        <v>1.5724</v>
      </c>
      <c r="P1908" s="6">
        <f t="shared" si="109"/>
        <v>10739.5</v>
      </c>
      <c r="Q1908" t="s">
        <v>8317</v>
      </c>
      <c r="R1908" t="s">
        <v>8346</v>
      </c>
      <c r="S1908" s="10">
        <f t="shared" si="110"/>
        <v>42514.671099537038</v>
      </c>
      <c r="T1908" s="10">
        <f t="shared" si="11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08"/>
        <v>1.9971666666666668</v>
      </c>
      <c r="P1909" s="6">
        <f t="shared" si="109"/>
        <v>44.5</v>
      </c>
      <c r="Q1909" t="s">
        <v>8317</v>
      </c>
      <c r="R1909" t="s">
        <v>8346</v>
      </c>
      <c r="S1909" s="10">
        <f t="shared" si="110"/>
        <v>41767.587094907409</v>
      </c>
      <c r="T1909" s="10">
        <f t="shared" si="11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ref="O1910:O1973" si="112">(D1910-E1910)/ABS(D1910)+1</f>
        <v>1.98268</v>
      </c>
      <c r="P1910" s="6">
        <f t="shared" ref="P1910:P1973" si="113">AVERAGE(E1910,L1910)</f>
        <v>218.5</v>
      </c>
      <c r="Q1910" t="s">
        <v>8317</v>
      </c>
      <c r="R1910" t="s">
        <v>8346</v>
      </c>
      <c r="S1910" s="10">
        <f t="shared" ref="S1910:S1973" si="114">(((J1910/60)/60)/24)+DATE(1970,1,1)</f>
        <v>42703.917824074073</v>
      </c>
      <c r="T1910" s="10">
        <f t="shared" ref="T1910:T1973" si="115"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2"/>
        <v>1.8588857142857143</v>
      </c>
      <c r="P1911" s="6">
        <f t="shared" si="113"/>
        <v>2488.5</v>
      </c>
      <c r="Q1911" t="s">
        <v>8317</v>
      </c>
      <c r="R1911" t="s">
        <v>8346</v>
      </c>
      <c r="S1911" s="10">
        <f t="shared" si="114"/>
        <v>41905.429155092592</v>
      </c>
      <c r="T1911" s="10">
        <f t="shared" si="115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2"/>
        <v>1.6060470588235294</v>
      </c>
      <c r="P1912" s="6">
        <f t="shared" si="113"/>
        <v>16885.5</v>
      </c>
      <c r="Q1912" t="s">
        <v>8317</v>
      </c>
      <c r="R1912" t="s">
        <v>8346</v>
      </c>
      <c r="S1912" s="10">
        <f t="shared" si="114"/>
        <v>42264.963159722218</v>
      </c>
      <c r="T1912" s="10">
        <f t="shared" si="115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2"/>
        <v>1.9997647058823529</v>
      </c>
      <c r="P1913" s="6">
        <f t="shared" si="113"/>
        <v>5.5</v>
      </c>
      <c r="Q1913" t="s">
        <v>8317</v>
      </c>
      <c r="R1913" t="s">
        <v>8346</v>
      </c>
      <c r="S1913" s="10">
        <f t="shared" si="114"/>
        <v>41830.033958333333</v>
      </c>
      <c r="T1913" s="10">
        <f t="shared" si="115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2"/>
        <v>1.407</v>
      </c>
      <c r="P1914" s="6">
        <f t="shared" si="113"/>
        <v>1503.5</v>
      </c>
      <c r="Q1914" t="s">
        <v>8317</v>
      </c>
      <c r="R1914" t="s">
        <v>8346</v>
      </c>
      <c r="S1914" s="10">
        <f t="shared" si="114"/>
        <v>42129.226388888885</v>
      </c>
      <c r="T1914" s="10">
        <f t="shared" si="115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2"/>
        <v>1.9867291666666667</v>
      </c>
      <c r="P1915" s="6">
        <f t="shared" si="113"/>
        <v>331.5</v>
      </c>
      <c r="Q1915" t="s">
        <v>8317</v>
      </c>
      <c r="R1915" t="s">
        <v>8346</v>
      </c>
      <c r="S1915" s="10">
        <f t="shared" si="114"/>
        <v>41890.511319444442</v>
      </c>
      <c r="T1915" s="10">
        <f t="shared" si="115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2"/>
        <v>1.9099099099099099</v>
      </c>
      <c r="P1916" s="6">
        <f t="shared" si="113"/>
        <v>31</v>
      </c>
      <c r="Q1916" t="s">
        <v>8317</v>
      </c>
      <c r="R1916" t="s">
        <v>8346</v>
      </c>
      <c r="S1916" s="10">
        <f t="shared" si="114"/>
        <v>41929.174456018518</v>
      </c>
      <c r="T1916" s="10">
        <f t="shared" si="115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2"/>
        <v>1.984</v>
      </c>
      <c r="P1917" s="6">
        <f t="shared" si="113"/>
        <v>6</v>
      </c>
      <c r="Q1917" t="s">
        <v>8317</v>
      </c>
      <c r="R1917" t="s">
        <v>8346</v>
      </c>
      <c r="S1917" s="10">
        <f t="shared" si="114"/>
        <v>41864.04886574074</v>
      </c>
      <c r="T1917" s="10">
        <f t="shared" si="115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2"/>
        <v>1.9948999999999999</v>
      </c>
      <c r="P1918" s="6">
        <f t="shared" si="113"/>
        <v>54</v>
      </c>
      <c r="Q1918" t="s">
        <v>8317</v>
      </c>
      <c r="R1918" t="s">
        <v>8346</v>
      </c>
      <c r="S1918" s="10">
        <f t="shared" si="114"/>
        <v>42656.717303240745</v>
      </c>
      <c r="T1918" s="10">
        <f t="shared" si="115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2"/>
        <v>1.4742948717948718</v>
      </c>
      <c r="P1919" s="6">
        <f t="shared" si="113"/>
        <v>102547.5</v>
      </c>
      <c r="Q1919" t="s">
        <v>8317</v>
      </c>
      <c r="R1919" t="s">
        <v>8346</v>
      </c>
      <c r="S1919" s="10">
        <f t="shared" si="114"/>
        <v>42746.270057870366</v>
      </c>
      <c r="T1919" s="10">
        <f t="shared" si="115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2"/>
        <v>1.9896</v>
      </c>
      <c r="P1920" s="6">
        <f t="shared" si="113"/>
        <v>134.5</v>
      </c>
      <c r="Q1920" t="s">
        <v>8317</v>
      </c>
      <c r="R1920" t="s">
        <v>8346</v>
      </c>
      <c r="S1920" s="10">
        <f t="shared" si="114"/>
        <v>41828.789942129632</v>
      </c>
      <c r="T1920" s="10">
        <f t="shared" si="115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2"/>
        <v>1.526</v>
      </c>
      <c r="P1921" s="6">
        <f t="shared" si="113"/>
        <v>122.5</v>
      </c>
      <c r="Q1921" t="s">
        <v>8317</v>
      </c>
      <c r="R1921" t="s">
        <v>8346</v>
      </c>
      <c r="S1921" s="10">
        <f t="shared" si="114"/>
        <v>42113.875567129624</v>
      </c>
      <c r="T1921" s="10">
        <f t="shared" si="115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2"/>
        <v>1.5697000000000001</v>
      </c>
      <c r="P1922" s="6">
        <f t="shared" si="113"/>
        <v>2204</v>
      </c>
      <c r="Q1922" t="s">
        <v>8317</v>
      </c>
      <c r="R1922" t="s">
        <v>8346</v>
      </c>
      <c r="S1922" s="10">
        <f t="shared" si="114"/>
        <v>42270.875706018516</v>
      </c>
      <c r="T1922" s="10">
        <f t="shared" si="115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2"/>
        <v>0.63200000000000001</v>
      </c>
      <c r="P1923" s="6">
        <f t="shared" si="113"/>
        <v>1045</v>
      </c>
      <c r="Q1923" t="s">
        <v>8323</v>
      </c>
      <c r="R1923" t="s">
        <v>8327</v>
      </c>
      <c r="S1923" s="10">
        <f t="shared" si="114"/>
        <v>41074.221562500003</v>
      </c>
      <c r="T1923" s="10">
        <f t="shared" si="11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2"/>
        <v>0.84450000000000003</v>
      </c>
      <c r="P1924" s="6">
        <f t="shared" si="113"/>
        <v>1187.5</v>
      </c>
      <c r="Q1924" t="s">
        <v>8323</v>
      </c>
      <c r="R1924" t="s">
        <v>8327</v>
      </c>
      <c r="S1924" s="10">
        <f t="shared" si="114"/>
        <v>41590.255868055552</v>
      </c>
      <c r="T1924" s="10">
        <f t="shared" si="11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12"/>
        <v>-0.40799999999999992</v>
      </c>
      <c r="P1925" s="6">
        <f t="shared" si="113"/>
        <v>157</v>
      </c>
      <c r="Q1925" t="s">
        <v>8323</v>
      </c>
      <c r="R1925" t="s">
        <v>8327</v>
      </c>
      <c r="S1925" s="10">
        <f t="shared" si="114"/>
        <v>40772.848749999997</v>
      </c>
      <c r="T1925" s="10">
        <f t="shared" si="11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12"/>
        <v>0.85599999999999998</v>
      </c>
      <c r="P1926" s="6">
        <f t="shared" si="113"/>
        <v>1732.5</v>
      </c>
      <c r="Q1926" t="s">
        <v>8323</v>
      </c>
      <c r="R1926" t="s">
        <v>8327</v>
      </c>
      <c r="S1926" s="10">
        <f t="shared" si="114"/>
        <v>41626.761053240742</v>
      </c>
      <c r="T1926" s="10">
        <f t="shared" si="11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12"/>
        <v>0.89666666666666672</v>
      </c>
      <c r="P1927" s="6">
        <f t="shared" si="113"/>
        <v>853.5</v>
      </c>
      <c r="Q1927" t="s">
        <v>8323</v>
      </c>
      <c r="R1927" t="s">
        <v>8327</v>
      </c>
      <c r="S1927" s="10">
        <f t="shared" si="114"/>
        <v>41535.90148148148</v>
      </c>
      <c r="T1927" s="10">
        <f t="shared" si="11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12"/>
        <v>4.6206666666666618E-2</v>
      </c>
      <c r="P1928" s="6">
        <f t="shared" si="113"/>
        <v>1518.845</v>
      </c>
      <c r="Q1928" t="s">
        <v>8323</v>
      </c>
      <c r="R1928" t="s">
        <v>8327</v>
      </c>
      <c r="S1928" s="10">
        <f t="shared" si="114"/>
        <v>40456.954351851848</v>
      </c>
      <c r="T1928" s="10">
        <f t="shared" si="11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12"/>
        <v>0.96666666666666667</v>
      </c>
      <c r="P1929" s="6">
        <f t="shared" si="113"/>
        <v>315.5</v>
      </c>
      <c r="Q1929" t="s">
        <v>8323</v>
      </c>
      <c r="R1929" t="s">
        <v>8327</v>
      </c>
      <c r="S1929" s="10">
        <f t="shared" si="114"/>
        <v>40960.861562500002</v>
      </c>
      <c r="T1929" s="10">
        <f t="shared" si="11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12"/>
        <v>0.96862745098039216</v>
      </c>
      <c r="P1930" s="6">
        <f t="shared" si="113"/>
        <v>1332</v>
      </c>
      <c r="Q1930" t="s">
        <v>8323</v>
      </c>
      <c r="R1930" t="s">
        <v>8327</v>
      </c>
      <c r="S1930" s="10">
        <f t="shared" si="114"/>
        <v>41371.648078703707</v>
      </c>
      <c r="T1930" s="10">
        <f t="shared" si="11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12"/>
        <v>0.99687499999999996</v>
      </c>
      <c r="P1931" s="6">
        <f t="shared" si="113"/>
        <v>1642.5</v>
      </c>
      <c r="Q1931" t="s">
        <v>8323</v>
      </c>
      <c r="R1931" t="s">
        <v>8327</v>
      </c>
      <c r="S1931" s="10">
        <f t="shared" si="114"/>
        <v>40687.021597222221</v>
      </c>
      <c r="T1931" s="10">
        <f t="shared" si="11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12"/>
        <v>0.73</v>
      </c>
      <c r="P1932" s="6">
        <f t="shared" si="113"/>
        <v>648</v>
      </c>
      <c r="Q1932" t="s">
        <v>8323</v>
      </c>
      <c r="R1932" t="s">
        <v>8327</v>
      </c>
      <c r="S1932" s="10">
        <f t="shared" si="114"/>
        <v>41402.558819444443</v>
      </c>
      <c r="T1932" s="10">
        <f t="shared" si="11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12"/>
        <v>0.79398999999999997</v>
      </c>
      <c r="P1933" s="6">
        <f t="shared" si="113"/>
        <v>1231.01</v>
      </c>
      <c r="Q1933" t="s">
        <v>8323</v>
      </c>
      <c r="R1933" t="s">
        <v>8327</v>
      </c>
      <c r="S1933" s="10">
        <f t="shared" si="114"/>
        <v>41037.892465277779</v>
      </c>
      <c r="T1933" s="10">
        <f t="shared" si="11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12"/>
        <v>0.93009523809523809</v>
      </c>
      <c r="P1934" s="6">
        <f t="shared" si="113"/>
        <v>2848.5</v>
      </c>
      <c r="Q1934" t="s">
        <v>8323</v>
      </c>
      <c r="R1934" t="s">
        <v>8327</v>
      </c>
      <c r="S1934" s="10">
        <f t="shared" si="114"/>
        <v>40911.809872685182</v>
      </c>
      <c r="T1934" s="10">
        <f t="shared" si="11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12"/>
        <v>0.27566666666666662</v>
      </c>
      <c r="P1935" s="6">
        <f t="shared" si="113"/>
        <v>5228</v>
      </c>
      <c r="Q1935" t="s">
        <v>8323</v>
      </c>
      <c r="R1935" t="s">
        <v>8327</v>
      </c>
      <c r="S1935" s="10">
        <f t="shared" si="114"/>
        <v>41879.130868055552</v>
      </c>
      <c r="T1935" s="10">
        <f t="shared" si="11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12"/>
        <v>0.76380000000000003</v>
      </c>
      <c r="P1936" s="6">
        <f t="shared" si="113"/>
        <v>3129</v>
      </c>
      <c r="Q1936" t="s">
        <v>8323</v>
      </c>
      <c r="R1936" t="s">
        <v>8327</v>
      </c>
      <c r="S1936" s="10">
        <f t="shared" si="114"/>
        <v>40865.867141203707</v>
      </c>
      <c r="T1936" s="10">
        <f t="shared" si="11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12"/>
        <v>0.91600000000000004</v>
      </c>
      <c r="P1937" s="6">
        <f t="shared" si="113"/>
        <v>1380</v>
      </c>
      <c r="Q1937" t="s">
        <v>8323</v>
      </c>
      <c r="R1937" t="s">
        <v>8327</v>
      </c>
      <c r="S1937" s="10">
        <f t="shared" si="114"/>
        <v>41773.932534722226</v>
      </c>
      <c r="T1937" s="10">
        <f t="shared" si="11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12"/>
        <v>0.83479866666666669</v>
      </c>
      <c r="P1938" s="6">
        <f t="shared" si="113"/>
        <v>4442.0050000000001</v>
      </c>
      <c r="Q1938" t="s">
        <v>8323</v>
      </c>
      <c r="R1938" t="s">
        <v>8327</v>
      </c>
      <c r="S1938" s="10">
        <f t="shared" si="114"/>
        <v>40852.889699074076</v>
      </c>
      <c r="T1938" s="10">
        <f t="shared" si="11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12"/>
        <v>0.12754999999999994</v>
      </c>
      <c r="P1939" s="6">
        <f t="shared" si="113"/>
        <v>576.23500000000001</v>
      </c>
      <c r="Q1939" t="s">
        <v>8323</v>
      </c>
      <c r="R1939" t="s">
        <v>8327</v>
      </c>
      <c r="S1939" s="10">
        <f t="shared" si="114"/>
        <v>41059.118993055556</v>
      </c>
      <c r="T1939" s="10">
        <f t="shared" si="11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12"/>
        <v>0.84066666666666667</v>
      </c>
      <c r="P1940" s="6">
        <f t="shared" si="113"/>
        <v>8752</v>
      </c>
      <c r="Q1940" t="s">
        <v>8323</v>
      </c>
      <c r="R1940" t="s">
        <v>8327</v>
      </c>
      <c r="S1940" s="10">
        <f t="shared" si="114"/>
        <v>41426.259618055556</v>
      </c>
      <c r="T1940" s="10">
        <f t="shared" si="11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12"/>
        <v>0.89300000000000002</v>
      </c>
      <c r="P1941" s="6">
        <f t="shared" si="113"/>
        <v>5583</v>
      </c>
      <c r="Q1941" t="s">
        <v>8323</v>
      </c>
      <c r="R1941" t="s">
        <v>8327</v>
      </c>
      <c r="S1941" s="10">
        <f t="shared" si="114"/>
        <v>41313.985046296293</v>
      </c>
      <c r="T1941" s="10">
        <f t="shared" si="11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12"/>
        <v>0.29076923076923078</v>
      </c>
      <c r="P1942" s="6">
        <f t="shared" si="113"/>
        <v>571</v>
      </c>
      <c r="Q1942" t="s">
        <v>8323</v>
      </c>
      <c r="R1942" t="s">
        <v>8327</v>
      </c>
      <c r="S1942" s="10">
        <f t="shared" si="114"/>
        <v>40670.507326388892</v>
      </c>
      <c r="T1942" s="10">
        <f t="shared" si="11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12"/>
        <v>0.73881643999999991</v>
      </c>
      <c r="P1943" s="6">
        <f t="shared" si="113"/>
        <v>160089.44500000001</v>
      </c>
      <c r="Q1943" t="s">
        <v>8317</v>
      </c>
      <c r="R1943" t="s">
        <v>8347</v>
      </c>
      <c r="S1943" s="10">
        <f t="shared" si="114"/>
        <v>41744.290868055556</v>
      </c>
      <c r="T1943" s="10">
        <f t="shared" si="11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12"/>
        <v>0.61559666666666668</v>
      </c>
      <c r="P1944" s="6">
        <f t="shared" si="113"/>
        <v>4200.71</v>
      </c>
      <c r="Q1944" t="s">
        <v>8317</v>
      </c>
      <c r="R1944" t="s">
        <v>8347</v>
      </c>
      <c r="S1944" s="10">
        <f t="shared" si="114"/>
        <v>40638.828009259261</v>
      </c>
      <c r="T1944" s="10">
        <f t="shared" si="11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12"/>
        <v>-15.052499999999998</v>
      </c>
      <c r="P1945" s="6">
        <f t="shared" si="113"/>
        <v>86501.5</v>
      </c>
      <c r="Q1945" t="s">
        <v>8317</v>
      </c>
      <c r="R1945" t="s">
        <v>8347</v>
      </c>
      <c r="S1945" s="10">
        <f t="shared" si="114"/>
        <v>42548.269861111112</v>
      </c>
      <c r="T1945" s="10">
        <f t="shared" si="11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12"/>
        <v>-5.8805550000000002</v>
      </c>
      <c r="P1946" s="6">
        <f t="shared" si="113"/>
        <v>158505.60000000001</v>
      </c>
      <c r="Q1946" t="s">
        <v>8317</v>
      </c>
      <c r="R1946" t="s">
        <v>8347</v>
      </c>
      <c r="S1946" s="10">
        <f t="shared" si="114"/>
        <v>41730.584374999999</v>
      </c>
      <c r="T1946" s="10">
        <f t="shared" si="11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12"/>
        <v>-1.4801799999999998</v>
      </c>
      <c r="P1947" s="6">
        <f t="shared" si="113"/>
        <v>174349</v>
      </c>
      <c r="Q1947" t="s">
        <v>8317</v>
      </c>
      <c r="R1947" t="s">
        <v>8347</v>
      </c>
      <c r="S1947" s="10">
        <f t="shared" si="114"/>
        <v>42157.251828703709</v>
      </c>
      <c r="T1947" s="10">
        <f t="shared" si="11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12"/>
        <v>0.50253333333333328</v>
      </c>
      <c r="P1948" s="6">
        <f t="shared" si="113"/>
        <v>5650.5</v>
      </c>
      <c r="Q1948" t="s">
        <v>8317</v>
      </c>
      <c r="R1948" t="s">
        <v>8347</v>
      </c>
      <c r="S1948" s="10">
        <f t="shared" si="114"/>
        <v>41689.150011574071</v>
      </c>
      <c r="T1948" s="10">
        <f t="shared" si="11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12"/>
        <v>0.99366249999999989</v>
      </c>
      <c r="P1949" s="6">
        <f t="shared" si="113"/>
        <v>414.03500000000003</v>
      </c>
      <c r="Q1949" t="s">
        <v>8317</v>
      </c>
      <c r="R1949" t="s">
        <v>8347</v>
      </c>
      <c r="S1949" s="10">
        <f t="shared" si="114"/>
        <v>40102.918055555558</v>
      </c>
      <c r="T1949" s="10">
        <f t="shared" si="11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12"/>
        <v>-6.0021100000000001</v>
      </c>
      <c r="P1950" s="6">
        <f t="shared" si="113"/>
        <v>402228</v>
      </c>
      <c r="Q1950" t="s">
        <v>8317</v>
      </c>
      <c r="R1950" t="s">
        <v>8347</v>
      </c>
      <c r="S1950" s="10">
        <f t="shared" si="114"/>
        <v>42473.604270833333</v>
      </c>
      <c r="T1950" s="10">
        <f t="shared" si="11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12"/>
        <v>0.93997399999999998</v>
      </c>
      <c r="P1951" s="6">
        <f t="shared" si="113"/>
        <v>26972.15</v>
      </c>
      <c r="Q1951" t="s">
        <v>8317</v>
      </c>
      <c r="R1951" t="s">
        <v>8347</v>
      </c>
      <c r="S1951" s="10">
        <f t="shared" si="114"/>
        <v>41800.423043981478</v>
      </c>
      <c r="T1951" s="10">
        <f t="shared" si="11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12"/>
        <v>-5.1866666666668948E-3</v>
      </c>
      <c r="P1952" s="6">
        <f t="shared" si="113"/>
        <v>49062.48</v>
      </c>
      <c r="Q1952" t="s">
        <v>8317</v>
      </c>
      <c r="R1952" t="s">
        <v>8347</v>
      </c>
      <c r="S1952" s="10">
        <f t="shared" si="114"/>
        <v>40624.181400462963</v>
      </c>
      <c r="T1952" s="10">
        <f t="shared" si="11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12"/>
        <v>-0.12444000000000011</v>
      </c>
      <c r="P1953" s="6">
        <f t="shared" si="113"/>
        <v>53528</v>
      </c>
      <c r="Q1953" t="s">
        <v>8317</v>
      </c>
      <c r="R1953" t="s">
        <v>8347</v>
      </c>
      <c r="S1953" s="10">
        <f t="shared" si="114"/>
        <v>42651.420567129629</v>
      </c>
      <c r="T1953" s="10">
        <f t="shared" si="11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12"/>
        <v>1.5276285714285631E-2</v>
      </c>
      <c r="P1954" s="6">
        <f t="shared" si="113"/>
        <v>35073.665000000001</v>
      </c>
      <c r="Q1954" t="s">
        <v>8317</v>
      </c>
      <c r="R1954" t="s">
        <v>8347</v>
      </c>
      <c r="S1954" s="10">
        <f t="shared" si="114"/>
        <v>41526.60665509259</v>
      </c>
      <c r="T1954" s="10">
        <f t="shared" si="11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12"/>
        <v>-0.25946666666666673</v>
      </c>
      <c r="P1955" s="6">
        <f t="shared" si="113"/>
        <v>17019.5</v>
      </c>
      <c r="Q1955" t="s">
        <v>8317</v>
      </c>
      <c r="R1955" t="s">
        <v>8347</v>
      </c>
      <c r="S1955" s="10">
        <f t="shared" si="114"/>
        <v>40941.199826388889</v>
      </c>
      <c r="T1955" s="10">
        <f t="shared" si="11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12"/>
        <v>-4.9894800000000004</v>
      </c>
      <c r="P1956" s="6">
        <f t="shared" si="113"/>
        <v>174944.5</v>
      </c>
      <c r="Q1956" t="s">
        <v>8317</v>
      </c>
      <c r="R1956" t="s">
        <v>8347</v>
      </c>
      <c r="S1956" s="10">
        <f t="shared" si="114"/>
        <v>42394.580740740741</v>
      </c>
      <c r="T1956" s="10">
        <f t="shared" si="11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12"/>
        <v>-1.9859528571428569</v>
      </c>
      <c r="P1957" s="6">
        <f t="shared" si="113"/>
        <v>83850.009999999995</v>
      </c>
      <c r="Q1957" t="s">
        <v>8317</v>
      </c>
      <c r="R1957" t="s">
        <v>8347</v>
      </c>
      <c r="S1957" s="10">
        <f t="shared" si="114"/>
        <v>41020.271770833337</v>
      </c>
      <c r="T1957" s="10">
        <f t="shared" si="11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12"/>
        <v>-0.94033333333333324</v>
      </c>
      <c r="P1958" s="6">
        <f t="shared" si="113"/>
        <v>88392.5</v>
      </c>
      <c r="Q1958" t="s">
        <v>8317</v>
      </c>
      <c r="R1958" t="s">
        <v>8347</v>
      </c>
      <c r="S1958" s="10">
        <f t="shared" si="114"/>
        <v>42067.923668981486</v>
      </c>
      <c r="T1958" s="10">
        <f t="shared" si="11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12"/>
        <v>0.32495299999999994</v>
      </c>
      <c r="P1959" s="6">
        <f t="shared" si="113"/>
        <v>25455.705000000002</v>
      </c>
      <c r="Q1959" t="s">
        <v>8317</v>
      </c>
      <c r="R1959" t="s">
        <v>8347</v>
      </c>
      <c r="S1959" s="10">
        <f t="shared" si="114"/>
        <v>41179.098530092589</v>
      </c>
      <c r="T1959" s="10">
        <f t="shared" si="11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12"/>
        <v>-12.355717142857143</v>
      </c>
      <c r="P1960" s="6">
        <f t="shared" si="113"/>
        <v>50923.01</v>
      </c>
      <c r="Q1960" t="s">
        <v>8317</v>
      </c>
      <c r="R1960" t="s">
        <v>8347</v>
      </c>
      <c r="S1960" s="10">
        <f t="shared" si="114"/>
        <v>41326.987974537034</v>
      </c>
      <c r="T1960" s="10">
        <f t="shared" si="11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12"/>
        <v>0.43265599999999993</v>
      </c>
      <c r="P1961" s="6">
        <f t="shared" si="113"/>
        <v>8048.72</v>
      </c>
      <c r="Q1961" t="s">
        <v>8317</v>
      </c>
      <c r="R1961" t="s">
        <v>8347</v>
      </c>
      <c r="S1961" s="10">
        <f t="shared" si="114"/>
        <v>41871.845601851855</v>
      </c>
      <c r="T1961" s="10">
        <f t="shared" si="11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12"/>
        <v>0.82097142857142857</v>
      </c>
      <c r="P1962" s="6">
        <f t="shared" si="113"/>
        <v>41282.5</v>
      </c>
      <c r="Q1962" t="s">
        <v>8317</v>
      </c>
      <c r="R1962" t="s">
        <v>8347</v>
      </c>
      <c r="S1962" s="10">
        <f t="shared" si="114"/>
        <v>41964.362743055557</v>
      </c>
      <c r="T1962" s="10">
        <f t="shared" si="11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12"/>
        <v>-9.0538119999999989</v>
      </c>
      <c r="P1963" s="6">
        <f t="shared" si="113"/>
        <v>56085.56</v>
      </c>
      <c r="Q1963" t="s">
        <v>8317</v>
      </c>
      <c r="R1963" t="s">
        <v>8347</v>
      </c>
      <c r="S1963" s="10">
        <f t="shared" si="114"/>
        <v>41148.194641203707</v>
      </c>
      <c r="T1963" s="10">
        <f t="shared" si="11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12"/>
        <v>7.074999999999998E-2</v>
      </c>
      <c r="P1964" s="6">
        <f t="shared" si="113"/>
        <v>9799.25</v>
      </c>
      <c r="Q1964" t="s">
        <v>8317</v>
      </c>
      <c r="R1964" t="s">
        <v>8347</v>
      </c>
      <c r="S1964" s="10">
        <f t="shared" si="114"/>
        <v>41742.780509259261</v>
      </c>
      <c r="T1964" s="10">
        <f t="shared" si="11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12"/>
        <v>0.73115789473684212</v>
      </c>
      <c r="P1965" s="6">
        <f t="shared" si="113"/>
        <v>12156.5</v>
      </c>
      <c r="Q1965" t="s">
        <v>8317</v>
      </c>
      <c r="R1965" t="s">
        <v>8347</v>
      </c>
      <c r="S1965" s="10">
        <f t="shared" si="114"/>
        <v>41863.429791666669</v>
      </c>
      <c r="T1965" s="10">
        <f t="shared" si="11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12"/>
        <v>-0.59577488789237654</v>
      </c>
      <c r="P1966" s="6">
        <f t="shared" si="113"/>
        <v>116412.06</v>
      </c>
      <c r="Q1966" t="s">
        <v>8317</v>
      </c>
      <c r="R1966" t="s">
        <v>8347</v>
      </c>
      <c r="S1966" s="10">
        <f t="shared" si="114"/>
        <v>42452.272824074069</v>
      </c>
      <c r="T1966" s="10">
        <f t="shared" si="11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12"/>
        <v>-0.62280000000000002</v>
      </c>
      <c r="P1967" s="6">
        <f t="shared" si="113"/>
        <v>6608.5</v>
      </c>
      <c r="Q1967" t="s">
        <v>8317</v>
      </c>
      <c r="R1967" t="s">
        <v>8347</v>
      </c>
      <c r="S1967" s="10">
        <f t="shared" si="114"/>
        <v>40898.089236111111</v>
      </c>
      <c r="T1967" s="10">
        <f t="shared" si="11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12"/>
        <v>-6.743089999999996E-2</v>
      </c>
      <c r="P1968" s="6">
        <f t="shared" si="113"/>
        <v>104128.045</v>
      </c>
      <c r="Q1968" t="s">
        <v>8317</v>
      </c>
      <c r="R1968" t="s">
        <v>8347</v>
      </c>
      <c r="S1968" s="10">
        <f t="shared" si="114"/>
        <v>41835.540486111109</v>
      </c>
      <c r="T1968" s="10">
        <f t="shared" si="11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12"/>
        <v>-1.7012999999999998</v>
      </c>
      <c r="P1969" s="6">
        <f t="shared" si="113"/>
        <v>37215.5</v>
      </c>
      <c r="Q1969" t="s">
        <v>8317</v>
      </c>
      <c r="R1969" t="s">
        <v>8347</v>
      </c>
      <c r="S1969" s="10">
        <f t="shared" si="114"/>
        <v>41730.663530092592</v>
      </c>
      <c r="T1969" s="10">
        <f t="shared" si="11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12"/>
        <v>-0.84966000000000008</v>
      </c>
      <c r="P1970" s="6">
        <f t="shared" si="113"/>
        <v>71496.5</v>
      </c>
      <c r="Q1970" t="s">
        <v>8317</v>
      </c>
      <c r="R1970" t="s">
        <v>8347</v>
      </c>
      <c r="S1970" s="10">
        <f t="shared" si="114"/>
        <v>42676.586979166663</v>
      </c>
      <c r="T1970" s="10">
        <f t="shared" si="11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12"/>
        <v>-3.7907999999999999</v>
      </c>
      <c r="P1971" s="6">
        <f t="shared" si="113"/>
        <v>58851.5</v>
      </c>
      <c r="Q1971" t="s">
        <v>8317</v>
      </c>
      <c r="R1971" t="s">
        <v>8347</v>
      </c>
      <c r="S1971" s="10">
        <f t="shared" si="114"/>
        <v>42557.792453703703</v>
      </c>
      <c r="T1971" s="10">
        <f t="shared" si="11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12"/>
        <v>-9.3179999999999996</v>
      </c>
      <c r="P1972" s="6">
        <f t="shared" si="113"/>
        <v>28645.5</v>
      </c>
      <c r="Q1972" t="s">
        <v>8317</v>
      </c>
      <c r="R1972" t="s">
        <v>8347</v>
      </c>
      <c r="S1972" s="10">
        <f t="shared" si="114"/>
        <v>41324.193298611113</v>
      </c>
      <c r="T1972" s="10">
        <f t="shared" si="11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12"/>
        <v>-0.63027717500000024</v>
      </c>
      <c r="P1973" s="6">
        <f t="shared" si="113"/>
        <v>527986.93500000006</v>
      </c>
      <c r="Q1973" t="s">
        <v>8317</v>
      </c>
      <c r="R1973" t="s">
        <v>8347</v>
      </c>
      <c r="S1973" s="10">
        <f t="shared" si="114"/>
        <v>41561.500706018516</v>
      </c>
      <c r="T1973" s="10">
        <f t="shared" si="11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ref="O1974:O2037" si="116">(D1974-E1974)/ABS(D1974)+1</f>
        <v>-4.7447999999999997</v>
      </c>
      <c r="P1974" s="6">
        <f t="shared" ref="P1974:P2037" si="117">AVERAGE(E1974,L1974)</f>
        <v>8550</v>
      </c>
      <c r="Q1974" t="s">
        <v>8317</v>
      </c>
      <c r="R1974" t="s">
        <v>8347</v>
      </c>
      <c r="S1974" s="10">
        <f t="shared" ref="S1974:S2037" si="118">(((J1974/60)/60)/24)+DATE(1970,1,1)</f>
        <v>41201.012083333335</v>
      </c>
      <c r="T1974" s="10">
        <f t="shared" ref="T1974:T2037" si="119"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16"/>
        <v>-0.56830813131313129</v>
      </c>
      <c r="P1975" s="6">
        <f t="shared" si="117"/>
        <v>255288.005</v>
      </c>
      <c r="Q1975" t="s">
        <v>8317</v>
      </c>
      <c r="R1975" t="s">
        <v>8347</v>
      </c>
      <c r="S1975" s="10">
        <f t="shared" si="118"/>
        <v>42549.722962962958</v>
      </c>
      <c r="T1975" s="10">
        <f t="shared" si="119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16"/>
        <v>-1.7549600000000001</v>
      </c>
      <c r="P1976" s="6">
        <f t="shared" si="117"/>
        <v>37750.6</v>
      </c>
      <c r="Q1976" t="s">
        <v>8317</v>
      </c>
      <c r="R1976" t="s">
        <v>8347</v>
      </c>
      <c r="S1976" s="10">
        <f t="shared" si="118"/>
        <v>41445.334131944444</v>
      </c>
      <c r="T1976" s="10">
        <f t="shared" si="119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16"/>
        <v>-8.7083749999999682E-2</v>
      </c>
      <c r="P1977" s="6">
        <f t="shared" si="117"/>
        <v>16823.169999999998</v>
      </c>
      <c r="Q1977" t="s">
        <v>8317</v>
      </c>
      <c r="R1977" t="s">
        <v>8347</v>
      </c>
      <c r="S1977" s="10">
        <f t="shared" si="118"/>
        <v>41313.755219907405</v>
      </c>
      <c r="T1977" s="10">
        <f t="shared" si="119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16"/>
        <v>-1.4660000000000002</v>
      </c>
      <c r="P1978" s="6">
        <f t="shared" si="117"/>
        <v>7168.5</v>
      </c>
      <c r="Q1978" t="s">
        <v>8317</v>
      </c>
      <c r="R1978" t="s">
        <v>8347</v>
      </c>
      <c r="S1978" s="10">
        <f t="shared" si="118"/>
        <v>41438.899594907409</v>
      </c>
      <c r="T1978" s="10">
        <f t="shared" si="119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16"/>
        <v>-2.0232999999999999</v>
      </c>
      <c r="P1979" s="6">
        <f t="shared" si="117"/>
        <v>100993</v>
      </c>
      <c r="Q1979" t="s">
        <v>8317</v>
      </c>
      <c r="R1979" t="s">
        <v>8347</v>
      </c>
      <c r="S1979" s="10">
        <f t="shared" si="118"/>
        <v>42311.216898148152</v>
      </c>
      <c r="T1979" s="10">
        <f t="shared" si="119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16"/>
        <v>-8.2684514</v>
      </c>
      <c r="P1980" s="6">
        <f t="shared" si="117"/>
        <v>256905.285</v>
      </c>
      <c r="Q1980" t="s">
        <v>8317</v>
      </c>
      <c r="R1980" t="s">
        <v>8347</v>
      </c>
      <c r="S1980" s="10">
        <f t="shared" si="118"/>
        <v>41039.225601851853</v>
      </c>
      <c r="T1980" s="10">
        <f t="shared" si="119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16"/>
        <v>0.85098845000000001</v>
      </c>
      <c r="P1981" s="6">
        <f t="shared" si="117"/>
        <v>115307.655</v>
      </c>
      <c r="Q1981" t="s">
        <v>8317</v>
      </c>
      <c r="R1981" t="s">
        <v>8347</v>
      </c>
      <c r="S1981" s="10">
        <f t="shared" si="118"/>
        <v>42290.460023148145</v>
      </c>
      <c r="T1981" s="10">
        <f t="shared" si="119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16"/>
        <v>-1.5482402000000004</v>
      </c>
      <c r="P1982" s="6">
        <f t="shared" si="117"/>
        <v>89678.505000000005</v>
      </c>
      <c r="Q1982" t="s">
        <v>8317</v>
      </c>
      <c r="R1982" t="s">
        <v>8347</v>
      </c>
      <c r="S1982" s="10">
        <f t="shared" si="118"/>
        <v>42423.542384259257</v>
      </c>
      <c r="T1982" s="10">
        <f t="shared" si="119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16"/>
        <v>1.9492</v>
      </c>
      <c r="P1983" s="6">
        <f t="shared" si="117"/>
        <v>196.5</v>
      </c>
      <c r="Q1983" t="s">
        <v>8336</v>
      </c>
      <c r="R1983" t="s">
        <v>8348</v>
      </c>
      <c r="S1983" s="10">
        <f t="shared" si="118"/>
        <v>41799.725289351853</v>
      </c>
      <c r="T1983" s="10">
        <f t="shared" si="119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16"/>
        <v>2</v>
      </c>
      <c r="P1984" s="6">
        <f t="shared" si="117"/>
        <v>0</v>
      </c>
      <c r="Q1984" t="s">
        <v>8336</v>
      </c>
      <c r="R1984" t="s">
        <v>8348</v>
      </c>
      <c r="S1984" s="10">
        <f t="shared" si="118"/>
        <v>42678.586655092593</v>
      </c>
      <c r="T1984" s="10">
        <f t="shared" si="119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16"/>
        <v>1.9569999999999999</v>
      </c>
      <c r="P1985" s="6">
        <f t="shared" si="117"/>
        <v>717.5</v>
      </c>
      <c r="Q1985" t="s">
        <v>8336</v>
      </c>
      <c r="R1985" t="s">
        <v>8348</v>
      </c>
      <c r="S1985" s="10">
        <f t="shared" si="118"/>
        <v>42593.011782407411</v>
      </c>
      <c r="T1985" s="10">
        <f t="shared" si="119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16"/>
        <v>1.7885333333333333</v>
      </c>
      <c r="P1986" s="6">
        <f t="shared" si="117"/>
        <v>1589.5</v>
      </c>
      <c r="Q1986" t="s">
        <v>8336</v>
      </c>
      <c r="R1986" t="s">
        <v>8348</v>
      </c>
      <c r="S1986" s="10">
        <f t="shared" si="118"/>
        <v>41913.790289351848</v>
      </c>
      <c r="T1986" s="10">
        <f t="shared" si="119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16"/>
        <v>1.9681250000000001</v>
      </c>
      <c r="P1987" s="6">
        <f t="shared" si="117"/>
        <v>27.5</v>
      </c>
      <c r="Q1987" t="s">
        <v>8336</v>
      </c>
      <c r="R1987" t="s">
        <v>8348</v>
      </c>
      <c r="S1987" s="10">
        <f t="shared" si="118"/>
        <v>42555.698738425926</v>
      </c>
      <c r="T1987" s="10">
        <f t="shared" si="119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16"/>
        <v>1.9995000000000001</v>
      </c>
      <c r="P1988" s="6">
        <f t="shared" si="117"/>
        <v>1</v>
      </c>
      <c r="Q1988" t="s">
        <v>8336</v>
      </c>
      <c r="R1988" t="s">
        <v>8348</v>
      </c>
      <c r="S1988" s="10">
        <f t="shared" si="118"/>
        <v>42413.433831018512</v>
      </c>
      <c r="T1988" s="10">
        <f t="shared" si="11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16"/>
        <v>1.5752727272727274</v>
      </c>
      <c r="P1989" s="6">
        <f t="shared" si="117"/>
        <v>1182</v>
      </c>
      <c r="Q1989" t="s">
        <v>8336</v>
      </c>
      <c r="R1989" t="s">
        <v>8348</v>
      </c>
      <c r="S1989" s="10">
        <f t="shared" si="118"/>
        <v>42034.639768518522</v>
      </c>
      <c r="T1989" s="10">
        <f t="shared" si="11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16"/>
        <v>1.9958333333333333</v>
      </c>
      <c r="P1990" s="6">
        <f t="shared" si="117"/>
        <v>13</v>
      </c>
      <c r="Q1990" t="s">
        <v>8336</v>
      </c>
      <c r="R1990" t="s">
        <v>8348</v>
      </c>
      <c r="S1990" s="10">
        <f t="shared" si="118"/>
        <v>42206.763217592597</v>
      </c>
      <c r="T1990" s="10">
        <f t="shared" si="11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16"/>
        <v>1.99</v>
      </c>
      <c r="P1991" s="6">
        <f t="shared" si="117"/>
        <v>25.5</v>
      </c>
      <c r="Q1991" t="s">
        <v>8336</v>
      </c>
      <c r="R1991" t="s">
        <v>8348</v>
      </c>
      <c r="S1991" s="10">
        <f t="shared" si="118"/>
        <v>42685.680648148147</v>
      </c>
      <c r="T1991" s="10">
        <f t="shared" si="11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16"/>
        <v>1.8303333333333334</v>
      </c>
      <c r="P1992" s="6">
        <f t="shared" si="117"/>
        <v>257</v>
      </c>
      <c r="Q1992" t="s">
        <v>8336</v>
      </c>
      <c r="R1992" t="s">
        <v>8348</v>
      </c>
      <c r="S1992" s="10">
        <f t="shared" si="118"/>
        <v>42398.195972222224</v>
      </c>
      <c r="T1992" s="10">
        <f t="shared" si="11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16"/>
        <v>1.9300000000000002</v>
      </c>
      <c r="P1993" s="6">
        <f t="shared" si="117"/>
        <v>71.5</v>
      </c>
      <c r="Q1993" t="s">
        <v>8336</v>
      </c>
      <c r="R1993" t="s">
        <v>8348</v>
      </c>
      <c r="S1993" s="10">
        <f t="shared" si="118"/>
        <v>42167.89335648148</v>
      </c>
      <c r="T1993" s="10">
        <f t="shared" si="11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16"/>
        <v>1.9986666666666668</v>
      </c>
      <c r="P1994" s="6">
        <f t="shared" si="117"/>
        <v>2</v>
      </c>
      <c r="Q1994" t="s">
        <v>8336</v>
      </c>
      <c r="R1994" t="s">
        <v>8348</v>
      </c>
      <c r="S1994" s="10">
        <f t="shared" si="118"/>
        <v>42023.143414351856</v>
      </c>
      <c r="T1994" s="10">
        <f t="shared" si="11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16"/>
        <v>2</v>
      </c>
      <c r="P1995" s="6">
        <f t="shared" si="117"/>
        <v>0</v>
      </c>
      <c r="Q1995" t="s">
        <v>8336</v>
      </c>
      <c r="R1995" t="s">
        <v>8348</v>
      </c>
      <c r="S1995" s="10">
        <f t="shared" si="118"/>
        <v>42329.58839120371</v>
      </c>
      <c r="T1995" s="10">
        <f t="shared" si="11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16"/>
        <v>2</v>
      </c>
      <c r="P1996" s="6">
        <f t="shared" si="117"/>
        <v>0</v>
      </c>
      <c r="Q1996" t="s">
        <v>8336</v>
      </c>
      <c r="R1996" t="s">
        <v>8348</v>
      </c>
      <c r="S1996" s="10">
        <f t="shared" si="118"/>
        <v>42651.006273148145</v>
      </c>
      <c r="T1996" s="10">
        <f t="shared" si="11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16"/>
        <v>1.9220000000000002</v>
      </c>
      <c r="P1997" s="6">
        <f t="shared" si="117"/>
        <v>40.5</v>
      </c>
      <c r="Q1997" t="s">
        <v>8336</v>
      </c>
      <c r="R1997" t="s">
        <v>8348</v>
      </c>
      <c r="S1997" s="10">
        <f t="shared" si="118"/>
        <v>42181.902037037042</v>
      </c>
      <c r="T1997" s="10">
        <f t="shared" si="11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16"/>
        <v>2</v>
      </c>
      <c r="P1998" s="6">
        <f t="shared" si="117"/>
        <v>0</v>
      </c>
      <c r="Q1998" t="s">
        <v>8336</v>
      </c>
      <c r="R1998" t="s">
        <v>8348</v>
      </c>
      <c r="S1998" s="10">
        <f t="shared" si="118"/>
        <v>41800.819571759261</v>
      </c>
      <c r="T1998" s="10">
        <f t="shared" si="11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16"/>
        <v>2</v>
      </c>
      <c r="P1999" s="6">
        <f t="shared" si="117"/>
        <v>0</v>
      </c>
      <c r="Q1999" t="s">
        <v>8336</v>
      </c>
      <c r="R1999" t="s">
        <v>8348</v>
      </c>
      <c r="S1999" s="10">
        <f t="shared" si="118"/>
        <v>41847.930694444447</v>
      </c>
      <c r="T1999" s="10">
        <f t="shared" si="11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16"/>
        <v>1.738</v>
      </c>
      <c r="P2000" s="6">
        <f t="shared" si="117"/>
        <v>329</v>
      </c>
      <c r="Q2000" t="s">
        <v>8336</v>
      </c>
      <c r="R2000" t="s">
        <v>8348</v>
      </c>
      <c r="S2000" s="10">
        <f t="shared" si="118"/>
        <v>41807.118495370371</v>
      </c>
      <c r="T2000" s="10">
        <f t="shared" si="11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16"/>
        <v>1.9923870967741935</v>
      </c>
      <c r="P2001" s="6">
        <f t="shared" si="117"/>
        <v>121.5</v>
      </c>
      <c r="Q2001" t="s">
        <v>8336</v>
      </c>
      <c r="R2001" t="s">
        <v>8348</v>
      </c>
      <c r="S2001" s="10">
        <f t="shared" si="118"/>
        <v>41926.482731481483</v>
      </c>
      <c r="T2001" s="10">
        <f t="shared" si="11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16"/>
        <v>1.875</v>
      </c>
      <c r="P2002" s="6">
        <f t="shared" si="117"/>
        <v>325</v>
      </c>
      <c r="Q2002" t="s">
        <v>8336</v>
      </c>
      <c r="R2002" t="s">
        <v>8348</v>
      </c>
      <c r="S2002" s="10">
        <f t="shared" si="118"/>
        <v>42345.951539351852</v>
      </c>
      <c r="T2002" s="10">
        <f t="shared" si="11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16"/>
        <v>-1.8212909090909091</v>
      </c>
      <c r="P2003" s="6">
        <f t="shared" si="117"/>
        <v>105904</v>
      </c>
      <c r="Q2003" t="s">
        <v>8317</v>
      </c>
      <c r="R2003" t="s">
        <v>8347</v>
      </c>
      <c r="S2003" s="10">
        <f t="shared" si="118"/>
        <v>42136.209675925929</v>
      </c>
      <c r="T2003" s="10">
        <f t="shared" si="11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16"/>
        <v>-0.16794219999999993</v>
      </c>
      <c r="P2004" s="6">
        <f t="shared" si="117"/>
        <v>54886.055</v>
      </c>
      <c r="Q2004" t="s">
        <v>8317</v>
      </c>
      <c r="R2004" t="s">
        <v>8347</v>
      </c>
      <c r="S2004" s="10">
        <f t="shared" si="118"/>
        <v>42728.71230324074</v>
      </c>
      <c r="T2004" s="10">
        <f t="shared" si="11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16"/>
        <v>-1.1200000000000001</v>
      </c>
      <c r="P2005" s="6">
        <f t="shared" si="117"/>
        <v>788.5</v>
      </c>
      <c r="Q2005" t="s">
        <v>8317</v>
      </c>
      <c r="R2005" t="s">
        <v>8347</v>
      </c>
      <c r="S2005" s="10">
        <f t="shared" si="118"/>
        <v>40347.125601851854</v>
      </c>
      <c r="T2005" s="10">
        <f t="shared" si="11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16"/>
        <v>-0.3442048000000002</v>
      </c>
      <c r="P2006" s="6">
        <f t="shared" si="117"/>
        <v>58782.12</v>
      </c>
      <c r="Q2006" t="s">
        <v>8317</v>
      </c>
      <c r="R2006" t="s">
        <v>8347</v>
      </c>
      <c r="S2006" s="10">
        <f t="shared" si="118"/>
        <v>41800.604895833334</v>
      </c>
      <c r="T2006" s="10">
        <f t="shared" si="11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16"/>
        <v>0.76319900000000007</v>
      </c>
      <c r="P2007" s="6">
        <f t="shared" si="117"/>
        <v>18647.514999999999</v>
      </c>
      <c r="Q2007" t="s">
        <v>8317</v>
      </c>
      <c r="R2007" t="s">
        <v>8347</v>
      </c>
      <c r="S2007" s="10">
        <f t="shared" si="118"/>
        <v>41535.812708333331</v>
      </c>
      <c r="T2007" s="10">
        <f t="shared" si="11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16"/>
        <v>-0.47839999999999994</v>
      </c>
      <c r="P2008" s="6">
        <f t="shared" si="117"/>
        <v>62111.5</v>
      </c>
      <c r="Q2008" t="s">
        <v>8317</v>
      </c>
      <c r="R2008" t="s">
        <v>8347</v>
      </c>
      <c r="S2008" s="10">
        <f t="shared" si="118"/>
        <v>41941.500520833331</v>
      </c>
      <c r="T2008" s="10">
        <f t="shared" si="11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16"/>
        <v>0.84290799999999999</v>
      </c>
      <c r="P2009" s="6">
        <f t="shared" si="117"/>
        <v>5853.96</v>
      </c>
      <c r="Q2009" t="s">
        <v>8317</v>
      </c>
      <c r="R2009" t="s">
        <v>8347</v>
      </c>
      <c r="S2009" s="10">
        <f t="shared" si="118"/>
        <v>40347.837800925925</v>
      </c>
      <c r="T2009" s="10">
        <f t="shared" si="11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16"/>
        <v>0.82925152311894013</v>
      </c>
      <c r="P2010" s="6">
        <f t="shared" si="117"/>
        <v>940</v>
      </c>
      <c r="Q2010" t="s">
        <v>8317</v>
      </c>
      <c r="R2010" t="s">
        <v>8347</v>
      </c>
      <c r="S2010" s="10">
        <f t="shared" si="118"/>
        <v>40761.604421296295</v>
      </c>
      <c r="T2010" s="10">
        <f t="shared" si="11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16"/>
        <v>-1.05158</v>
      </c>
      <c r="P2011" s="6">
        <f t="shared" si="117"/>
        <v>76488.5</v>
      </c>
      <c r="Q2011" t="s">
        <v>8317</v>
      </c>
      <c r="R2011" t="s">
        <v>8347</v>
      </c>
      <c r="S2011" s="10">
        <f t="shared" si="118"/>
        <v>42661.323414351849</v>
      </c>
      <c r="T2011" s="10">
        <f t="shared" si="11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16"/>
        <v>-1.2005299999999997</v>
      </c>
      <c r="P2012" s="6">
        <f t="shared" si="117"/>
        <v>48876.45</v>
      </c>
      <c r="Q2012" t="s">
        <v>8317</v>
      </c>
      <c r="R2012" t="s">
        <v>8347</v>
      </c>
      <c r="S2012" s="10">
        <f t="shared" si="118"/>
        <v>42570.996423611112</v>
      </c>
      <c r="T2012" s="10">
        <f t="shared" si="11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16"/>
        <v>-6.19564</v>
      </c>
      <c r="P2013" s="6">
        <f t="shared" si="117"/>
        <v>205376.5</v>
      </c>
      <c r="Q2013" t="s">
        <v>8317</v>
      </c>
      <c r="R2013" t="s">
        <v>8347</v>
      </c>
      <c r="S2013" s="10">
        <f t="shared" si="118"/>
        <v>42347.358483796299</v>
      </c>
      <c r="T2013" s="10">
        <f t="shared" si="11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16"/>
        <v>-0.34899999999999998</v>
      </c>
      <c r="P2014" s="6">
        <f t="shared" si="117"/>
        <v>5964</v>
      </c>
      <c r="Q2014" t="s">
        <v>8317</v>
      </c>
      <c r="R2014" t="s">
        <v>8347</v>
      </c>
      <c r="S2014" s="10">
        <f t="shared" si="118"/>
        <v>42010.822233796294</v>
      </c>
      <c r="T2014" s="10">
        <f t="shared" si="11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16"/>
        <v>-2.9491375</v>
      </c>
      <c r="P2015" s="6">
        <f t="shared" si="117"/>
        <v>398212</v>
      </c>
      <c r="Q2015" t="s">
        <v>8317</v>
      </c>
      <c r="R2015" t="s">
        <v>8347</v>
      </c>
      <c r="S2015" s="10">
        <f t="shared" si="118"/>
        <v>42499.960810185185</v>
      </c>
      <c r="T2015" s="10">
        <f t="shared" si="11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16"/>
        <v>-76.137822333333332</v>
      </c>
      <c r="P2016" s="6">
        <f t="shared" si="117"/>
        <v>1185295.835</v>
      </c>
      <c r="Q2016" t="s">
        <v>8317</v>
      </c>
      <c r="R2016" t="s">
        <v>8347</v>
      </c>
      <c r="S2016" s="10">
        <f t="shared" si="118"/>
        <v>41324.214571759258</v>
      </c>
      <c r="T2016" s="10">
        <f t="shared" si="11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16"/>
        <v>0.8699986111111111</v>
      </c>
      <c r="P2017" s="6">
        <f t="shared" si="117"/>
        <v>4149.0050000000001</v>
      </c>
      <c r="Q2017" t="s">
        <v>8317</v>
      </c>
      <c r="R2017" t="s">
        <v>8347</v>
      </c>
      <c r="S2017" s="10">
        <f t="shared" si="118"/>
        <v>40765.876886574071</v>
      </c>
      <c r="T2017" s="10">
        <f t="shared" si="11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16"/>
        <v>-7.2154220000000002</v>
      </c>
      <c r="P2018" s="6">
        <f t="shared" si="117"/>
        <v>46316.61</v>
      </c>
      <c r="Q2018" t="s">
        <v>8317</v>
      </c>
      <c r="R2018" t="s">
        <v>8347</v>
      </c>
      <c r="S2018" s="10">
        <f t="shared" si="118"/>
        <v>41312.88077546296</v>
      </c>
      <c r="T2018" s="10">
        <f t="shared" si="11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16"/>
        <v>0.74897600000000009</v>
      </c>
      <c r="P2019" s="6">
        <f t="shared" si="117"/>
        <v>15850.8</v>
      </c>
      <c r="Q2019" t="s">
        <v>8317</v>
      </c>
      <c r="R2019" t="s">
        <v>8347</v>
      </c>
      <c r="S2019" s="10">
        <f t="shared" si="118"/>
        <v>40961.057349537034</v>
      </c>
      <c r="T2019" s="10">
        <f t="shared" si="11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16"/>
        <v>0.97756569230769241</v>
      </c>
      <c r="P2020" s="6">
        <f t="shared" si="117"/>
        <v>33454.114999999998</v>
      </c>
      <c r="Q2020" t="s">
        <v>8317</v>
      </c>
      <c r="R2020" t="s">
        <v>8347</v>
      </c>
      <c r="S2020" s="10">
        <f t="shared" si="118"/>
        <v>42199.365844907406</v>
      </c>
      <c r="T2020" s="10">
        <f t="shared" si="11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16"/>
        <v>-2.8490975000000001</v>
      </c>
      <c r="P2021" s="6">
        <f t="shared" si="117"/>
        <v>97871.95</v>
      </c>
      <c r="Q2021" t="s">
        <v>8317</v>
      </c>
      <c r="R2021" t="s">
        <v>8347</v>
      </c>
      <c r="S2021" s="10">
        <f t="shared" si="118"/>
        <v>42605.70857638889</v>
      </c>
      <c r="T2021" s="10">
        <f t="shared" si="11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16"/>
        <v>7.6666666666666661E-2</v>
      </c>
      <c r="P2022" s="6">
        <f t="shared" si="117"/>
        <v>1503.5</v>
      </c>
      <c r="Q2022" t="s">
        <v>8317</v>
      </c>
      <c r="R2022" t="s">
        <v>8347</v>
      </c>
      <c r="S2022" s="10">
        <f t="shared" si="118"/>
        <v>41737.097499999996</v>
      </c>
      <c r="T2022" s="10">
        <f t="shared" si="11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16"/>
        <v>-0.81099999999999994</v>
      </c>
      <c r="P2023" s="6">
        <f t="shared" si="117"/>
        <v>7075</v>
      </c>
      <c r="Q2023" t="s">
        <v>8317</v>
      </c>
      <c r="R2023" t="s">
        <v>8347</v>
      </c>
      <c r="S2023" s="10">
        <f t="shared" si="118"/>
        <v>41861.070567129631</v>
      </c>
      <c r="T2023" s="10">
        <f t="shared" si="11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16"/>
        <v>0.74863000000000002</v>
      </c>
      <c r="P2024" s="6">
        <f t="shared" si="117"/>
        <v>62731</v>
      </c>
      <c r="Q2024" t="s">
        <v>8317</v>
      </c>
      <c r="R2024" t="s">
        <v>8347</v>
      </c>
      <c r="S2024" s="10">
        <f t="shared" si="118"/>
        <v>42502.569120370375</v>
      </c>
      <c r="T2024" s="10">
        <f t="shared" si="11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16"/>
        <v>0.38541000000000003</v>
      </c>
      <c r="P2025" s="6">
        <f t="shared" si="117"/>
        <v>80906</v>
      </c>
      <c r="Q2025" t="s">
        <v>8317</v>
      </c>
      <c r="R2025" t="s">
        <v>8347</v>
      </c>
      <c r="S2025" s="10">
        <f t="shared" si="118"/>
        <v>42136.420752314814</v>
      </c>
      <c r="T2025" s="10">
        <f t="shared" si="11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16"/>
        <v>-3.8535000000000004</v>
      </c>
      <c r="P2026" s="6">
        <f t="shared" si="117"/>
        <v>11759.5</v>
      </c>
      <c r="Q2026" t="s">
        <v>8317</v>
      </c>
      <c r="R2026" t="s">
        <v>8347</v>
      </c>
      <c r="S2026" s="10">
        <f t="shared" si="118"/>
        <v>41099.966944444444</v>
      </c>
      <c r="T2026" s="10">
        <f t="shared" si="11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16"/>
        <v>-1.1500000000000066E-2</v>
      </c>
      <c r="P2027" s="6">
        <f t="shared" si="117"/>
        <v>80824.5</v>
      </c>
      <c r="Q2027" t="s">
        <v>8317</v>
      </c>
      <c r="R2027" t="s">
        <v>8347</v>
      </c>
      <c r="S2027" s="10">
        <f t="shared" si="118"/>
        <v>42136.184560185182</v>
      </c>
      <c r="T2027" s="10">
        <f t="shared" si="11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16"/>
        <v>0.66516920000000013</v>
      </c>
      <c r="P2028" s="6">
        <f t="shared" si="117"/>
        <v>16912.384999999998</v>
      </c>
      <c r="Q2028" t="s">
        <v>8317</v>
      </c>
      <c r="R2028" t="s">
        <v>8347</v>
      </c>
      <c r="S2028" s="10">
        <f t="shared" si="118"/>
        <v>41704.735937500001</v>
      </c>
      <c r="T2028" s="10">
        <f t="shared" si="11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16"/>
        <v>0.79750999999999994</v>
      </c>
      <c r="P2029" s="6">
        <f t="shared" si="117"/>
        <v>60394</v>
      </c>
      <c r="Q2029" t="s">
        <v>8317</v>
      </c>
      <c r="R2029" t="s">
        <v>8347</v>
      </c>
      <c r="S2029" s="10">
        <f t="shared" si="118"/>
        <v>42048.813877314817</v>
      </c>
      <c r="T2029" s="10">
        <f t="shared" si="11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16"/>
        <v>0.73833333333333329</v>
      </c>
      <c r="P2030" s="6">
        <f t="shared" si="117"/>
        <v>1932</v>
      </c>
      <c r="Q2030" t="s">
        <v>8317</v>
      </c>
      <c r="R2030" t="s">
        <v>8347</v>
      </c>
      <c r="S2030" s="10">
        <f t="shared" si="118"/>
        <v>40215.919050925928</v>
      </c>
      <c r="T2030" s="10">
        <f t="shared" si="11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16"/>
        <v>-1.6120000000000001</v>
      </c>
      <c r="P2031" s="6">
        <f t="shared" si="117"/>
        <v>4562</v>
      </c>
      <c r="Q2031" t="s">
        <v>8317</v>
      </c>
      <c r="R2031" t="s">
        <v>8347</v>
      </c>
      <c r="S2031" s="10">
        <f t="shared" si="118"/>
        <v>41848.021770833337</v>
      </c>
      <c r="T2031" s="10">
        <f t="shared" si="11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16"/>
        <v>-0.26239013671875</v>
      </c>
      <c r="P2032" s="6">
        <f t="shared" si="117"/>
        <v>37379.5</v>
      </c>
      <c r="Q2032" t="s">
        <v>8317</v>
      </c>
      <c r="R2032" t="s">
        <v>8347</v>
      </c>
      <c r="S2032" s="10">
        <f t="shared" si="118"/>
        <v>41212.996481481481</v>
      </c>
      <c r="T2032" s="10">
        <f t="shared" si="11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16"/>
        <v>0.79649999999999999</v>
      </c>
      <c r="P2033" s="6">
        <f t="shared" si="117"/>
        <v>30341.5</v>
      </c>
      <c r="Q2033" t="s">
        <v>8317</v>
      </c>
      <c r="R2033" t="s">
        <v>8347</v>
      </c>
      <c r="S2033" s="10">
        <f t="shared" si="118"/>
        <v>41975.329317129625</v>
      </c>
      <c r="T2033" s="10">
        <f t="shared" si="11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16"/>
        <v>-1.0418799999999999</v>
      </c>
      <c r="P2034" s="6">
        <f t="shared" si="117"/>
        <v>38289</v>
      </c>
      <c r="Q2034" t="s">
        <v>8317</v>
      </c>
      <c r="R2034" t="s">
        <v>8347</v>
      </c>
      <c r="S2034" s="10">
        <f t="shared" si="118"/>
        <v>42689.565671296295</v>
      </c>
      <c r="T2034" s="10">
        <f t="shared" si="11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16"/>
        <v>0.21323999999999999</v>
      </c>
      <c r="P2035" s="6">
        <f t="shared" si="117"/>
        <v>22413.5</v>
      </c>
      <c r="Q2035" t="s">
        <v>8317</v>
      </c>
      <c r="R2035" t="s">
        <v>8347</v>
      </c>
      <c r="S2035" s="10">
        <f t="shared" si="118"/>
        <v>41725.082384259258</v>
      </c>
      <c r="T2035" s="10">
        <f t="shared" si="11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16"/>
        <v>-1.868199871794872</v>
      </c>
      <c r="P2036" s="6">
        <f t="shared" si="117"/>
        <v>151113.79500000001</v>
      </c>
      <c r="Q2036" t="s">
        <v>8317</v>
      </c>
      <c r="R2036" t="s">
        <v>8347</v>
      </c>
      <c r="S2036" s="10">
        <f t="shared" si="118"/>
        <v>42076.130011574074</v>
      </c>
      <c r="T2036" s="10">
        <f t="shared" si="11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16"/>
        <v>-0.11036425000000016</v>
      </c>
      <c r="P2037" s="6">
        <f t="shared" si="117"/>
        <v>84736.57</v>
      </c>
      <c r="Q2037" t="s">
        <v>8317</v>
      </c>
      <c r="R2037" t="s">
        <v>8347</v>
      </c>
      <c r="S2037" s="10">
        <f t="shared" si="118"/>
        <v>42311.625081018516</v>
      </c>
      <c r="T2037" s="10">
        <f t="shared" si="11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ref="O2038:O2101" si="120">(D2038-E2038)/ABS(D2038)+1</f>
        <v>0.68331666666666668</v>
      </c>
      <c r="P2038" s="6">
        <f t="shared" ref="P2038:P2101" si="121">AVERAGE(E2038,L2038)</f>
        <v>20174.25</v>
      </c>
      <c r="Q2038" t="s">
        <v>8317</v>
      </c>
      <c r="R2038" t="s">
        <v>8347</v>
      </c>
      <c r="S2038" s="10">
        <f t="shared" ref="S2038:S2101" si="122">(((J2038/60)/60)/24)+DATE(1970,1,1)</f>
        <v>41738.864803240744</v>
      </c>
      <c r="T2038" s="10">
        <f t="shared" ref="T2038:T2101" si="123"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0"/>
        <v>-1.0047639999999998</v>
      </c>
      <c r="P2039" s="6">
        <f t="shared" si="121"/>
        <v>15238.32</v>
      </c>
      <c r="Q2039" t="s">
        <v>8317</v>
      </c>
      <c r="R2039" t="s">
        <v>8347</v>
      </c>
      <c r="S2039" s="10">
        <f t="shared" si="122"/>
        <v>41578.210104166668</v>
      </c>
      <c r="T2039" s="10">
        <f t="shared" si="123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0"/>
        <v>-2.2051249999999998</v>
      </c>
      <c r="P2040" s="6">
        <f t="shared" si="121"/>
        <v>16922.5</v>
      </c>
      <c r="Q2040" t="s">
        <v>8317</v>
      </c>
      <c r="R2040" t="s">
        <v>8347</v>
      </c>
      <c r="S2040" s="10">
        <f t="shared" si="122"/>
        <v>41424.27107638889</v>
      </c>
      <c r="T2040" s="10">
        <f t="shared" si="123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0"/>
        <v>0.63783199999999995</v>
      </c>
      <c r="P2041" s="6">
        <f t="shared" si="121"/>
        <v>85325</v>
      </c>
      <c r="Q2041" t="s">
        <v>8317</v>
      </c>
      <c r="R2041" t="s">
        <v>8347</v>
      </c>
      <c r="S2041" s="10">
        <f t="shared" si="122"/>
        <v>42675.438946759255</v>
      </c>
      <c r="T2041" s="10">
        <f t="shared" si="123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0"/>
        <v>-0.48171333333333344</v>
      </c>
      <c r="P2042" s="6">
        <f t="shared" si="121"/>
        <v>3858.07</v>
      </c>
      <c r="Q2042" t="s">
        <v>8317</v>
      </c>
      <c r="R2042" t="s">
        <v>8347</v>
      </c>
      <c r="S2042" s="10">
        <f t="shared" si="122"/>
        <v>41578.927118055559</v>
      </c>
      <c r="T2042" s="10">
        <f t="shared" si="123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0"/>
        <v>0.18136842105263162</v>
      </c>
      <c r="P2043" s="6">
        <f t="shared" si="121"/>
        <v>8698.5</v>
      </c>
      <c r="Q2043" t="s">
        <v>8317</v>
      </c>
      <c r="R2043" t="s">
        <v>8347</v>
      </c>
      <c r="S2043" s="10">
        <f t="shared" si="122"/>
        <v>42654.525775462964</v>
      </c>
      <c r="T2043" s="10">
        <f t="shared" si="123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0"/>
        <v>0.76469999999999994</v>
      </c>
      <c r="P2044" s="6">
        <f t="shared" si="121"/>
        <v>6246.5</v>
      </c>
      <c r="Q2044" t="s">
        <v>8317</v>
      </c>
      <c r="R2044" t="s">
        <v>8347</v>
      </c>
      <c r="S2044" s="10">
        <f t="shared" si="122"/>
        <v>42331.708032407405</v>
      </c>
      <c r="T2044" s="10">
        <f t="shared" si="123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0"/>
        <v>-3.0620938628158845</v>
      </c>
      <c r="P2045" s="6">
        <f t="shared" si="121"/>
        <v>3602</v>
      </c>
      <c r="Q2045" t="s">
        <v>8317</v>
      </c>
      <c r="R2045" t="s">
        <v>8347</v>
      </c>
      <c r="S2045" s="10">
        <f t="shared" si="122"/>
        <v>42661.176817129628</v>
      </c>
      <c r="T2045" s="10">
        <f t="shared" si="123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0"/>
        <v>0.91786666666666661</v>
      </c>
      <c r="P2046" s="6">
        <f t="shared" si="121"/>
        <v>8206</v>
      </c>
      <c r="Q2046" t="s">
        <v>8317</v>
      </c>
      <c r="R2046" t="s">
        <v>8347</v>
      </c>
      <c r="S2046" s="10">
        <f t="shared" si="122"/>
        <v>42138.684189814812</v>
      </c>
      <c r="T2046" s="10">
        <f t="shared" si="123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0"/>
        <v>-6.1918387755102042</v>
      </c>
      <c r="P2047" s="6">
        <f t="shared" si="121"/>
        <v>20201.505000000001</v>
      </c>
      <c r="Q2047" t="s">
        <v>8317</v>
      </c>
      <c r="R2047" t="s">
        <v>8347</v>
      </c>
      <c r="S2047" s="10">
        <f t="shared" si="122"/>
        <v>41069.088506944441</v>
      </c>
      <c r="T2047" s="10">
        <f t="shared" si="123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0"/>
        <v>0.78900000000000003</v>
      </c>
      <c r="P2048" s="6">
        <f t="shared" si="121"/>
        <v>6163.5</v>
      </c>
      <c r="Q2048" t="s">
        <v>8317</v>
      </c>
      <c r="R2048" t="s">
        <v>8347</v>
      </c>
      <c r="S2048" s="10">
        <f t="shared" si="122"/>
        <v>41387.171805555554</v>
      </c>
      <c r="T2048" s="10">
        <f t="shared" si="123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0"/>
        <v>0.97001020408163263</v>
      </c>
      <c r="P2049" s="6">
        <f t="shared" si="121"/>
        <v>50691</v>
      </c>
      <c r="Q2049" t="s">
        <v>8317</v>
      </c>
      <c r="R2049" t="s">
        <v>8347</v>
      </c>
      <c r="S2049" s="10">
        <f t="shared" si="122"/>
        <v>42081.903587962966</v>
      </c>
      <c r="T2049" s="10">
        <f t="shared" si="123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0"/>
        <v>0.51667705882352943</v>
      </c>
      <c r="P2050" s="6">
        <f t="shared" si="121"/>
        <v>63727.724999999999</v>
      </c>
      <c r="Q2050" t="s">
        <v>8317</v>
      </c>
      <c r="R2050" t="s">
        <v>8347</v>
      </c>
      <c r="S2050" s="10">
        <f t="shared" si="122"/>
        <v>41387.651516203703</v>
      </c>
      <c r="T2050" s="10">
        <f t="shared" si="123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0"/>
        <v>0.79809300000000005</v>
      </c>
      <c r="P2051" s="6">
        <f t="shared" si="121"/>
        <v>30418.674999999999</v>
      </c>
      <c r="Q2051" t="s">
        <v>8317</v>
      </c>
      <c r="R2051" t="s">
        <v>8347</v>
      </c>
      <c r="S2051" s="10">
        <f t="shared" si="122"/>
        <v>41575.527349537035</v>
      </c>
      <c r="T2051" s="10">
        <f t="shared" si="123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0"/>
        <v>-2.7326999999999999</v>
      </c>
      <c r="P2052" s="6">
        <f t="shared" si="121"/>
        <v>23748.5</v>
      </c>
      <c r="Q2052" t="s">
        <v>8317</v>
      </c>
      <c r="R2052" t="s">
        <v>8347</v>
      </c>
      <c r="S2052" s="10">
        <f t="shared" si="122"/>
        <v>42115.071504629625</v>
      </c>
      <c r="T2052" s="10">
        <f t="shared" si="12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0"/>
        <v>0.69637499999999997</v>
      </c>
      <c r="P2053" s="6">
        <f t="shared" si="121"/>
        <v>5335.5</v>
      </c>
      <c r="Q2053" t="s">
        <v>8317</v>
      </c>
      <c r="R2053" t="s">
        <v>8347</v>
      </c>
      <c r="S2053" s="10">
        <f t="shared" si="122"/>
        <v>41604.022418981483</v>
      </c>
      <c r="T2053" s="10">
        <f t="shared" si="12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0"/>
        <v>-1.5304799999999998</v>
      </c>
      <c r="P2054" s="6">
        <f t="shared" si="121"/>
        <v>88532.5</v>
      </c>
      <c r="Q2054" t="s">
        <v>8317</v>
      </c>
      <c r="R2054" t="s">
        <v>8347</v>
      </c>
      <c r="S2054" s="10">
        <f t="shared" si="122"/>
        <v>42375.08394675926</v>
      </c>
      <c r="T2054" s="10">
        <f t="shared" si="12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0"/>
        <v>0.98980000000000001</v>
      </c>
      <c r="P2055" s="6">
        <f t="shared" si="121"/>
        <v>2586</v>
      </c>
      <c r="Q2055" t="s">
        <v>8317</v>
      </c>
      <c r="R2055" t="s">
        <v>8347</v>
      </c>
      <c r="S2055" s="10">
        <f t="shared" si="122"/>
        <v>42303.617488425924</v>
      </c>
      <c r="T2055" s="10">
        <f t="shared" si="12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0"/>
        <v>0.86408571428571435</v>
      </c>
      <c r="P2056" s="6">
        <f t="shared" si="121"/>
        <v>20189</v>
      </c>
      <c r="Q2056" t="s">
        <v>8317</v>
      </c>
      <c r="R2056" t="s">
        <v>8347</v>
      </c>
      <c r="S2056" s="10">
        <f t="shared" si="122"/>
        <v>41731.520949074074</v>
      </c>
      <c r="T2056" s="10">
        <f t="shared" si="12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0"/>
        <v>0.32583333333333331</v>
      </c>
      <c r="P2057" s="6">
        <f t="shared" si="121"/>
        <v>5073</v>
      </c>
      <c r="Q2057" t="s">
        <v>8317</v>
      </c>
      <c r="R2057" t="s">
        <v>8347</v>
      </c>
      <c r="S2057" s="10">
        <f t="shared" si="122"/>
        <v>41946.674108796295</v>
      </c>
      <c r="T2057" s="10">
        <f t="shared" si="12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0"/>
        <v>0.46548</v>
      </c>
      <c r="P2058" s="6">
        <f t="shared" si="121"/>
        <v>38640</v>
      </c>
      <c r="Q2058" t="s">
        <v>8317</v>
      </c>
      <c r="R2058" t="s">
        <v>8347</v>
      </c>
      <c r="S2058" s="10">
        <f t="shared" si="122"/>
        <v>41351.76090277778</v>
      </c>
      <c r="T2058" s="10">
        <f t="shared" si="12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0"/>
        <v>-2.2322000000000175E-2</v>
      </c>
      <c r="P2059" s="6">
        <f t="shared" si="121"/>
        <v>15500.415000000001</v>
      </c>
      <c r="Q2059" t="s">
        <v>8317</v>
      </c>
      <c r="R2059" t="s">
        <v>8347</v>
      </c>
      <c r="S2059" s="10">
        <f t="shared" si="122"/>
        <v>42396.494583333333</v>
      </c>
      <c r="T2059" s="10">
        <f t="shared" si="12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0"/>
        <v>0.31718749999999996</v>
      </c>
      <c r="P2060" s="6">
        <f t="shared" si="121"/>
        <v>2359</v>
      </c>
      <c r="Q2060" t="s">
        <v>8317</v>
      </c>
      <c r="R2060" t="s">
        <v>8347</v>
      </c>
      <c r="S2060" s="10">
        <f t="shared" si="122"/>
        <v>42026.370717592596</v>
      </c>
      <c r="T2060" s="10">
        <f t="shared" si="12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0"/>
        <v>0.56543333333333334</v>
      </c>
      <c r="P2061" s="6">
        <f t="shared" si="121"/>
        <v>21706</v>
      </c>
      <c r="Q2061" t="s">
        <v>8317</v>
      </c>
      <c r="R2061" t="s">
        <v>8347</v>
      </c>
      <c r="S2061" s="10">
        <f t="shared" si="122"/>
        <v>42361.602476851855</v>
      </c>
      <c r="T2061" s="10">
        <f t="shared" si="12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0"/>
        <v>3.6000000000000032E-2</v>
      </c>
      <c r="P2062" s="6">
        <f t="shared" si="121"/>
        <v>25232</v>
      </c>
      <c r="Q2062" t="s">
        <v>8317</v>
      </c>
      <c r="R2062" t="s">
        <v>8347</v>
      </c>
      <c r="S2062" s="10">
        <f t="shared" si="122"/>
        <v>41783.642939814818</v>
      </c>
      <c r="T2062" s="10">
        <f t="shared" si="12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0"/>
        <v>0.92079999999999995</v>
      </c>
      <c r="P2063" s="6">
        <f t="shared" si="121"/>
        <v>2715.5</v>
      </c>
      <c r="Q2063" t="s">
        <v>8317</v>
      </c>
      <c r="R2063" t="s">
        <v>8347</v>
      </c>
      <c r="S2063" s="10">
        <f t="shared" si="122"/>
        <v>42705.764513888891</v>
      </c>
      <c r="T2063" s="10">
        <f t="shared" si="12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0"/>
        <v>0.85023000000000004</v>
      </c>
      <c r="P2064" s="6">
        <f t="shared" si="121"/>
        <v>57590</v>
      </c>
      <c r="Q2064" t="s">
        <v>8317</v>
      </c>
      <c r="R2064" t="s">
        <v>8347</v>
      </c>
      <c r="S2064" s="10">
        <f t="shared" si="122"/>
        <v>42423.3830787037</v>
      </c>
      <c r="T2064" s="10">
        <f t="shared" si="12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0"/>
        <v>0.51950000000000007</v>
      </c>
      <c r="P2065" s="6">
        <f t="shared" si="121"/>
        <v>2985.5</v>
      </c>
      <c r="Q2065" t="s">
        <v>8317</v>
      </c>
      <c r="R2065" t="s">
        <v>8347</v>
      </c>
      <c r="S2065" s="10">
        <f t="shared" si="122"/>
        <v>42472.73265046296</v>
      </c>
      <c r="T2065" s="10">
        <f t="shared" si="12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0"/>
        <v>8.8332391720936543E-2</v>
      </c>
      <c r="P2066" s="6">
        <f t="shared" si="121"/>
        <v>253298.13500000001</v>
      </c>
      <c r="Q2066" t="s">
        <v>8317</v>
      </c>
      <c r="R2066" t="s">
        <v>8347</v>
      </c>
      <c r="S2066" s="10">
        <f t="shared" si="122"/>
        <v>41389.364849537036</v>
      </c>
      <c r="T2066" s="10">
        <f t="shared" si="12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0"/>
        <v>7.8487499999999599E-3</v>
      </c>
      <c r="P2067" s="6">
        <f t="shared" si="121"/>
        <v>40621.025000000001</v>
      </c>
      <c r="Q2067" t="s">
        <v>8317</v>
      </c>
      <c r="R2067" t="s">
        <v>8347</v>
      </c>
      <c r="S2067" s="10">
        <f t="shared" si="122"/>
        <v>41603.333668981482</v>
      </c>
      <c r="T2067" s="10">
        <f t="shared" si="12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0"/>
        <v>-0.18599999999999994</v>
      </c>
      <c r="P2068" s="6">
        <f t="shared" si="121"/>
        <v>2218.5</v>
      </c>
      <c r="Q2068" t="s">
        <v>8317</v>
      </c>
      <c r="R2068" t="s">
        <v>8347</v>
      </c>
      <c r="S2068" s="10">
        <f t="shared" si="122"/>
        <v>41844.771793981483</v>
      </c>
      <c r="T2068" s="10">
        <f t="shared" si="12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0"/>
        <v>0.73131313131313136</v>
      </c>
      <c r="P2069" s="6">
        <f t="shared" si="121"/>
        <v>319</v>
      </c>
      <c r="Q2069" t="s">
        <v>8317</v>
      </c>
      <c r="R2069" t="s">
        <v>8347</v>
      </c>
      <c r="S2069" s="10">
        <f t="shared" si="122"/>
        <v>42115.853888888887</v>
      </c>
      <c r="T2069" s="10">
        <f t="shared" si="12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0"/>
        <v>0.94776119999999997</v>
      </c>
      <c r="P2070" s="6">
        <f t="shared" si="121"/>
        <v>13190.985000000001</v>
      </c>
      <c r="Q2070" t="s">
        <v>8317</v>
      </c>
      <c r="R2070" t="s">
        <v>8347</v>
      </c>
      <c r="S2070" s="10">
        <f t="shared" si="122"/>
        <v>42633.841608796298</v>
      </c>
      <c r="T2070" s="10">
        <f t="shared" si="12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0"/>
        <v>0.71593339999999994</v>
      </c>
      <c r="P2071" s="6">
        <f t="shared" si="121"/>
        <v>32233.165000000001</v>
      </c>
      <c r="Q2071" t="s">
        <v>8317</v>
      </c>
      <c r="R2071" t="s">
        <v>8347</v>
      </c>
      <c r="S2071" s="10">
        <f t="shared" si="122"/>
        <v>42340.972118055557</v>
      </c>
      <c r="T2071" s="10">
        <f t="shared" si="12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0"/>
        <v>-1.1732719999999999</v>
      </c>
      <c r="P2072" s="6">
        <f t="shared" si="121"/>
        <v>199094.5</v>
      </c>
      <c r="Q2072" t="s">
        <v>8317</v>
      </c>
      <c r="R2072" t="s">
        <v>8347</v>
      </c>
      <c r="S2072" s="10">
        <f t="shared" si="122"/>
        <v>42519.6565162037</v>
      </c>
      <c r="T2072" s="10">
        <f t="shared" si="12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0"/>
        <v>-0.80729999999999991</v>
      </c>
      <c r="P2073" s="6">
        <f t="shared" si="121"/>
        <v>28212</v>
      </c>
      <c r="Q2073" t="s">
        <v>8317</v>
      </c>
      <c r="R2073" t="s">
        <v>8347</v>
      </c>
      <c r="S2073" s="10">
        <f t="shared" si="122"/>
        <v>42600.278749999998</v>
      </c>
      <c r="T2073" s="10">
        <f t="shared" si="12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0"/>
        <v>0.89268531468531465</v>
      </c>
      <c r="P2074" s="6">
        <f t="shared" si="121"/>
        <v>39761.5</v>
      </c>
      <c r="Q2074" t="s">
        <v>8317</v>
      </c>
      <c r="R2074" t="s">
        <v>8347</v>
      </c>
      <c r="S2074" s="10">
        <f t="shared" si="122"/>
        <v>42467.581388888888</v>
      </c>
      <c r="T2074" s="10">
        <f t="shared" si="12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0"/>
        <v>0.47395700000000007</v>
      </c>
      <c r="P2075" s="6">
        <f t="shared" si="121"/>
        <v>76537.149999999994</v>
      </c>
      <c r="Q2075" t="s">
        <v>8317</v>
      </c>
      <c r="R2075" t="s">
        <v>8347</v>
      </c>
      <c r="S2075" s="10">
        <f t="shared" si="122"/>
        <v>42087.668032407411</v>
      </c>
      <c r="T2075" s="10">
        <f t="shared" si="12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0"/>
        <v>0.97499999999999998</v>
      </c>
      <c r="P2076" s="6">
        <f t="shared" si="121"/>
        <v>309</v>
      </c>
      <c r="Q2076" t="s">
        <v>8317</v>
      </c>
      <c r="R2076" t="s">
        <v>8347</v>
      </c>
      <c r="S2076" s="10">
        <f t="shared" si="122"/>
        <v>42466.826180555552</v>
      </c>
      <c r="T2076" s="10">
        <f t="shared" si="12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0"/>
        <v>-14.783738373837384</v>
      </c>
      <c r="P2077" s="6">
        <f t="shared" si="121"/>
        <v>88010.3</v>
      </c>
      <c r="Q2077" t="s">
        <v>8317</v>
      </c>
      <c r="R2077" t="s">
        <v>8347</v>
      </c>
      <c r="S2077" s="10">
        <f t="shared" si="122"/>
        <v>41450.681574074071</v>
      </c>
      <c r="T2077" s="10">
        <f t="shared" si="12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0"/>
        <v>-3.4334915642458101</v>
      </c>
      <c r="P2078" s="6">
        <f t="shared" si="121"/>
        <v>490476.995</v>
      </c>
      <c r="Q2078" t="s">
        <v>8317</v>
      </c>
      <c r="R2078" t="s">
        <v>8347</v>
      </c>
      <c r="S2078" s="10">
        <f t="shared" si="122"/>
        <v>41803.880659722221</v>
      </c>
      <c r="T2078" s="10">
        <f t="shared" si="12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0"/>
        <v>0.84492</v>
      </c>
      <c r="P2079" s="6">
        <f t="shared" si="121"/>
        <v>28971</v>
      </c>
      <c r="Q2079" t="s">
        <v>8317</v>
      </c>
      <c r="R2079" t="s">
        <v>8347</v>
      </c>
      <c r="S2079" s="10">
        <f t="shared" si="122"/>
        <v>42103.042546296296</v>
      </c>
      <c r="T2079" s="10">
        <f t="shared" si="12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0"/>
        <v>0.68795000000000006</v>
      </c>
      <c r="P2080" s="6">
        <f t="shared" si="121"/>
        <v>13144.5</v>
      </c>
      <c r="Q2080" t="s">
        <v>8317</v>
      </c>
      <c r="R2080" t="s">
        <v>8347</v>
      </c>
      <c r="S2080" s="10">
        <f t="shared" si="122"/>
        <v>42692.771493055552</v>
      </c>
      <c r="T2080" s="10">
        <f t="shared" si="12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0"/>
        <v>-0.88169999999999993</v>
      </c>
      <c r="P2081" s="6">
        <f t="shared" si="121"/>
        <v>14712</v>
      </c>
      <c r="Q2081" t="s">
        <v>8317</v>
      </c>
      <c r="R2081" t="s">
        <v>8347</v>
      </c>
      <c r="S2081" s="10">
        <f t="shared" si="122"/>
        <v>42150.71056712963</v>
      </c>
      <c r="T2081" s="10">
        <f t="shared" si="12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0"/>
        <v>-3.0780000000000003</v>
      </c>
      <c r="P2082" s="6">
        <f t="shared" si="121"/>
        <v>2564</v>
      </c>
      <c r="Q2082" t="s">
        <v>8317</v>
      </c>
      <c r="R2082" t="s">
        <v>8347</v>
      </c>
      <c r="S2082" s="10">
        <f t="shared" si="122"/>
        <v>42289.957175925927</v>
      </c>
      <c r="T2082" s="10">
        <f t="shared" si="12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0"/>
        <v>0.85428571428571431</v>
      </c>
      <c r="P2083" s="6">
        <f t="shared" si="121"/>
        <v>2032.5</v>
      </c>
      <c r="Q2083" t="s">
        <v>8323</v>
      </c>
      <c r="R2083" t="s">
        <v>8327</v>
      </c>
      <c r="S2083" s="10">
        <f t="shared" si="122"/>
        <v>41004.156886574077</v>
      </c>
      <c r="T2083" s="10">
        <f t="shared" si="12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0"/>
        <v>0.89266666666666672</v>
      </c>
      <c r="P2084" s="6">
        <f t="shared" si="121"/>
        <v>849.5</v>
      </c>
      <c r="Q2084" t="s">
        <v>8323</v>
      </c>
      <c r="R2084" t="s">
        <v>8327</v>
      </c>
      <c r="S2084" s="10">
        <f t="shared" si="122"/>
        <v>40811.120324074072</v>
      </c>
      <c r="T2084" s="10">
        <f t="shared" si="12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0"/>
        <v>0.8666666666666667</v>
      </c>
      <c r="P2085" s="6">
        <f t="shared" si="121"/>
        <v>437.5</v>
      </c>
      <c r="Q2085" t="s">
        <v>8323</v>
      </c>
      <c r="R2085" t="s">
        <v>8327</v>
      </c>
      <c r="S2085" s="10">
        <f t="shared" si="122"/>
        <v>41034.72216435185</v>
      </c>
      <c r="T2085" s="10">
        <f t="shared" si="12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0"/>
        <v>0.91666666666666663</v>
      </c>
      <c r="P2086" s="6">
        <f t="shared" si="121"/>
        <v>1648</v>
      </c>
      <c r="Q2086" t="s">
        <v>8323</v>
      </c>
      <c r="R2086" t="s">
        <v>8327</v>
      </c>
      <c r="S2086" s="10">
        <f t="shared" si="122"/>
        <v>41731.833124999997</v>
      </c>
      <c r="T2086" s="10">
        <f t="shared" si="12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0"/>
        <v>0.76466666666666661</v>
      </c>
      <c r="P2087" s="6">
        <f t="shared" si="121"/>
        <v>3747.5</v>
      </c>
      <c r="Q2087" t="s">
        <v>8323</v>
      </c>
      <c r="R2087" t="s">
        <v>8327</v>
      </c>
      <c r="S2087" s="10">
        <f t="shared" si="122"/>
        <v>41075.835497685184</v>
      </c>
      <c r="T2087" s="10">
        <f t="shared" si="12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0"/>
        <v>0.99299999999999999</v>
      </c>
      <c r="P2088" s="6">
        <f t="shared" si="121"/>
        <v>2031.5</v>
      </c>
      <c r="Q2088" t="s">
        <v>8323</v>
      </c>
      <c r="R2088" t="s">
        <v>8327</v>
      </c>
      <c r="S2088" s="10">
        <f t="shared" si="122"/>
        <v>40860.67050925926</v>
      </c>
      <c r="T2088" s="10">
        <f t="shared" si="12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0"/>
        <v>0.96466666666666667</v>
      </c>
      <c r="P2089" s="6">
        <f t="shared" si="121"/>
        <v>789</v>
      </c>
      <c r="Q2089" t="s">
        <v>8323</v>
      </c>
      <c r="R2089" t="s">
        <v>8327</v>
      </c>
      <c r="S2089" s="10">
        <f t="shared" si="122"/>
        <v>40764.204375000001</v>
      </c>
      <c r="T2089" s="10">
        <f t="shared" si="12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0"/>
        <v>0.84489333333333327</v>
      </c>
      <c r="P2090" s="6">
        <f t="shared" si="121"/>
        <v>1770.16</v>
      </c>
      <c r="Q2090" t="s">
        <v>8323</v>
      </c>
      <c r="R2090" t="s">
        <v>8327</v>
      </c>
      <c r="S2090" s="10">
        <f t="shared" si="122"/>
        <v>40395.714722222219</v>
      </c>
      <c r="T2090" s="10">
        <f t="shared" si="12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0"/>
        <v>0.79599599999999993</v>
      </c>
      <c r="P2091" s="6">
        <f t="shared" si="121"/>
        <v>1536.0050000000001</v>
      </c>
      <c r="Q2091" t="s">
        <v>8323</v>
      </c>
      <c r="R2091" t="s">
        <v>8327</v>
      </c>
      <c r="S2091" s="10">
        <f t="shared" si="122"/>
        <v>41453.076319444444</v>
      </c>
      <c r="T2091" s="10">
        <f t="shared" si="12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0"/>
        <v>0.84959625000000005</v>
      </c>
      <c r="P2092" s="6">
        <f t="shared" si="121"/>
        <v>4681.6149999999998</v>
      </c>
      <c r="Q2092" t="s">
        <v>8323</v>
      </c>
      <c r="R2092" t="s">
        <v>8327</v>
      </c>
      <c r="S2092" s="10">
        <f t="shared" si="122"/>
        <v>41299.381423611114</v>
      </c>
      <c r="T2092" s="10">
        <f t="shared" si="12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0"/>
        <v>0.79532222222222215</v>
      </c>
      <c r="P2093" s="6">
        <f t="shared" si="121"/>
        <v>10965.1</v>
      </c>
      <c r="Q2093" t="s">
        <v>8323</v>
      </c>
      <c r="R2093" t="s">
        <v>8327</v>
      </c>
      <c r="S2093" s="10">
        <f t="shared" si="122"/>
        <v>40555.322662037033</v>
      </c>
      <c r="T2093" s="10">
        <f t="shared" si="12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0"/>
        <v>0.98716666666666664</v>
      </c>
      <c r="P2094" s="6">
        <f t="shared" si="121"/>
        <v>3066</v>
      </c>
      <c r="Q2094" t="s">
        <v>8323</v>
      </c>
      <c r="R2094" t="s">
        <v>8327</v>
      </c>
      <c r="S2094" s="10">
        <f t="shared" si="122"/>
        <v>40763.707546296297</v>
      </c>
      <c r="T2094" s="10">
        <f t="shared" si="12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0"/>
        <v>0.97533333333333339</v>
      </c>
      <c r="P2095" s="6">
        <f t="shared" si="121"/>
        <v>780</v>
      </c>
      <c r="Q2095" t="s">
        <v>8323</v>
      </c>
      <c r="R2095" t="s">
        <v>8327</v>
      </c>
      <c r="S2095" s="10">
        <f t="shared" si="122"/>
        <v>41205.854537037041</v>
      </c>
      <c r="T2095" s="10">
        <f t="shared" si="12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0"/>
        <v>0.7945714285714286</v>
      </c>
      <c r="P2096" s="6">
        <f t="shared" si="121"/>
        <v>2145.5</v>
      </c>
      <c r="Q2096" t="s">
        <v>8323</v>
      </c>
      <c r="R2096" t="s">
        <v>8327</v>
      </c>
      <c r="S2096" s="10">
        <f t="shared" si="122"/>
        <v>40939.02002314815</v>
      </c>
      <c r="T2096" s="10">
        <f t="shared" si="12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0"/>
        <v>1</v>
      </c>
      <c r="P2097" s="6">
        <f t="shared" si="121"/>
        <v>1261</v>
      </c>
      <c r="Q2097" t="s">
        <v>8323</v>
      </c>
      <c r="R2097" t="s">
        <v>8327</v>
      </c>
      <c r="S2097" s="10">
        <f t="shared" si="122"/>
        <v>40758.733483796292</v>
      </c>
      <c r="T2097" s="10">
        <f t="shared" si="12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0"/>
        <v>0.98333333333333328</v>
      </c>
      <c r="P2098" s="6">
        <f t="shared" si="121"/>
        <v>312</v>
      </c>
      <c r="Q2098" t="s">
        <v>8323</v>
      </c>
      <c r="R2098" t="s">
        <v>8327</v>
      </c>
      <c r="S2098" s="10">
        <f t="shared" si="122"/>
        <v>41192.758506944447</v>
      </c>
      <c r="T2098" s="10">
        <f t="shared" si="12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0"/>
        <v>1</v>
      </c>
      <c r="P2099" s="6">
        <f t="shared" si="121"/>
        <v>1519</v>
      </c>
      <c r="Q2099" t="s">
        <v>8323</v>
      </c>
      <c r="R2099" t="s">
        <v>8327</v>
      </c>
      <c r="S2099" s="10">
        <f t="shared" si="122"/>
        <v>40818.58489583333</v>
      </c>
      <c r="T2099" s="10">
        <f t="shared" si="12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0"/>
        <v>0.9966666666666667</v>
      </c>
      <c r="P2100" s="6">
        <f t="shared" si="121"/>
        <v>3026</v>
      </c>
      <c r="Q2100" t="s">
        <v>8323</v>
      </c>
      <c r="R2100" t="s">
        <v>8327</v>
      </c>
      <c r="S2100" s="10">
        <f t="shared" si="122"/>
        <v>40946.11383101852</v>
      </c>
      <c r="T2100" s="10">
        <f t="shared" si="12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0"/>
        <v>0.67633333333333334</v>
      </c>
      <c r="P2101" s="6">
        <f t="shared" si="121"/>
        <v>2017</v>
      </c>
      <c r="Q2101" t="s">
        <v>8323</v>
      </c>
      <c r="R2101" t="s">
        <v>8327</v>
      </c>
      <c r="S2101" s="10">
        <f t="shared" si="122"/>
        <v>42173.746342592596</v>
      </c>
      <c r="T2101" s="10">
        <f t="shared" si="12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ref="O2102:O2165" si="124">(D2102-E2102)/ABS(D2102)+1</f>
        <v>0.6333333333333333</v>
      </c>
      <c r="P2102" s="6">
        <f t="shared" ref="P2102:P2165" si="125">AVERAGE(E2102,L2102)</f>
        <v>423.5</v>
      </c>
      <c r="Q2102" t="s">
        <v>8323</v>
      </c>
      <c r="R2102" t="s">
        <v>8327</v>
      </c>
      <c r="S2102" s="10">
        <f t="shared" ref="S2102:S2165" si="126">(((J2102/60)/60)/24)+DATE(1970,1,1)</f>
        <v>41074.834965277776</v>
      </c>
      <c r="T2102" s="10">
        <f t="shared" ref="T2102:T2165" si="127"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4"/>
        <v>0.86749999999999994</v>
      </c>
      <c r="P2103" s="6">
        <f t="shared" si="125"/>
        <v>1154.5</v>
      </c>
      <c r="Q2103" t="s">
        <v>8323</v>
      </c>
      <c r="R2103" t="s">
        <v>8327</v>
      </c>
      <c r="S2103" s="10">
        <f t="shared" si="126"/>
        <v>40892.149467592593</v>
      </c>
      <c r="T2103" s="10">
        <f t="shared" si="12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4"/>
        <v>0.64</v>
      </c>
      <c r="P2104" s="6">
        <f t="shared" si="125"/>
        <v>699</v>
      </c>
      <c r="Q2104" t="s">
        <v>8323</v>
      </c>
      <c r="R2104" t="s">
        <v>8327</v>
      </c>
      <c r="S2104" s="10">
        <f t="shared" si="126"/>
        <v>40638.868611111109</v>
      </c>
      <c r="T2104" s="10">
        <f t="shared" si="12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4"/>
        <v>0.53876816253053872</v>
      </c>
      <c r="P2105" s="6">
        <f t="shared" si="125"/>
        <v>5739.5</v>
      </c>
      <c r="Q2105" t="s">
        <v>8323</v>
      </c>
      <c r="R2105" t="s">
        <v>8327</v>
      </c>
      <c r="S2105" s="10">
        <f t="shared" si="126"/>
        <v>41192.754942129628</v>
      </c>
      <c r="T2105" s="10">
        <f t="shared" si="12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4"/>
        <v>0.70500000000000007</v>
      </c>
      <c r="P2106" s="6">
        <f t="shared" si="125"/>
        <v>536.5</v>
      </c>
      <c r="Q2106" t="s">
        <v>8323</v>
      </c>
      <c r="R2106" t="s">
        <v>8327</v>
      </c>
      <c r="S2106" s="10">
        <f t="shared" si="126"/>
        <v>41394.074467592596</v>
      </c>
      <c r="T2106" s="10">
        <f t="shared" si="12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4"/>
        <v>-0.54</v>
      </c>
      <c r="P2107" s="6">
        <f t="shared" si="125"/>
        <v>2589.5</v>
      </c>
      <c r="Q2107" t="s">
        <v>8323</v>
      </c>
      <c r="R2107" t="s">
        <v>8327</v>
      </c>
      <c r="S2107" s="10">
        <f t="shared" si="126"/>
        <v>41951.788807870369</v>
      </c>
      <c r="T2107" s="10">
        <f t="shared" si="12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4"/>
        <v>0.92954545454545456</v>
      </c>
      <c r="P2108" s="6">
        <f t="shared" si="125"/>
        <v>1199.5</v>
      </c>
      <c r="Q2108" t="s">
        <v>8323</v>
      </c>
      <c r="R2108" t="s">
        <v>8327</v>
      </c>
      <c r="S2108" s="10">
        <f t="shared" si="126"/>
        <v>41270.21497685185</v>
      </c>
      <c r="T2108" s="10">
        <f t="shared" si="12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4"/>
        <v>0.9226700000000001</v>
      </c>
      <c r="P2109" s="6">
        <f t="shared" si="125"/>
        <v>1106.33</v>
      </c>
      <c r="Q2109" t="s">
        <v>8323</v>
      </c>
      <c r="R2109" t="s">
        <v>8327</v>
      </c>
      <c r="S2109" s="10">
        <f t="shared" si="126"/>
        <v>41934.71056712963</v>
      </c>
      <c r="T2109" s="10">
        <f t="shared" si="12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4"/>
        <v>0.926875</v>
      </c>
      <c r="P2110" s="6">
        <f t="shared" si="125"/>
        <v>8680.5</v>
      </c>
      <c r="Q2110" t="s">
        <v>8323</v>
      </c>
      <c r="R2110" t="s">
        <v>8327</v>
      </c>
      <c r="S2110" s="10">
        <f t="shared" si="126"/>
        <v>41135.175694444442</v>
      </c>
      <c r="T2110" s="10">
        <f t="shared" si="12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4"/>
        <v>0.93474999999999997</v>
      </c>
      <c r="P2111" s="6">
        <f t="shared" si="125"/>
        <v>2150.5</v>
      </c>
      <c r="Q2111" t="s">
        <v>8323</v>
      </c>
      <c r="R2111" t="s">
        <v>8327</v>
      </c>
      <c r="S2111" s="10">
        <f t="shared" si="126"/>
        <v>42160.708530092597</v>
      </c>
      <c r="T2111" s="10">
        <f t="shared" si="12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4"/>
        <v>0.99650000000000005</v>
      </c>
      <c r="P2112" s="6">
        <f t="shared" si="125"/>
        <v>1022.5</v>
      </c>
      <c r="Q2112" t="s">
        <v>8323</v>
      </c>
      <c r="R2112" t="s">
        <v>8327</v>
      </c>
      <c r="S2112" s="10">
        <f t="shared" si="126"/>
        <v>41759.670937499999</v>
      </c>
      <c r="T2112" s="10">
        <f t="shared" si="12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4"/>
        <v>0.93500000000000005</v>
      </c>
      <c r="P2113" s="6">
        <f t="shared" si="125"/>
        <v>1084.5</v>
      </c>
      <c r="Q2113" t="s">
        <v>8323</v>
      </c>
      <c r="R2113" t="s">
        <v>8327</v>
      </c>
      <c r="S2113" s="10">
        <f t="shared" si="126"/>
        <v>40703.197048611109</v>
      </c>
      <c r="T2113" s="10">
        <f t="shared" si="12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4"/>
        <v>1</v>
      </c>
      <c r="P2114" s="6">
        <f t="shared" si="125"/>
        <v>155.5</v>
      </c>
      <c r="Q2114" t="s">
        <v>8323</v>
      </c>
      <c r="R2114" t="s">
        <v>8327</v>
      </c>
      <c r="S2114" s="10">
        <f t="shared" si="126"/>
        <v>41365.928159722222</v>
      </c>
      <c r="T2114" s="10">
        <f t="shared" si="12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24"/>
        <v>0.9514285714285714</v>
      </c>
      <c r="P2115" s="6">
        <f t="shared" si="125"/>
        <v>3723.5</v>
      </c>
      <c r="Q2115" t="s">
        <v>8323</v>
      </c>
      <c r="R2115" t="s">
        <v>8327</v>
      </c>
      <c r="S2115" s="10">
        <f t="shared" si="126"/>
        <v>41870.86546296296</v>
      </c>
      <c r="T2115" s="10">
        <f t="shared" si="127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24"/>
        <v>0.95299999999999996</v>
      </c>
      <c r="P2116" s="6">
        <f t="shared" si="125"/>
        <v>2691</v>
      </c>
      <c r="Q2116" t="s">
        <v>8323</v>
      </c>
      <c r="R2116" t="s">
        <v>8327</v>
      </c>
      <c r="S2116" s="10">
        <f t="shared" si="126"/>
        <v>40458.815625000003</v>
      </c>
      <c r="T2116" s="10">
        <f t="shared" si="12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24"/>
        <v>-0.2566666666666666</v>
      </c>
      <c r="P2117" s="6">
        <f t="shared" si="125"/>
        <v>1710.5</v>
      </c>
      <c r="Q2117" t="s">
        <v>8323</v>
      </c>
      <c r="R2117" t="s">
        <v>8327</v>
      </c>
      <c r="S2117" s="10">
        <f t="shared" si="126"/>
        <v>40564.081030092595</v>
      </c>
      <c r="T2117" s="10">
        <f t="shared" si="12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24"/>
        <v>0.99095833333333339</v>
      </c>
      <c r="P2118" s="6">
        <f t="shared" si="125"/>
        <v>24263</v>
      </c>
      <c r="Q2118" t="s">
        <v>8323</v>
      </c>
      <c r="R2118" t="s">
        <v>8327</v>
      </c>
      <c r="S2118" s="10">
        <f t="shared" si="126"/>
        <v>41136.777812500004</v>
      </c>
      <c r="T2118" s="10">
        <f t="shared" si="12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24"/>
        <v>0.52249999999999996</v>
      </c>
      <c r="P2119" s="6">
        <f t="shared" si="125"/>
        <v>904</v>
      </c>
      <c r="Q2119" t="s">
        <v>8323</v>
      </c>
      <c r="R2119" t="s">
        <v>8327</v>
      </c>
      <c r="S2119" s="10">
        <f t="shared" si="126"/>
        <v>42290.059594907405</v>
      </c>
      <c r="T2119" s="10">
        <f t="shared" si="12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24"/>
        <v>0.65389000000000008</v>
      </c>
      <c r="P2120" s="6">
        <f t="shared" si="125"/>
        <v>681.55499999999995</v>
      </c>
      <c r="Q2120" t="s">
        <v>8323</v>
      </c>
      <c r="R2120" t="s">
        <v>8327</v>
      </c>
      <c r="S2120" s="10">
        <f t="shared" si="126"/>
        <v>40718.839537037034</v>
      </c>
      <c r="T2120" s="10">
        <f t="shared" si="12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24"/>
        <v>0.99250000000000005</v>
      </c>
      <c r="P2121" s="6">
        <f t="shared" si="125"/>
        <v>1018.5</v>
      </c>
      <c r="Q2121" t="s">
        <v>8323</v>
      </c>
      <c r="R2121" t="s">
        <v>8327</v>
      </c>
      <c r="S2121" s="10">
        <f t="shared" si="126"/>
        <v>41107.130150462966</v>
      </c>
      <c r="T2121" s="10">
        <f t="shared" si="12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24"/>
        <v>0.99119625</v>
      </c>
      <c r="P2122" s="6">
        <f t="shared" si="125"/>
        <v>4069.7150000000001</v>
      </c>
      <c r="Q2122" t="s">
        <v>8323</v>
      </c>
      <c r="R2122" t="s">
        <v>8327</v>
      </c>
      <c r="S2122" s="10">
        <f t="shared" si="126"/>
        <v>41591.964537037034</v>
      </c>
      <c r="T2122" s="10">
        <f t="shared" si="12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24"/>
        <v>1.9943200000000001</v>
      </c>
      <c r="P2123" s="6">
        <f t="shared" si="125"/>
        <v>147</v>
      </c>
      <c r="Q2123" t="s">
        <v>8331</v>
      </c>
      <c r="R2123" t="s">
        <v>8332</v>
      </c>
      <c r="S2123" s="10">
        <f t="shared" si="126"/>
        <v>42716.7424537037</v>
      </c>
      <c r="T2123" s="10">
        <f t="shared" si="12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24"/>
        <v>1.9961250000000001</v>
      </c>
      <c r="P2124" s="6">
        <f t="shared" si="125"/>
        <v>156.5</v>
      </c>
      <c r="Q2124" t="s">
        <v>8331</v>
      </c>
      <c r="R2124" t="s">
        <v>8332</v>
      </c>
      <c r="S2124" s="10">
        <f t="shared" si="126"/>
        <v>42712.300567129627</v>
      </c>
      <c r="T2124" s="10">
        <f t="shared" si="12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24"/>
        <v>1.9</v>
      </c>
      <c r="P2125" s="6">
        <f t="shared" si="125"/>
        <v>27.5</v>
      </c>
      <c r="Q2125" t="s">
        <v>8331</v>
      </c>
      <c r="R2125" t="s">
        <v>8332</v>
      </c>
      <c r="S2125" s="10">
        <f t="shared" si="126"/>
        <v>40198.424849537041</v>
      </c>
      <c r="T2125" s="10">
        <f t="shared" si="12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24"/>
        <v>1.8954545454545455</v>
      </c>
      <c r="P2126" s="6">
        <f t="shared" si="125"/>
        <v>60</v>
      </c>
      <c r="Q2126" t="s">
        <v>8331</v>
      </c>
      <c r="R2126" t="s">
        <v>8332</v>
      </c>
      <c r="S2126" s="10">
        <f t="shared" si="126"/>
        <v>40464.028182870366</v>
      </c>
      <c r="T2126" s="10">
        <f t="shared" si="12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24"/>
        <v>1.9858</v>
      </c>
      <c r="P2127" s="6">
        <f t="shared" si="125"/>
        <v>439.5</v>
      </c>
      <c r="Q2127" t="s">
        <v>8331</v>
      </c>
      <c r="R2127" t="s">
        <v>8332</v>
      </c>
      <c r="S2127" s="10">
        <f t="shared" si="126"/>
        <v>42191.023530092592</v>
      </c>
      <c r="T2127" s="10">
        <f t="shared" si="12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24"/>
        <v>1.9995000000000001</v>
      </c>
      <c r="P2128" s="6">
        <f t="shared" si="125"/>
        <v>6</v>
      </c>
      <c r="Q2128" t="s">
        <v>8331</v>
      </c>
      <c r="R2128" t="s">
        <v>8332</v>
      </c>
      <c r="S2128" s="10">
        <f t="shared" si="126"/>
        <v>41951.973229166666</v>
      </c>
      <c r="T2128" s="10">
        <f t="shared" si="12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24"/>
        <v>1.7115714285714285</v>
      </c>
      <c r="P2129" s="6">
        <f t="shared" si="125"/>
        <v>4156</v>
      </c>
      <c r="Q2129" t="s">
        <v>8331</v>
      </c>
      <c r="R2129" t="s">
        <v>8332</v>
      </c>
      <c r="S2129" s="10">
        <f t="shared" si="126"/>
        <v>42045.50535879629</v>
      </c>
      <c r="T2129" s="10">
        <f t="shared" si="12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24"/>
        <v>1.9983333333333333</v>
      </c>
      <c r="P2130" s="6">
        <f t="shared" si="125"/>
        <v>13</v>
      </c>
      <c r="Q2130" t="s">
        <v>8331</v>
      </c>
      <c r="R2130" t="s">
        <v>8332</v>
      </c>
      <c r="S2130" s="10">
        <f t="shared" si="126"/>
        <v>41843.772789351853</v>
      </c>
      <c r="T2130" s="10">
        <f t="shared" si="12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24"/>
        <v>1.8820000000000001</v>
      </c>
      <c r="P2131" s="6">
        <f t="shared" si="125"/>
        <v>124</v>
      </c>
      <c r="Q2131" t="s">
        <v>8331</v>
      </c>
      <c r="R2131" t="s">
        <v>8332</v>
      </c>
      <c r="S2131" s="10">
        <f t="shared" si="126"/>
        <v>42409.024305555555</v>
      </c>
      <c r="T2131" s="10">
        <f t="shared" si="12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24"/>
        <v>1.9979761904761904</v>
      </c>
      <c r="P2132" s="6">
        <f t="shared" si="125"/>
        <v>44.5</v>
      </c>
      <c r="Q2132" t="s">
        <v>8331</v>
      </c>
      <c r="R2132" t="s">
        <v>8332</v>
      </c>
      <c r="S2132" s="10">
        <f t="shared" si="126"/>
        <v>41832.086377314816</v>
      </c>
      <c r="T2132" s="10">
        <f t="shared" si="12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24"/>
        <v>1.95</v>
      </c>
      <c r="P2133" s="6">
        <f t="shared" si="125"/>
        <v>14</v>
      </c>
      <c r="Q2133" t="s">
        <v>8331</v>
      </c>
      <c r="R2133" t="s">
        <v>8332</v>
      </c>
      <c r="S2133" s="10">
        <f t="shared" si="126"/>
        <v>42167.207071759258</v>
      </c>
      <c r="T2133" s="10">
        <f t="shared" si="12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24"/>
        <v>1.9788701</v>
      </c>
      <c r="P2134" s="6">
        <f t="shared" si="125"/>
        <v>1105.9949999999999</v>
      </c>
      <c r="Q2134" t="s">
        <v>8331</v>
      </c>
      <c r="R2134" t="s">
        <v>8332</v>
      </c>
      <c r="S2134" s="10">
        <f t="shared" si="126"/>
        <v>41643.487175925926</v>
      </c>
      <c r="T2134" s="10">
        <f t="shared" si="12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24"/>
        <v>1.984</v>
      </c>
      <c r="P2135" s="6">
        <f t="shared" si="125"/>
        <v>9.5</v>
      </c>
      <c r="Q2135" t="s">
        <v>8331</v>
      </c>
      <c r="R2135" t="s">
        <v>8332</v>
      </c>
      <c r="S2135" s="10">
        <f t="shared" si="126"/>
        <v>40619.097210648149</v>
      </c>
      <c r="T2135" s="10">
        <f t="shared" si="12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24"/>
        <v>1.9826666666666668</v>
      </c>
      <c r="P2136" s="6">
        <f t="shared" si="125"/>
        <v>53.5</v>
      </c>
      <c r="Q2136" t="s">
        <v>8331</v>
      </c>
      <c r="R2136" t="s">
        <v>8332</v>
      </c>
      <c r="S2136" s="10">
        <f t="shared" si="126"/>
        <v>41361.886469907404</v>
      </c>
      <c r="T2136" s="10">
        <f t="shared" si="12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24"/>
        <v>1.9043999999999999</v>
      </c>
      <c r="P2137" s="6">
        <f t="shared" si="125"/>
        <v>250</v>
      </c>
      <c r="Q2137" t="s">
        <v>8331</v>
      </c>
      <c r="R2137" t="s">
        <v>8332</v>
      </c>
      <c r="S2137" s="10">
        <f t="shared" si="126"/>
        <v>41156.963344907403</v>
      </c>
      <c r="T2137" s="10">
        <f t="shared" si="12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24"/>
        <v>1.9994038750000001</v>
      </c>
      <c r="P2138" s="6">
        <f t="shared" si="125"/>
        <v>25.844999999999999</v>
      </c>
      <c r="Q2138" t="s">
        <v>8331</v>
      </c>
      <c r="R2138" t="s">
        <v>8332</v>
      </c>
      <c r="S2138" s="10">
        <f t="shared" si="126"/>
        <v>41536.509097222224</v>
      </c>
      <c r="T2138" s="10">
        <f t="shared" si="12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24"/>
        <v>1.71594</v>
      </c>
      <c r="P2139" s="6">
        <f t="shared" si="125"/>
        <v>7368.5</v>
      </c>
      <c r="Q2139" t="s">
        <v>8331</v>
      </c>
      <c r="R2139" t="s">
        <v>8332</v>
      </c>
      <c r="S2139" s="10">
        <f t="shared" si="126"/>
        <v>41948.771168981482</v>
      </c>
      <c r="T2139" s="10">
        <f t="shared" si="12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24"/>
        <v>1.8719999999999999</v>
      </c>
      <c r="P2140" s="6">
        <f t="shared" si="125"/>
        <v>70</v>
      </c>
      <c r="Q2140" t="s">
        <v>8331</v>
      </c>
      <c r="R2140" t="s">
        <v>8332</v>
      </c>
      <c r="S2140" s="10">
        <f t="shared" si="126"/>
        <v>41557.013182870374</v>
      </c>
      <c r="T2140" s="10">
        <f t="shared" si="12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24"/>
        <v>1.9458</v>
      </c>
      <c r="P2141" s="6">
        <f t="shared" si="125"/>
        <v>841</v>
      </c>
      <c r="Q2141" t="s">
        <v>8331</v>
      </c>
      <c r="R2141" t="s">
        <v>8332</v>
      </c>
      <c r="S2141" s="10">
        <f t="shared" si="126"/>
        <v>42647.750092592592</v>
      </c>
      <c r="T2141" s="10">
        <f t="shared" si="12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24"/>
        <v>1.99888</v>
      </c>
      <c r="P2142" s="6">
        <f t="shared" si="125"/>
        <v>285.5</v>
      </c>
      <c r="Q2142" t="s">
        <v>8331</v>
      </c>
      <c r="R2142" t="s">
        <v>8332</v>
      </c>
      <c r="S2142" s="10">
        <f t="shared" si="126"/>
        <v>41255.833611111113</v>
      </c>
      <c r="T2142" s="10">
        <f t="shared" si="12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24"/>
        <v>2</v>
      </c>
      <c r="P2143" s="6">
        <f t="shared" si="125"/>
        <v>0</v>
      </c>
      <c r="Q2143" t="s">
        <v>8331</v>
      </c>
      <c r="R2143" t="s">
        <v>8332</v>
      </c>
      <c r="S2143" s="10">
        <f t="shared" si="126"/>
        <v>41927.235636574071</v>
      </c>
      <c r="T2143" s="10">
        <f t="shared" si="12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24"/>
        <v>1.9427619047619049</v>
      </c>
      <c r="P2144" s="6">
        <f t="shared" si="125"/>
        <v>306.5</v>
      </c>
      <c r="Q2144" t="s">
        <v>8331</v>
      </c>
      <c r="R2144" t="s">
        <v>8332</v>
      </c>
      <c r="S2144" s="10">
        <f t="shared" si="126"/>
        <v>42340.701504629629</v>
      </c>
      <c r="T2144" s="10">
        <f t="shared" si="12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24"/>
        <v>1.8875</v>
      </c>
      <c r="P2145" s="6">
        <f t="shared" si="125"/>
        <v>115</v>
      </c>
      <c r="Q2145" t="s">
        <v>8331</v>
      </c>
      <c r="R2145" t="s">
        <v>8332</v>
      </c>
      <c r="S2145" s="10">
        <f t="shared" si="126"/>
        <v>40332.886712962965</v>
      </c>
      <c r="T2145" s="10">
        <f t="shared" si="12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24"/>
        <v>1.9829014084507042</v>
      </c>
      <c r="P2146" s="6">
        <f t="shared" si="125"/>
        <v>315.5</v>
      </c>
      <c r="Q2146" t="s">
        <v>8331</v>
      </c>
      <c r="R2146" t="s">
        <v>8332</v>
      </c>
      <c r="S2146" s="10">
        <f t="shared" si="126"/>
        <v>41499.546759259261</v>
      </c>
      <c r="T2146" s="10">
        <f t="shared" si="12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24"/>
        <v>1.6956666666666667</v>
      </c>
      <c r="P2147" s="6">
        <f t="shared" si="125"/>
        <v>2327</v>
      </c>
      <c r="Q2147" t="s">
        <v>8331</v>
      </c>
      <c r="R2147" t="s">
        <v>8332</v>
      </c>
      <c r="S2147" s="10">
        <f t="shared" si="126"/>
        <v>41575.237430555557</v>
      </c>
      <c r="T2147" s="10">
        <f t="shared" si="12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24"/>
        <v>1.9998</v>
      </c>
      <c r="P2148" s="6">
        <f t="shared" si="125"/>
        <v>1</v>
      </c>
      <c r="Q2148" t="s">
        <v>8331</v>
      </c>
      <c r="R2148" t="s">
        <v>8332</v>
      </c>
      <c r="S2148" s="10">
        <f t="shared" si="126"/>
        <v>42397.679513888885</v>
      </c>
      <c r="T2148" s="10">
        <f t="shared" si="12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24"/>
        <v>1.9930358974358975</v>
      </c>
      <c r="P2149" s="6">
        <f t="shared" si="125"/>
        <v>1385.5</v>
      </c>
      <c r="Q2149" t="s">
        <v>8331</v>
      </c>
      <c r="R2149" t="s">
        <v>8332</v>
      </c>
      <c r="S2149" s="10">
        <f t="shared" si="126"/>
        <v>41927.295694444445</v>
      </c>
      <c r="T2149" s="10">
        <f t="shared" si="12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24"/>
        <v>1.98</v>
      </c>
      <c r="P2150" s="6">
        <f t="shared" si="125"/>
        <v>2</v>
      </c>
      <c r="Q2150" t="s">
        <v>8331</v>
      </c>
      <c r="R2150" t="s">
        <v>8332</v>
      </c>
      <c r="S2150" s="10">
        <f t="shared" si="126"/>
        <v>42066.733587962968</v>
      </c>
      <c r="T2150" s="10">
        <f t="shared" si="12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24"/>
        <v>2</v>
      </c>
      <c r="P2151" s="6">
        <f t="shared" si="125"/>
        <v>0</v>
      </c>
      <c r="Q2151" t="s">
        <v>8331</v>
      </c>
      <c r="R2151" t="s">
        <v>8332</v>
      </c>
      <c r="S2151" s="10">
        <f t="shared" si="126"/>
        <v>40355.024953703702</v>
      </c>
      <c r="T2151" s="10">
        <f t="shared" si="12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24"/>
        <v>1.9919</v>
      </c>
      <c r="P2152" s="6">
        <f t="shared" si="125"/>
        <v>204.5</v>
      </c>
      <c r="Q2152" t="s">
        <v>8331</v>
      </c>
      <c r="R2152" t="s">
        <v>8332</v>
      </c>
      <c r="S2152" s="10">
        <f t="shared" si="126"/>
        <v>42534.284710648149</v>
      </c>
      <c r="T2152" s="10">
        <f t="shared" si="12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24"/>
        <v>1.9973777777777779</v>
      </c>
      <c r="P2153" s="6">
        <f t="shared" si="125"/>
        <v>62</v>
      </c>
      <c r="Q2153" t="s">
        <v>8331</v>
      </c>
      <c r="R2153" t="s">
        <v>8332</v>
      </c>
      <c r="S2153" s="10">
        <f t="shared" si="126"/>
        <v>42520.847384259265</v>
      </c>
      <c r="T2153" s="10">
        <f t="shared" si="12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24"/>
        <v>1.9983333333333333</v>
      </c>
      <c r="P2154" s="6">
        <f t="shared" si="125"/>
        <v>27</v>
      </c>
      <c r="Q2154" t="s">
        <v>8331</v>
      </c>
      <c r="R2154" t="s">
        <v>8332</v>
      </c>
      <c r="S2154" s="10">
        <f t="shared" si="126"/>
        <v>41683.832280092596</v>
      </c>
      <c r="T2154" s="10">
        <f t="shared" si="12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24"/>
        <v>1.999908755451191</v>
      </c>
      <c r="P2155" s="6">
        <f t="shared" si="125"/>
        <v>19</v>
      </c>
      <c r="Q2155" t="s">
        <v>8331</v>
      </c>
      <c r="R2155" t="s">
        <v>8332</v>
      </c>
      <c r="S2155" s="10">
        <f t="shared" si="126"/>
        <v>41974.911087962959</v>
      </c>
      <c r="T2155" s="10">
        <f t="shared" si="12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24"/>
        <v>1.992</v>
      </c>
      <c r="P2156" s="6">
        <f t="shared" si="125"/>
        <v>2</v>
      </c>
      <c r="Q2156" t="s">
        <v>8331</v>
      </c>
      <c r="R2156" t="s">
        <v>8332</v>
      </c>
      <c r="S2156" s="10">
        <f t="shared" si="126"/>
        <v>41647.632256944446</v>
      </c>
      <c r="T2156" s="10">
        <f t="shared" si="12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24"/>
        <v>1.9769999999999999</v>
      </c>
      <c r="P2157" s="6">
        <f t="shared" si="125"/>
        <v>60</v>
      </c>
      <c r="Q2157" t="s">
        <v>8331</v>
      </c>
      <c r="R2157" t="s">
        <v>8332</v>
      </c>
      <c r="S2157" s="10">
        <f t="shared" si="126"/>
        <v>42430.747511574074</v>
      </c>
      <c r="T2157" s="10">
        <f t="shared" si="12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24"/>
        <v>1.9733392857142857</v>
      </c>
      <c r="P2158" s="6">
        <f t="shared" si="125"/>
        <v>788</v>
      </c>
      <c r="Q2158" t="s">
        <v>8331</v>
      </c>
      <c r="R2158" t="s">
        <v>8332</v>
      </c>
      <c r="S2158" s="10">
        <f t="shared" si="126"/>
        <v>41488.85423611111</v>
      </c>
      <c r="T2158" s="10">
        <f t="shared" si="12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24"/>
        <v>1.7180800000000001</v>
      </c>
      <c r="P2159" s="6">
        <f t="shared" si="125"/>
        <v>10600.5</v>
      </c>
      <c r="Q2159" t="s">
        <v>8331</v>
      </c>
      <c r="R2159" t="s">
        <v>8332</v>
      </c>
      <c r="S2159" s="10">
        <f t="shared" si="126"/>
        <v>42694.98128472222</v>
      </c>
      <c r="T2159" s="10">
        <f t="shared" si="12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24"/>
        <v>1.9340996333333333</v>
      </c>
      <c r="P2160" s="6">
        <f t="shared" si="125"/>
        <v>10040.555</v>
      </c>
      <c r="Q2160" t="s">
        <v>8331</v>
      </c>
      <c r="R2160" t="s">
        <v>8332</v>
      </c>
      <c r="S2160" s="10">
        <f t="shared" si="126"/>
        <v>41264.853865740741</v>
      </c>
      <c r="T2160" s="10">
        <f t="shared" si="12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24"/>
        <v>1.9927777777777778</v>
      </c>
      <c r="P2161" s="6">
        <f t="shared" si="125"/>
        <v>14</v>
      </c>
      <c r="Q2161" t="s">
        <v>8331</v>
      </c>
      <c r="R2161" t="s">
        <v>8332</v>
      </c>
      <c r="S2161" s="10">
        <f t="shared" si="126"/>
        <v>40710.731180555551</v>
      </c>
      <c r="T2161" s="10">
        <f t="shared" si="12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24"/>
        <v>1.9915</v>
      </c>
      <c r="P2162" s="6">
        <f t="shared" si="125"/>
        <v>50.5</v>
      </c>
      <c r="Q2162" t="s">
        <v>8331</v>
      </c>
      <c r="R2162" t="s">
        <v>8332</v>
      </c>
      <c r="S2162" s="10">
        <f t="shared" si="126"/>
        <v>41018.711863425924</v>
      </c>
      <c r="T2162" s="10">
        <f t="shared" si="12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24"/>
        <v>0.84250000000000003</v>
      </c>
      <c r="P2163" s="6">
        <f t="shared" si="125"/>
        <v>238</v>
      </c>
      <c r="Q2163" t="s">
        <v>8323</v>
      </c>
      <c r="R2163" t="s">
        <v>8324</v>
      </c>
      <c r="S2163" s="10">
        <f t="shared" si="126"/>
        <v>42240.852534722217</v>
      </c>
      <c r="T2163" s="10">
        <f t="shared" si="12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24"/>
        <v>0.8773333333333333</v>
      </c>
      <c r="P2164" s="6">
        <f t="shared" si="125"/>
        <v>2555</v>
      </c>
      <c r="Q2164" t="s">
        <v>8323</v>
      </c>
      <c r="R2164" t="s">
        <v>8324</v>
      </c>
      <c r="S2164" s="10">
        <f t="shared" si="126"/>
        <v>41813.766099537039</v>
      </c>
      <c r="T2164" s="10">
        <f t="shared" si="12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24"/>
        <v>0.67799999999999994</v>
      </c>
      <c r="P2165" s="6">
        <f t="shared" si="125"/>
        <v>1674.5</v>
      </c>
      <c r="Q2165" t="s">
        <v>8323</v>
      </c>
      <c r="R2165" t="s">
        <v>8324</v>
      </c>
      <c r="S2165" s="10">
        <f t="shared" si="126"/>
        <v>42111.899537037039</v>
      </c>
      <c r="T2165" s="10">
        <f t="shared" si="12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ref="O2166:O2229" si="128">(D2166-E2166)/ABS(D2166)+1</f>
        <v>0.97363636363636363</v>
      </c>
      <c r="P2166" s="6">
        <f t="shared" ref="P2166:P2229" si="129">AVERAGE(E2166,L2166)</f>
        <v>2864</v>
      </c>
      <c r="Q2166" t="s">
        <v>8323</v>
      </c>
      <c r="R2166" t="s">
        <v>8324</v>
      </c>
      <c r="S2166" s="10">
        <f t="shared" ref="S2166:S2229" si="130">(((J2166/60)/60)/24)+DATE(1970,1,1)</f>
        <v>42515.71775462963</v>
      </c>
      <c r="T2166" s="10">
        <f t="shared" ref="T2166:T2229" si="131"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28"/>
        <v>0.61359999999999992</v>
      </c>
      <c r="P2167" s="6">
        <f t="shared" si="129"/>
        <v>1791.5</v>
      </c>
      <c r="Q2167" t="s">
        <v>8323</v>
      </c>
      <c r="R2167" t="s">
        <v>8324</v>
      </c>
      <c r="S2167" s="10">
        <f t="shared" si="130"/>
        <v>42438.667071759264</v>
      </c>
      <c r="T2167" s="10">
        <f t="shared" si="13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28"/>
        <v>0.53400000000000003</v>
      </c>
      <c r="P2168" s="6">
        <f t="shared" si="129"/>
        <v>1482</v>
      </c>
      <c r="Q2168" t="s">
        <v>8323</v>
      </c>
      <c r="R2168" t="s">
        <v>8324</v>
      </c>
      <c r="S2168" s="10">
        <f t="shared" si="130"/>
        <v>41933.838171296295</v>
      </c>
      <c r="T2168" s="10">
        <f t="shared" si="13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28"/>
        <v>0.8</v>
      </c>
      <c r="P2169" s="6">
        <f t="shared" si="129"/>
        <v>94</v>
      </c>
      <c r="Q2169" t="s">
        <v>8323</v>
      </c>
      <c r="R2169" t="s">
        <v>8324</v>
      </c>
      <c r="S2169" s="10">
        <f t="shared" si="130"/>
        <v>41153.066400462965</v>
      </c>
      <c r="T2169" s="10">
        <f t="shared" si="13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28"/>
        <v>0.78418388888888901</v>
      </c>
      <c r="P2170" s="6">
        <f t="shared" si="129"/>
        <v>11112.344999999999</v>
      </c>
      <c r="Q2170" t="s">
        <v>8323</v>
      </c>
      <c r="R2170" t="s">
        <v>8324</v>
      </c>
      <c r="S2170" s="10">
        <f t="shared" si="130"/>
        <v>42745.600243055553</v>
      </c>
      <c r="T2170" s="10">
        <f t="shared" si="13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28"/>
        <v>1</v>
      </c>
      <c r="P2171" s="6">
        <f t="shared" si="129"/>
        <v>80</v>
      </c>
      <c r="Q2171" t="s">
        <v>8323</v>
      </c>
      <c r="R2171" t="s">
        <v>8324</v>
      </c>
      <c r="S2171" s="10">
        <f t="shared" si="130"/>
        <v>42793.700821759259</v>
      </c>
      <c r="T2171" s="10">
        <f t="shared" si="13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28"/>
        <v>0.19142857142857139</v>
      </c>
      <c r="P2172" s="6">
        <f t="shared" si="129"/>
        <v>326</v>
      </c>
      <c r="Q2172" t="s">
        <v>8323</v>
      </c>
      <c r="R2172" t="s">
        <v>8324</v>
      </c>
      <c r="S2172" s="10">
        <f t="shared" si="130"/>
        <v>42198.750254629631</v>
      </c>
      <c r="T2172" s="10">
        <f t="shared" si="13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28"/>
        <v>0.93925000000000003</v>
      </c>
      <c r="P2173" s="6">
        <f t="shared" si="129"/>
        <v>2145</v>
      </c>
      <c r="Q2173" t="s">
        <v>8323</v>
      </c>
      <c r="R2173" t="s">
        <v>8324</v>
      </c>
      <c r="S2173" s="10">
        <f t="shared" si="130"/>
        <v>42141.95711805555</v>
      </c>
      <c r="T2173" s="10">
        <f t="shared" si="13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28"/>
        <v>1</v>
      </c>
      <c r="P2174" s="6">
        <f t="shared" si="129"/>
        <v>506.5</v>
      </c>
      <c r="Q2174" t="s">
        <v>8323</v>
      </c>
      <c r="R2174" t="s">
        <v>8324</v>
      </c>
      <c r="S2174" s="10">
        <f t="shared" si="130"/>
        <v>42082.580092592587</v>
      </c>
      <c r="T2174" s="10">
        <f t="shared" si="13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28"/>
        <v>0.73071428571428565</v>
      </c>
      <c r="P2175" s="6">
        <f t="shared" si="129"/>
        <v>2710.5</v>
      </c>
      <c r="Q2175" t="s">
        <v>8323</v>
      </c>
      <c r="R2175" t="s">
        <v>8324</v>
      </c>
      <c r="S2175" s="10">
        <f t="shared" si="130"/>
        <v>41495.692627314813</v>
      </c>
      <c r="T2175" s="10">
        <f t="shared" si="13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28"/>
        <v>0.97025000000000006</v>
      </c>
      <c r="P2176" s="6">
        <f t="shared" si="129"/>
        <v>2091</v>
      </c>
      <c r="Q2176" t="s">
        <v>8323</v>
      </c>
      <c r="R2176" t="s">
        <v>8324</v>
      </c>
      <c r="S2176" s="10">
        <f t="shared" si="130"/>
        <v>42465.542905092589</v>
      </c>
      <c r="T2176" s="10">
        <f t="shared" si="13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28"/>
        <v>-0.5</v>
      </c>
      <c r="P2177" s="6">
        <f t="shared" si="129"/>
        <v>888</v>
      </c>
      <c r="Q2177" t="s">
        <v>8323</v>
      </c>
      <c r="R2177" t="s">
        <v>8324</v>
      </c>
      <c r="S2177" s="10">
        <f t="shared" si="130"/>
        <v>42565.009097222224</v>
      </c>
      <c r="T2177" s="10">
        <f t="shared" si="13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28"/>
        <v>0.73980000000000001</v>
      </c>
      <c r="P2178" s="6">
        <f t="shared" si="129"/>
        <v>3186</v>
      </c>
      <c r="Q2178" t="s">
        <v>8323</v>
      </c>
      <c r="R2178" t="s">
        <v>8324</v>
      </c>
      <c r="S2178" s="10">
        <f t="shared" si="130"/>
        <v>42096.633206018523</v>
      </c>
      <c r="T2178" s="10">
        <f t="shared" si="13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28"/>
        <v>0.99880000000000002</v>
      </c>
      <c r="P2179" s="6">
        <f t="shared" si="129"/>
        <v>1270.5</v>
      </c>
      <c r="Q2179" t="s">
        <v>8323</v>
      </c>
      <c r="R2179" t="s">
        <v>8324</v>
      </c>
      <c r="S2179" s="10">
        <f t="shared" si="130"/>
        <v>42502.250775462962</v>
      </c>
      <c r="T2179" s="10">
        <f t="shared" si="131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28"/>
        <v>0.61359999999999992</v>
      </c>
      <c r="P2180" s="6">
        <f t="shared" si="129"/>
        <v>17759.5</v>
      </c>
      <c r="Q2180" t="s">
        <v>8323</v>
      </c>
      <c r="R2180" t="s">
        <v>8324</v>
      </c>
      <c r="S2180" s="10">
        <f t="shared" si="130"/>
        <v>42723.63653935185</v>
      </c>
      <c r="T2180" s="10">
        <f t="shared" si="131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28"/>
        <v>0.38600000000000001</v>
      </c>
      <c r="P2181" s="6">
        <f t="shared" si="129"/>
        <v>817.5</v>
      </c>
      <c r="Q2181" t="s">
        <v>8323</v>
      </c>
      <c r="R2181" t="s">
        <v>8324</v>
      </c>
      <c r="S2181" s="10">
        <f t="shared" si="130"/>
        <v>42075.171203703707</v>
      </c>
      <c r="T2181" s="10">
        <f t="shared" si="131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28"/>
        <v>0.92815800000000004</v>
      </c>
      <c r="P2182" s="6">
        <f t="shared" si="129"/>
        <v>2718.605</v>
      </c>
      <c r="Q2182" t="s">
        <v>8323</v>
      </c>
      <c r="R2182" t="s">
        <v>8324</v>
      </c>
      <c r="S2182" s="10">
        <f t="shared" si="130"/>
        <v>42279.669768518521</v>
      </c>
      <c r="T2182" s="10">
        <f t="shared" si="131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28"/>
        <v>0.46899999999999997</v>
      </c>
      <c r="P2183" s="6">
        <f t="shared" si="129"/>
        <v>1557.5</v>
      </c>
      <c r="Q2183" t="s">
        <v>8331</v>
      </c>
      <c r="R2183" t="s">
        <v>8349</v>
      </c>
      <c r="S2183" s="10">
        <f t="shared" si="130"/>
        <v>42773.005243055552</v>
      </c>
      <c r="T2183" s="10">
        <f t="shared" si="131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28"/>
        <v>-3.2416666666666663</v>
      </c>
      <c r="P2184" s="6">
        <f t="shared" si="129"/>
        <v>8040.5</v>
      </c>
      <c r="Q2184" t="s">
        <v>8331</v>
      </c>
      <c r="R2184" t="s">
        <v>8349</v>
      </c>
      <c r="S2184" s="10">
        <f t="shared" si="130"/>
        <v>41879.900752314818</v>
      </c>
      <c r="T2184" s="10">
        <f t="shared" si="131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28"/>
        <v>-2.8927777777777779</v>
      </c>
      <c r="P2185" s="6">
        <f t="shared" si="129"/>
        <v>4543</v>
      </c>
      <c r="Q2185" t="s">
        <v>8331</v>
      </c>
      <c r="R2185" t="s">
        <v>8349</v>
      </c>
      <c r="S2185" s="10">
        <f t="shared" si="130"/>
        <v>42745.365474537044</v>
      </c>
      <c r="T2185" s="10">
        <f t="shared" si="131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28"/>
        <v>-0.84739999999999993</v>
      </c>
      <c r="P2186" s="6">
        <f t="shared" si="129"/>
        <v>14370</v>
      </c>
      <c r="Q2186" t="s">
        <v>8331</v>
      </c>
      <c r="R2186" t="s">
        <v>8349</v>
      </c>
      <c r="S2186" s="10">
        <f t="shared" si="130"/>
        <v>42380.690289351856</v>
      </c>
      <c r="T2186" s="10">
        <f t="shared" si="13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28"/>
        <v>-16.569700000000001</v>
      </c>
      <c r="P2187" s="6">
        <f t="shared" si="129"/>
        <v>46735.75</v>
      </c>
      <c r="Q2187" t="s">
        <v>8331</v>
      </c>
      <c r="R2187" t="s">
        <v>8349</v>
      </c>
      <c r="S2187" s="10">
        <f t="shared" si="130"/>
        <v>41319.349988425929</v>
      </c>
      <c r="T2187" s="10">
        <f t="shared" si="131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28"/>
        <v>0.90325</v>
      </c>
      <c r="P2188" s="6">
        <f t="shared" si="129"/>
        <v>11163.5</v>
      </c>
      <c r="Q2188" t="s">
        <v>8331</v>
      </c>
      <c r="R2188" t="s">
        <v>8349</v>
      </c>
      <c r="S2188" s="10">
        <f t="shared" si="130"/>
        <v>42583.615081018521</v>
      </c>
      <c r="T2188" s="10">
        <f t="shared" si="13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28"/>
        <v>-8.1464250000000007</v>
      </c>
      <c r="P2189" s="6">
        <f t="shared" si="129"/>
        <v>103245.25</v>
      </c>
      <c r="Q2189" t="s">
        <v>8331</v>
      </c>
      <c r="R2189" t="s">
        <v>8349</v>
      </c>
      <c r="S2189" s="10">
        <f t="shared" si="130"/>
        <v>42068.209097222221</v>
      </c>
      <c r="T2189" s="10">
        <f t="shared" si="13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28"/>
        <v>-2.1217692027666546</v>
      </c>
      <c r="P2190" s="6">
        <f t="shared" si="129"/>
        <v>11579.5</v>
      </c>
      <c r="Q2190" t="s">
        <v>8331</v>
      </c>
      <c r="R2190" t="s">
        <v>8349</v>
      </c>
      <c r="S2190" s="10">
        <f t="shared" si="130"/>
        <v>42633.586122685185</v>
      </c>
      <c r="T2190" s="10">
        <f t="shared" si="13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28"/>
        <v>-3.0324999999999998</v>
      </c>
      <c r="P2191" s="6">
        <f t="shared" si="129"/>
        <v>3063.5</v>
      </c>
      <c r="Q2191" t="s">
        <v>8331</v>
      </c>
      <c r="R2191" t="s">
        <v>8349</v>
      </c>
      <c r="S2191" s="10">
        <f t="shared" si="130"/>
        <v>42467.788194444445</v>
      </c>
      <c r="T2191" s="10">
        <f t="shared" si="13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28"/>
        <v>0.15389473684210531</v>
      </c>
      <c r="P2192" s="6">
        <f t="shared" si="129"/>
        <v>17806.5</v>
      </c>
      <c r="Q2192" t="s">
        <v>8331</v>
      </c>
      <c r="R2192" t="s">
        <v>8349</v>
      </c>
      <c r="S2192" s="10">
        <f t="shared" si="130"/>
        <v>42417.625046296293</v>
      </c>
      <c r="T2192" s="10">
        <f t="shared" si="13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28"/>
        <v>0.80266666666666664</v>
      </c>
      <c r="P2193" s="6">
        <f t="shared" si="129"/>
        <v>461.5</v>
      </c>
      <c r="Q2193" t="s">
        <v>8331</v>
      </c>
      <c r="R2193" t="s">
        <v>8349</v>
      </c>
      <c r="S2193" s="10">
        <f t="shared" si="130"/>
        <v>42768.833645833336</v>
      </c>
      <c r="T2193" s="10">
        <f t="shared" si="13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28"/>
        <v>-8.812401666666668</v>
      </c>
      <c r="P2194" s="6">
        <f t="shared" si="129"/>
        <v>66493.41</v>
      </c>
      <c r="Q2194" t="s">
        <v>8331</v>
      </c>
      <c r="R2194" t="s">
        <v>8349</v>
      </c>
      <c r="S2194" s="10">
        <f t="shared" si="130"/>
        <v>42691.8512037037</v>
      </c>
      <c r="T2194" s="10">
        <f t="shared" si="13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28"/>
        <v>-2.5237333333333334</v>
      </c>
      <c r="P2195" s="6">
        <f t="shared" si="129"/>
        <v>34376.5</v>
      </c>
      <c r="Q2195" t="s">
        <v>8331</v>
      </c>
      <c r="R2195" t="s">
        <v>8349</v>
      </c>
      <c r="S2195" s="10">
        <f t="shared" si="130"/>
        <v>42664.405925925923</v>
      </c>
      <c r="T2195" s="10">
        <f t="shared" si="13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28"/>
        <v>-3.3737000000000004</v>
      </c>
      <c r="P2196" s="6">
        <f t="shared" si="129"/>
        <v>27307.5</v>
      </c>
      <c r="Q2196" t="s">
        <v>8331</v>
      </c>
      <c r="R2196" t="s">
        <v>8349</v>
      </c>
      <c r="S2196" s="10">
        <f t="shared" si="130"/>
        <v>42425.757986111115</v>
      </c>
      <c r="T2196" s="10">
        <f t="shared" si="13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28"/>
        <v>0.79673913043478262</v>
      </c>
      <c r="P2197" s="6">
        <f t="shared" si="129"/>
        <v>2825</v>
      </c>
      <c r="Q2197" t="s">
        <v>8331</v>
      </c>
      <c r="R2197" t="s">
        <v>8349</v>
      </c>
      <c r="S2197" s="10">
        <f t="shared" si="130"/>
        <v>42197.771990740745</v>
      </c>
      <c r="T2197" s="10">
        <f t="shared" si="13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28"/>
        <v>0.86164285714285715</v>
      </c>
      <c r="P2198" s="6">
        <f t="shared" si="129"/>
        <v>8085.5</v>
      </c>
      <c r="Q2198" t="s">
        <v>8331</v>
      </c>
      <c r="R2198" t="s">
        <v>8349</v>
      </c>
      <c r="S2198" s="10">
        <f t="shared" si="130"/>
        <v>42675.487291666665</v>
      </c>
      <c r="T2198" s="10">
        <f t="shared" si="13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28"/>
        <v>-7.5103109999999997</v>
      </c>
      <c r="P2199" s="6">
        <f t="shared" si="129"/>
        <v>144819.66500000001</v>
      </c>
      <c r="Q2199" t="s">
        <v>8331</v>
      </c>
      <c r="R2199" t="s">
        <v>8349</v>
      </c>
      <c r="S2199" s="10">
        <f t="shared" si="130"/>
        <v>42033.584016203706</v>
      </c>
      <c r="T2199" s="10">
        <f t="shared" si="13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28"/>
        <v>0.67107499999999998</v>
      </c>
      <c r="P2200" s="6">
        <f t="shared" si="129"/>
        <v>26904</v>
      </c>
      <c r="Q2200" t="s">
        <v>8331</v>
      </c>
      <c r="R2200" t="s">
        <v>8349</v>
      </c>
      <c r="S2200" s="10">
        <f t="shared" si="130"/>
        <v>42292.513888888891</v>
      </c>
      <c r="T2200" s="10">
        <f t="shared" si="13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28"/>
        <v>0.53022222222222215</v>
      </c>
      <c r="P2201" s="6">
        <f t="shared" si="129"/>
        <v>6739.5</v>
      </c>
      <c r="Q2201" t="s">
        <v>8331</v>
      </c>
      <c r="R2201" t="s">
        <v>8349</v>
      </c>
      <c r="S2201" s="10">
        <f t="shared" si="130"/>
        <v>42262.416643518518</v>
      </c>
      <c r="T2201" s="10">
        <f t="shared" si="13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28"/>
        <v>-3.4215</v>
      </c>
      <c r="P2202" s="6">
        <f t="shared" si="129"/>
        <v>5553</v>
      </c>
      <c r="Q2202" t="s">
        <v>8331</v>
      </c>
      <c r="R2202" t="s">
        <v>8349</v>
      </c>
      <c r="S2202" s="10">
        <f t="shared" si="130"/>
        <v>42163.625787037032</v>
      </c>
      <c r="T2202" s="10">
        <f t="shared" si="13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28"/>
        <v>-1.8271818181818182</v>
      </c>
      <c r="P2203" s="6">
        <f t="shared" si="129"/>
        <v>224.495</v>
      </c>
      <c r="Q2203" t="s">
        <v>8323</v>
      </c>
      <c r="R2203" t="s">
        <v>8328</v>
      </c>
      <c r="S2203" s="10">
        <f t="shared" si="130"/>
        <v>41276.846817129634</v>
      </c>
      <c r="T2203" s="10">
        <f t="shared" si="13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28"/>
        <v>-5.0418124999999998</v>
      </c>
      <c r="P2204" s="6">
        <f t="shared" si="129"/>
        <v>14444.125</v>
      </c>
      <c r="Q2204" t="s">
        <v>8323</v>
      </c>
      <c r="R2204" t="s">
        <v>8328</v>
      </c>
      <c r="S2204" s="10">
        <f t="shared" si="130"/>
        <v>41184.849166666667</v>
      </c>
      <c r="T2204" s="10">
        <f t="shared" si="13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28"/>
        <v>0.90449999999999997</v>
      </c>
      <c r="P2205" s="6">
        <f t="shared" si="129"/>
        <v>1120.5</v>
      </c>
      <c r="Q2205" t="s">
        <v>8323</v>
      </c>
      <c r="R2205" t="s">
        <v>8328</v>
      </c>
      <c r="S2205" s="10">
        <f t="shared" si="130"/>
        <v>42241.85974537037</v>
      </c>
      <c r="T2205" s="10">
        <f t="shared" si="13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28"/>
        <v>0.67133333333333334</v>
      </c>
      <c r="P2206" s="6">
        <f t="shared" si="129"/>
        <v>1033</v>
      </c>
      <c r="Q2206" t="s">
        <v>8323</v>
      </c>
      <c r="R2206" t="s">
        <v>8328</v>
      </c>
      <c r="S2206" s="10">
        <f t="shared" si="130"/>
        <v>41312.311562499999</v>
      </c>
      <c r="T2206" s="10">
        <f t="shared" si="13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28"/>
        <v>0.48</v>
      </c>
      <c r="P2207" s="6">
        <f t="shared" si="129"/>
        <v>583.5</v>
      </c>
      <c r="Q2207" t="s">
        <v>8323</v>
      </c>
      <c r="R2207" t="s">
        <v>8328</v>
      </c>
      <c r="S2207" s="10">
        <f t="shared" si="130"/>
        <v>41031.82163194444</v>
      </c>
      <c r="T2207" s="10">
        <f t="shared" si="13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28"/>
        <v>0.97272727272727277</v>
      </c>
      <c r="P2208" s="6">
        <f t="shared" si="129"/>
        <v>582</v>
      </c>
      <c r="Q2208" t="s">
        <v>8323</v>
      </c>
      <c r="R2208" t="s">
        <v>8328</v>
      </c>
      <c r="S2208" s="10">
        <f t="shared" si="130"/>
        <v>40997.257222222222</v>
      </c>
      <c r="T2208" s="10">
        <f t="shared" si="13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28"/>
        <v>1</v>
      </c>
      <c r="P2209" s="6">
        <f t="shared" si="129"/>
        <v>1003.5</v>
      </c>
      <c r="Q2209" t="s">
        <v>8323</v>
      </c>
      <c r="R2209" t="s">
        <v>8328</v>
      </c>
      <c r="S2209" s="10">
        <f t="shared" si="130"/>
        <v>41564.194131944445</v>
      </c>
      <c r="T2209" s="10">
        <f t="shared" si="13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28"/>
        <v>0.98399999999999999</v>
      </c>
      <c r="P2210" s="6">
        <f t="shared" si="129"/>
        <v>520</v>
      </c>
      <c r="Q2210" t="s">
        <v>8323</v>
      </c>
      <c r="R2210" t="s">
        <v>8328</v>
      </c>
      <c r="S2210" s="10">
        <f t="shared" si="130"/>
        <v>40946.882245370369</v>
      </c>
      <c r="T2210" s="10">
        <f t="shared" si="13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28"/>
        <v>0.49199999999999999</v>
      </c>
      <c r="P2211" s="6">
        <f t="shared" si="129"/>
        <v>384.5</v>
      </c>
      <c r="Q2211" t="s">
        <v>8323</v>
      </c>
      <c r="R2211" t="s">
        <v>8328</v>
      </c>
      <c r="S2211" s="10">
        <f t="shared" si="130"/>
        <v>41732.479675925926</v>
      </c>
      <c r="T2211" s="10">
        <f t="shared" si="13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28"/>
        <v>0.88575000000000004</v>
      </c>
      <c r="P2212" s="6">
        <f t="shared" si="129"/>
        <v>2264.5</v>
      </c>
      <c r="Q2212" t="s">
        <v>8323</v>
      </c>
      <c r="R2212" t="s">
        <v>8328</v>
      </c>
      <c r="S2212" s="10">
        <f t="shared" si="130"/>
        <v>40956.066087962965</v>
      </c>
      <c r="T2212" s="10">
        <f t="shared" si="13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28"/>
        <v>4.4000000000000039E-2</v>
      </c>
      <c r="P2213" s="6">
        <f t="shared" si="129"/>
        <v>2505</v>
      </c>
      <c r="Q2213" t="s">
        <v>8323</v>
      </c>
      <c r="R2213" t="s">
        <v>8328</v>
      </c>
      <c r="S2213" s="10">
        <f t="shared" si="130"/>
        <v>41716.785011574073</v>
      </c>
      <c r="T2213" s="10">
        <f t="shared" si="13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28"/>
        <v>0.85616666666666663</v>
      </c>
      <c r="P2214" s="6">
        <f t="shared" si="129"/>
        <v>3493</v>
      </c>
      <c r="Q2214" t="s">
        <v>8323</v>
      </c>
      <c r="R2214" t="s">
        <v>8328</v>
      </c>
      <c r="S2214" s="10">
        <f t="shared" si="130"/>
        <v>41548.747418981482</v>
      </c>
      <c r="T2214" s="10">
        <f t="shared" si="13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28"/>
        <v>0</v>
      </c>
      <c r="P2215" s="6">
        <f t="shared" si="129"/>
        <v>5.5</v>
      </c>
      <c r="Q2215" t="s">
        <v>8323</v>
      </c>
      <c r="R2215" t="s">
        <v>8328</v>
      </c>
      <c r="S2215" s="10">
        <f t="shared" si="130"/>
        <v>42109.826145833329</v>
      </c>
      <c r="T2215" s="10">
        <f t="shared" si="13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28"/>
        <v>-0.9250166666666666</v>
      </c>
      <c r="P2216" s="6">
        <f t="shared" si="129"/>
        <v>889.505</v>
      </c>
      <c r="Q2216" t="s">
        <v>8323</v>
      </c>
      <c r="R2216" t="s">
        <v>8328</v>
      </c>
      <c r="S2216" s="10">
        <f t="shared" si="130"/>
        <v>41646.792222222226</v>
      </c>
      <c r="T2216" s="10">
        <f t="shared" si="13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28"/>
        <v>0.4363636363636364</v>
      </c>
      <c r="P2217" s="6">
        <f t="shared" si="129"/>
        <v>446.5</v>
      </c>
      <c r="Q2217" t="s">
        <v>8323</v>
      </c>
      <c r="R2217" t="s">
        <v>8328</v>
      </c>
      <c r="S2217" s="10">
        <f t="shared" si="130"/>
        <v>40958.717268518521</v>
      </c>
      <c r="T2217" s="10">
        <f t="shared" si="13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28"/>
        <v>0.94333333333333336</v>
      </c>
      <c r="P2218" s="6">
        <f t="shared" si="129"/>
        <v>165.5</v>
      </c>
      <c r="Q2218" t="s">
        <v>8323</v>
      </c>
      <c r="R2218" t="s">
        <v>8328</v>
      </c>
      <c r="S2218" s="10">
        <f t="shared" si="130"/>
        <v>42194.751678240747</v>
      </c>
      <c r="T2218" s="10">
        <f t="shared" si="13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28"/>
        <v>0.98809523809523814</v>
      </c>
      <c r="P2219" s="6">
        <f t="shared" si="129"/>
        <v>217</v>
      </c>
      <c r="Q2219" t="s">
        <v>8323</v>
      </c>
      <c r="R2219" t="s">
        <v>8328</v>
      </c>
      <c r="S2219" s="10">
        <f t="shared" si="130"/>
        <v>42299.776770833334</v>
      </c>
      <c r="T2219" s="10">
        <f t="shared" si="13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28"/>
        <v>0.77167000000000008</v>
      </c>
      <c r="P2220" s="6">
        <f t="shared" si="129"/>
        <v>1266.33</v>
      </c>
      <c r="Q2220" t="s">
        <v>8323</v>
      </c>
      <c r="R2220" t="s">
        <v>8328</v>
      </c>
      <c r="S2220" s="10">
        <f t="shared" si="130"/>
        <v>41127.812303240738</v>
      </c>
      <c r="T2220" s="10">
        <f t="shared" si="13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28"/>
        <v>0.98499999999999999</v>
      </c>
      <c r="P2221" s="6">
        <f t="shared" si="129"/>
        <v>517</v>
      </c>
      <c r="Q2221" t="s">
        <v>8323</v>
      </c>
      <c r="R2221" t="s">
        <v>8328</v>
      </c>
      <c r="S2221" s="10">
        <f t="shared" si="130"/>
        <v>42205.718888888892</v>
      </c>
      <c r="T2221" s="10">
        <f t="shared" si="13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28"/>
        <v>0.98857142857142855</v>
      </c>
      <c r="P2222" s="6">
        <f t="shared" si="129"/>
        <v>1804.5</v>
      </c>
      <c r="Q2222" t="s">
        <v>8323</v>
      </c>
      <c r="R2222" t="s">
        <v>8328</v>
      </c>
      <c r="S2222" s="10">
        <f t="shared" si="130"/>
        <v>41452.060601851852</v>
      </c>
      <c r="T2222" s="10">
        <f t="shared" si="13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28"/>
        <v>0.91880000000000006</v>
      </c>
      <c r="P2223" s="6">
        <f t="shared" si="129"/>
        <v>4163.5</v>
      </c>
      <c r="Q2223" t="s">
        <v>8331</v>
      </c>
      <c r="R2223" t="s">
        <v>8349</v>
      </c>
      <c r="S2223" s="10">
        <f t="shared" si="130"/>
        <v>42452.666770833333</v>
      </c>
      <c r="T2223" s="10">
        <f t="shared" si="13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28"/>
        <v>0.374</v>
      </c>
      <c r="P2224" s="6">
        <f t="shared" si="129"/>
        <v>421.5</v>
      </c>
      <c r="Q2224" t="s">
        <v>8331</v>
      </c>
      <c r="R2224" t="s">
        <v>8349</v>
      </c>
      <c r="S2224" s="10">
        <f t="shared" si="130"/>
        <v>40906.787581018521</v>
      </c>
      <c r="T2224" s="10">
        <f t="shared" si="13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28"/>
        <v>0.94199999999999995</v>
      </c>
      <c r="P2225" s="6">
        <f t="shared" si="129"/>
        <v>10365.5</v>
      </c>
      <c r="Q2225" t="s">
        <v>8331</v>
      </c>
      <c r="R2225" t="s">
        <v>8349</v>
      </c>
      <c r="S2225" s="10">
        <f t="shared" si="130"/>
        <v>42152.640833333338</v>
      </c>
      <c r="T2225" s="10">
        <f t="shared" si="13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28"/>
        <v>-0.43149999999999999</v>
      </c>
      <c r="P2226" s="6">
        <f t="shared" si="129"/>
        <v>12305.5</v>
      </c>
      <c r="Q2226" t="s">
        <v>8331</v>
      </c>
      <c r="R2226" t="s">
        <v>8349</v>
      </c>
      <c r="S2226" s="10">
        <f t="shared" si="130"/>
        <v>42644.667534722219</v>
      </c>
      <c r="T2226" s="10">
        <f t="shared" si="13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28"/>
        <v>-7.4483338095238096</v>
      </c>
      <c r="P2227" s="6">
        <f t="shared" si="129"/>
        <v>99809.505000000005</v>
      </c>
      <c r="Q2227" t="s">
        <v>8331</v>
      </c>
      <c r="R2227" t="s">
        <v>8349</v>
      </c>
      <c r="S2227" s="10">
        <f t="shared" si="130"/>
        <v>41873.79184027778</v>
      </c>
      <c r="T2227" s="10">
        <f t="shared" si="13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28"/>
        <v>0.91537166666666658</v>
      </c>
      <c r="P2228" s="6">
        <f t="shared" si="129"/>
        <v>9922.1550000000007</v>
      </c>
      <c r="Q2228" t="s">
        <v>8331</v>
      </c>
      <c r="R2228" t="s">
        <v>8349</v>
      </c>
      <c r="S2228" s="10">
        <f t="shared" si="130"/>
        <v>42381.79886574074</v>
      </c>
      <c r="T2228" s="10">
        <f t="shared" si="13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28"/>
        <v>0.42623076923076919</v>
      </c>
      <c r="P2229" s="6">
        <f t="shared" si="129"/>
        <v>10380</v>
      </c>
      <c r="Q2229" t="s">
        <v>8331</v>
      </c>
      <c r="R2229" t="s">
        <v>8349</v>
      </c>
      <c r="S2229" s="10">
        <f t="shared" si="130"/>
        <v>41561.807349537034</v>
      </c>
      <c r="T2229" s="10">
        <f t="shared" si="13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ref="O2230:O2293" si="132">(D2230-E2230)/ABS(D2230)+1</f>
        <v>-9.7448999999999995</v>
      </c>
      <c r="P2230" s="6">
        <f t="shared" ref="P2230:P2293" si="133">AVERAGE(E2230,L2230)</f>
        <v>5944.45</v>
      </c>
      <c r="Q2230" t="s">
        <v>8331</v>
      </c>
      <c r="R2230" t="s">
        <v>8349</v>
      </c>
      <c r="S2230" s="10">
        <f t="shared" ref="S2230:S2293" si="134">(((J2230/60)/60)/24)+DATE(1970,1,1)</f>
        <v>42202.278194444443</v>
      </c>
      <c r="T2230" s="10">
        <f t="shared" ref="T2230:T2293" si="135"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2"/>
        <v>0.28952446330504245</v>
      </c>
      <c r="P2231" s="6">
        <f t="shared" si="133"/>
        <v>7121.665</v>
      </c>
      <c r="Q2231" t="s">
        <v>8331</v>
      </c>
      <c r="R2231" t="s">
        <v>8349</v>
      </c>
      <c r="S2231" s="10">
        <f t="shared" si="134"/>
        <v>41484.664247685185</v>
      </c>
      <c r="T2231" s="10">
        <f t="shared" si="135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2"/>
        <v>0.7404705882352941</v>
      </c>
      <c r="P2232" s="6">
        <f t="shared" si="133"/>
        <v>5602</v>
      </c>
      <c r="Q2232" t="s">
        <v>8331</v>
      </c>
      <c r="R2232" t="s">
        <v>8349</v>
      </c>
      <c r="S2232" s="10">
        <f t="shared" si="134"/>
        <v>41724.881099537037</v>
      </c>
      <c r="T2232" s="10">
        <f t="shared" si="135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2"/>
        <v>-10.121296000000001</v>
      </c>
      <c r="P2233" s="6">
        <f t="shared" si="133"/>
        <v>15708.12</v>
      </c>
      <c r="Q2233" t="s">
        <v>8331</v>
      </c>
      <c r="R2233" t="s">
        <v>8349</v>
      </c>
      <c r="S2233" s="10">
        <f t="shared" si="134"/>
        <v>41423.910891203705</v>
      </c>
      <c r="T2233" s="10">
        <f t="shared" si="135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2"/>
        <v>-2.9580000000000002</v>
      </c>
      <c r="P2234" s="6">
        <f t="shared" si="133"/>
        <v>12889</v>
      </c>
      <c r="Q2234" t="s">
        <v>8331</v>
      </c>
      <c r="R2234" t="s">
        <v>8349</v>
      </c>
      <c r="S2234" s="10">
        <f t="shared" si="134"/>
        <v>41806.794074074074</v>
      </c>
      <c r="T2234" s="10">
        <f t="shared" si="135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2"/>
        <v>-1.3203999999999998</v>
      </c>
      <c r="P2235" s="6">
        <f t="shared" si="133"/>
        <v>4346</v>
      </c>
      <c r="Q2235" t="s">
        <v>8331</v>
      </c>
      <c r="R2235" t="s">
        <v>8349</v>
      </c>
      <c r="S2235" s="10">
        <f t="shared" si="134"/>
        <v>42331.378923611104</v>
      </c>
      <c r="T2235" s="10">
        <f t="shared" si="135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2"/>
        <v>-9.65</v>
      </c>
      <c r="P2236" s="6">
        <f t="shared" si="133"/>
        <v>596.5</v>
      </c>
      <c r="Q2236" t="s">
        <v>8331</v>
      </c>
      <c r="R2236" t="s">
        <v>8349</v>
      </c>
      <c r="S2236" s="10">
        <f t="shared" si="134"/>
        <v>42710.824618055558</v>
      </c>
      <c r="T2236" s="10">
        <f t="shared" si="135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2"/>
        <v>0.4668461538461538</v>
      </c>
      <c r="P2237" s="6">
        <f t="shared" si="133"/>
        <v>10039</v>
      </c>
      <c r="Q2237" t="s">
        <v>8331</v>
      </c>
      <c r="R2237" t="s">
        <v>8349</v>
      </c>
      <c r="S2237" s="10">
        <f t="shared" si="134"/>
        <v>42062.022118055553</v>
      </c>
      <c r="T2237" s="10">
        <f t="shared" si="135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2"/>
        <v>-3.3710714285714287</v>
      </c>
      <c r="P2238" s="6">
        <f t="shared" si="133"/>
        <v>7859.5</v>
      </c>
      <c r="Q2238" t="s">
        <v>8331</v>
      </c>
      <c r="R2238" t="s">
        <v>8349</v>
      </c>
      <c r="S2238" s="10">
        <f t="shared" si="134"/>
        <v>42371.617164351846</v>
      </c>
      <c r="T2238" s="10">
        <f t="shared" si="135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2"/>
        <v>-1.5292777777777777</v>
      </c>
      <c r="P2239" s="6">
        <f t="shared" si="133"/>
        <v>32255</v>
      </c>
      <c r="Q2239" t="s">
        <v>8331</v>
      </c>
      <c r="R2239" t="s">
        <v>8349</v>
      </c>
      <c r="S2239" s="10">
        <f t="shared" si="134"/>
        <v>41915.003275462965</v>
      </c>
      <c r="T2239" s="10">
        <f t="shared" si="135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2"/>
        <v>0.626</v>
      </c>
      <c r="P2240" s="6">
        <f t="shared" si="133"/>
        <v>2787.5</v>
      </c>
      <c r="Q2240" t="s">
        <v>8331</v>
      </c>
      <c r="R2240" t="s">
        <v>8349</v>
      </c>
      <c r="S2240" s="10">
        <f t="shared" si="134"/>
        <v>42774.621712962966</v>
      </c>
      <c r="T2240" s="10">
        <f t="shared" si="135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2"/>
        <v>0.71973320000000007</v>
      </c>
      <c r="P2241" s="6">
        <f t="shared" si="133"/>
        <v>16216.334999999999</v>
      </c>
      <c r="Q2241" t="s">
        <v>8331</v>
      </c>
      <c r="R2241" t="s">
        <v>8349</v>
      </c>
      <c r="S2241" s="10">
        <f t="shared" si="134"/>
        <v>41572.958495370374</v>
      </c>
      <c r="T2241" s="10">
        <f t="shared" si="135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2"/>
        <v>-0.70680000000000009</v>
      </c>
      <c r="P2242" s="6">
        <f t="shared" si="133"/>
        <v>6815</v>
      </c>
      <c r="Q2242" t="s">
        <v>8331</v>
      </c>
      <c r="R2242" t="s">
        <v>8349</v>
      </c>
      <c r="S2242" s="10">
        <f t="shared" si="134"/>
        <v>42452.825740740736</v>
      </c>
      <c r="T2242" s="10">
        <f t="shared" si="135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2"/>
        <v>-6.0640000000000001</v>
      </c>
      <c r="P2243" s="6">
        <f t="shared" si="133"/>
        <v>4113.5</v>
      </c>
      <c r="Q2243" t="s">
        <v>8331</v>
      </c>
      <c r="R2243" t="s">
        <v>8349</v>
      </c>
      <c r="S2243" s="10">
        <f t="shared" si="134"/>
        <v>42766.827546296292</v>
      </c>
      <c r="T2243" s="10">
        <f t="shared" si="13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2"/>
        <v>-11.600976000000001</v>
      </c>
      <c r="P2244" s="6">
        <f t="shared" si="133"/>
        <v>69267.38</v>
      </c>
      <c r="Q2244" t="s">
        <v>8331</v>
      </c>
      <c r="R2244" t="s">
        <v>8349</v>
      </c>
      <c r="S2244" s="10">
        <f t="shared" si="134"/>
        <v>41569.575613425928</v>
      </c>
      <c r="T2244" s="10">
        <f t="shared" si="13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32"/>
        <v>-9300.5</v>
      </c>
      <c r="P2245" s="6">
        <f t="shared" si="133"/>
        <v>5668.75</v>
      </c>
      <c r="Q2245" t="s">
        <v>8331</v>
      </c>
      <c r="R2245" t="s">
        <v>8349</v>
      </c>
      <c r="S2245" s="10">
        <f t="shared" si="134"/>
        <v>42800.751041666663</v>
      </c>
      <c r="T2245" s="10">
        <f t="shared" si="13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32"/>
        <v>-1.7702</v>
      </c>
      <c r="P2246" s="6">
        <f t="shared" si="133"/>
        <v>9570.5</v>
      </c>
      <c r="Q2246" t="s">
        <v>8331</v>
      </c>
      <c r="R2246" t="s">
        <v>8349</v>
      </c>
      <c r="S2246" s="10">
        <f t="shared" si="134"/>
        <v>42647.818819444445</v>
      </c>
      <c r="T2246" s="10">
        <f t="shared" si="13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32"/>
        <v>-24.47025</v>
      </c>
      <c r="P2247" s="6">
        <f t="shared" si="133"/>
        <v>53930.5</v>
      </c>
      <c r="Q2247" t="s">
        <v>8331</v>
      </c>
      <c r="R2247" t="s">
        <v>8349</v>
      </c>
      <c r="S2247" s="10">
        <f t="shared" si="134"/>
        <v>41660.708530092597</v>
      </c>
      <c r="T2247" s="10">
        <f t="shared" si="13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32"/>
        <v>0.99880000000000002</v>
      </c>
      <c r="P2248" s="6">
        <f t="shared" si="133"/>
        <v>1280</v>
      </c>
      <c r="Q2248" t="s">
        <v>8331</v>
      </c>
      <c r="R2248" t="s">
        <v>8349</v>
      </c>
      <c r="S2248" s="10">
        <f t="shared" si="134"/>
        <v>42221.79178240741</v>
      </c>
      <c r="T2248" s="10">
        <f t="shared" si="13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32"/>
        <v>0.95545945945945943</v>
      </c>
      <c r="P2249" s="6">
        <f t="shared" si="133"/>
        <v>9852</v>
      </c>
      <c r="Q2249" t="s">
        <v>8331</v>
      </c>
      <c r="R2249" t="s">
        <v>8349</v>
      </c>
      <c r="S2249" s="10">
        <f t="shared" si="134"/>
        <v>42200.666261574079</v>
      </c>
      <c r="T2249" s="10">
        <f t="shared" si="13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32"/>
        <v>0.92785714285714282</v>
      </c>
      <c r="P2250" s="6">
        <f t="shared" si="133"/>
        <v>3816.5</v>
      </c>
      <c r="Q2250" t="s">
        <v>8331</v>
      </c>
      <c r="R2250" t="s">
        <v>8349</v>
      </c>
      <c r="S2250" s="10">
        <f t="shared" si="134"/>
        <v>42688.875902777778</v>
      </c>
      <c r="T2250" s="10">
        <f t="shared" si="13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32"/>
        <v>0.31228571428571428</v>
      </c>
      <c r="P2251" s="6">
        <f t="shared" si="133"/>
        <v>3043.5</v>
      </c>
      <c r="Q2251" t="s">
        <v>8331</v>
      </c>
      <c r="R2251" t="s">
        <v>8349</v>
      </c>
      <c r="S2251" s="10">
        <f t="shared" si="134"/>
        <v>41336.703298611108</v>
      </c>
      <c r="T2251" s="10">
        <f t="shared" si="13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32"/>
        <v>-7.7511200000000002</v>
      </c>
      <c r="P2252" s="6">
        <f t="shared" si="133"/>
        <v>122174.5</v>
      </c>
      <c r="Q2252" t="s">
        <v>8331</v>
      </c>
      <c r="R2252" t="s">
        <v>8349</v>
      </c>
      <c r="S2252" s="10">
        <f t="shared" si="134"/>
        <v>42677.005474537036</v>
      </c>
      <c r="T2252" s="10">
        <f t="shared" si="13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32"/>
        <v>0.65550705882352933</v>
      </c>
      <c r="P2253" s="6">
        <f t="shared" si="133"/>
        <v>5954.0950000000003</v>
      </c>
      <c r="Q2253" t="s">
        <v>8331</v>
      </c>
      <c r="R2253" t="s">
        <v>8349</v>
      </c>
      <c r="S2253" s="10">
        <f t="shared" si="134"/>
        <v>41846.34579861111</v>
      </c>
      <c r="T2253" s="10">
        <f t="shared" si="13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32"/>
        <v>-0.72277777777777774</v>
      </c>
      <c r="P2254" s="6">
        <f t="shared" si="133"/>
        <v>12377</v>
      </c>
      <c r="Q2254" t="s">
        <v>8331</v>
      </c>
      <c r="R2254" t="s">
        <v>8349</v>
      </c>
      <c r="S2254" s="10">
        <f t="shared" si="134"/>
        <v>42573.327986111108</v>
      </c>
      <c r="T2254" s="10">
        <f t="shared" si="13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32"/>
        <v>0.87312500000000004</v>
      </c>
      <c r="P2255" s="6">
        <f t="shared" si="133"/>
        <v>4549.5</v>
      </c>
      <c r="Q2255" t="s">
        <v>8331</v>
      </c>
      <c r="R2255" t="s">
        <v>8349</v>
      </c>
      <c r="S2255" s="10">
        <f t="shared" si="134"/>
        <v>42296.631331018521</v>
      </c>
      <c r="T2255" s="10">
        <f t="shared" si="13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32"/>
        <v>-2.5979999999999999</v>
      </c>
      <c r="P2256" s="6">
        <f t="shared" si="133"/>
        <v>1248</v>
      </c>
      <c r="Q2256" t="s">
        <v>8331</v>
      </c>
      <c r="R2256" t="s">
        <v>8349</v>
      </c>
      <c r="S2256" s="10">
        <f t="shared" si="134"/>
        <v>42752.647777777776</v>
      </c>
      <c r="T2256" s="10">
        <f t="shared" si="13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32"/>
        <v>-0.86658227848101266</v>
      </c>
      <c r="P2257" s="6">
        <f t="shared" si="133"/>
        <v>5797</v>
      </c>
      <c r="Q2257" t="s">
        <v>8331</v>
      </c>
      <c r="R2257" t="s">
        <v>8349</v>
      </c>
      <c r="S2257" s="10">
        <f t="shared" si="134"/>
        <v>42467.951979166668</v>
      </c>
      <c r="T2257" s="10">
        <f t="shared" si="13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32"/>
        <v>-0.2270833333333333</v>
      </c>
      <c r="P2258" s="6">
        <f t="shared" si="133"/>
        <v>559.5</v>
      </c>
      <c r="Q2258" t="s">
        <v>8331</v>
      </c>
      <c r="R2258" t="s">
        <v>8349</v>
      </c>
      <c r="S2258" s="10">
        <f t="shared" si="134"/>
        <v>42682.451921296291</v>
      </c>
      <c r="T2258" s="10">
        <f t="shared" si="13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32"/>
        <v>-4.3613999999999997</v>
      </c>
      <c r="P2259" s="6">
        <f t="shared" si="133"/>
        <v>8036.25</v>
      </c>
      <c r="Q2259" t="s">
        <v>8331</v>
      </c>
      <c r="R2259" t="s">
        <v>8349</v>
      </c>
      <c r="S2259" s="10">
        <f t="shared" si="134"/>
        <v>42505.936678240745</v>
      </c>
      <c r="T2259" s="10">
        <f t="shared" si="13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32"/>
        <v>0.53499999999999992</v>
      </c>
      <c r="P2260" s="6">
        <f t="shared" si="133"/>
        <v>1714</v>
      </c>
      <c r="Q2260" t="s">
        <v>8331</v>
      </c>
      <c r="R2260" t="s">
        <v>8349</v>
      </c>
      <c r="S2260" s="10">
        <f t="shared" si="134"/>
        <v>42136.75100694444</v>
      </c>
      <c r="T2260" s="10">
        <f t="shared" si="13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32"/>
        <v>-16.670999999999999</v>
      </c>
      <c r="P2261" s="6">
        <f t="shared" si="133"/>
        <v>9438.5</v>
      </c>
      <c r="Q2261" t="s">
        <v>8331</v>
      </c>
      <c r="R2261" t="s">
        <v>8349</v>
      </c>
      <c r="S2261" s="10">
        <f t="shared" si="134"/>
        <v>42702.804814814815</v>
      </c>
      <c r="T2261" s="10">
        <f t="shared" si="13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32"/>
        <v>-1.2692000000000001</v>
      </c>
      <c r="P2262" s="6">
        <f t="shared" si="133"/>
        <v>4128.5</v>
      </c>
      <c r="Q2262" t="s">
        <v>8331</v>
      </c>
      <c r="R2262" t="s">
        <v>8349</v>
      </c>
      <c r="S2262" s="10">
        <f t="shared" si="134"/>
        <v>41695.016782407409</v>
      </c>
      <c r="T2262" s="10">
        <f t="shared" si="13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32"/>
        <v>-5.7949999999999999</v>
      </c>
      <c r="P2263" s="6">
        <f t="shared" si="133"/>
        <v>4002.5</v>
      </c>
      <c r="Q2263" t="s">
        <v>8331</v>
      </c>
      <c r="R2263" t="s">
        <v>8349</v>
      </c>
      <c r="S2263" s="10">
        <f t="shared" si="134"/>
        <v>42759.724768518514</v>
      </c>
      <c r="T2263" s="10">
        <f t="shared" si="13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32"/>
        <v>0.4584848484848485</v>
      </c>
      <c r="P2264" s="6">
        <f t="shared" si="133"/>
        <v>2634</v>
      </c>
      <c r="Q2264" t="s">
        <v>8331</v>
      </c>
      <c r="R2264" t="s">
        <v>8349</v>
      </c>
      <c r="S2264" s="10">
        <f t="shared" si="134"/>
        <v>41926.585162037038</v>
      </c>
      <c r="T2264" s="10">
        <f t="shared" si="13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32"/>
        <v>0.84453333333333336</v>
      </c>
      <c r="P2265" s="6">
        <f t="shared" si="133"/>
        <v>4363</v>
      </c>
      <c r="Q2265" t="s">
        <v>8331</v>
      </c>
      <c r="R2265" t="s">
        <v>8349</v>
      </c>
      <c r="S2265" s="10">
        <f t="shared" si="134"/>
        <v>42014.832326388889</v>
      </c>
      <c r="T2265" s="10">
        <f t="shared" si="13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32"/>
        <v>0.19966666666666666</v>
      </c>
      <c r="P2266" s="6">
        <f t="shared" si="133"/>
        <v>5623.5</v>
      </c>
      <c r="Q2266" t="s">
        <v>8331</v>
      </c>
      <c r="R2266" t="s">
        <v>8349</v>
      </c>
      <c r="S2266" s="10">
        <f t="shared" si="134"/>
        <v>42496.582337962958</v>
      </c>
      <c r="T2266" s="10">
        <f t="shared" si="13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32"/>
        <v>-0.9850000000000001</v>
      </c>
      <c r="P2267" s="6">
        <f t="shared" si="133"/>
        <v>307</v>
      </c>
      <c r="Q2267" t="s">
        <v>8331</v>
      </c>
      <c r="R2267" t="s">
        <v>8349</v>
      </c>
      <c r="S2267" s="10">
        <f t="shared" si="134"/>
        <v>42689.853090277778</v>
      </c>
      <c r="T2267" s="10">
        <f t="shared" si="13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32"/>
        <v>-1.2026666666666666</v>
      </c>
      <c r="P2268" s="6">
        <f t="shared" si="133"/>
        <v>2499</v>
      </c>
      <c r="Q2268" t="s">
        <v>8331</v>
      </c>
      <c r="R2268" t="s">
        <v>8349</v>
      </c>
      <c r="S2268" s="10">
        <f t="shared" si="134"/>
        <v>42469.874907407408</v>
      </c>
      <c r="T2268" s="10">
        <f t="shared" si="13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32"/>
        <v>-1.80525</v>
      </c>
      <c r="P2269" s="6">
        <f t="shared" si="133"/>
        <v>38254.5</v>
      </c>
      <c r="Q2269" t="s">
        <v>8331</v>
      </c>
      <c r="R2269" t="s">
        <v>8349</v>
      </c>
      <c r="S2269" s="10">
        <f t="shared" si="134"/>
        <v>41968.829826388886</v>
      </c>
      <c r="T2269" s="10">
        <f t="shared" si="13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32"/>
        <v>0.97399999999999998</v>
      </c>
      <c r="P2270" s="6">
        <f t="shared" si="133"/>
        <v>14461</v>
      </c>
      <c r="Q2270" t="s">
        <v>8331</v>
      </c>
      <c r="R2270" t="s">
        <v>8349</v>
      </c>
      <c r="S2270" s="10">
        <f t="shared" si="134"/>
        <v>42776.082349537035</v>
      </c>
      <c r="T2270" s="10">
        <f t="shared" si="13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32"/>
        <v>-16.016400000000001</v>
      </c>
      <c r="P2271" s="6">
        <f t="shared" si="133"/>
        <v>22971.5</v>
      </c>
      <c r="Q2271" t="s">
        <v>8331</v>
      </c>
      <c r="R2271" t="s">
        <v>8349</v>
      </c>
      <c r="S2271" s="10">
        <f t="shared" si="134"/>
        <v>42776.704432870371</v>
      </c>
      <c r="T2271" s="10">
        <f t="shared" si="13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32"/>
        <v>-5.2024800000000004</v>
      </c>
      <c r="P2272" s="6">
        <f t="shared" si="133"/>
        <v>90866</v>
      </c>
      <c r="Q2272" t="s">
        <v>8331</v>
      </c>
      <c r="R2272" t="s">
        <v>8349</v>
      </c>
      <c r="S2272" s="10">
        <f t="shared" si="134"/>
        <v>42725.869363425925</v>
      </c>
      <c r="T2272" s="10">
        <f t="shared" si="13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32"/>
        <v>-0.83089999999999997</v>
      </c>
      <c r="P2273" s="6">
        <f t="shared" si="133"/>
        <v>28973</v>
      </c>
      <c r="Q2273" t="s">
        <v>8331</v>
      </c>
      <c r="R2273" t="s">
        <v>8349</v>
      </c>
      <c r="S2273" s="10">
        <f t="shared" si="134"/>
        <v>42684.000046296293</v>
      </c>
      <c r="T2273" s="10">
        <f t="shared" si="13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32"/>
        <v>-11.566000000000001</v>
      </c>
      <c r="P2274" s="6">
        <f t="shared" si="133"/>
        <v>7255</v>
      </c>
      <c r="Q2274" t="s">
        <v>8331</v>
      </c>
      <c r="R2274" t="s">
        <v>8349</v>
      </c>
      <c r="S2274" s="10">
        <f t="shared" si="134"/>
        <v>42315.699490740735</v>
      </c>
      <c r="T2274" s="10">
        <f t="shared" si="13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32"/>
        <v>-0.2036</v>
      </c>
      <c r="P2275" s="6">
        <f t="shared" si="133"/>
        <v>2828</v>
      </c>
      <c r="Q2275" t="s">
        <v>8331</v>
      </c>
      <c r="R2275" t="s">
        <v>8349</v>
      </c>
      <c r="S2275" s="10">
        <f t="shared" si="134"/>
        <v>42781.549097222218</v>
      </c>
      <c r="T2275" s="10">
        <f t="shared" si="13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32"/>
        <v>0.80400000000000005</v>
      </c>
      <c r="P2276" s="6">
        <f t="shared" si="133"/>
        <v>1544.5</v>
      </c>
      <c r="Q2276" t="s">
        <v>8331</v>
      </c>
      <c r="R2276" t="s">
        <v>8349</v>
      </c>
      <c r="S2276" s="10">
        <f t="shared" si="134"/>
        <v>41663.500659722224</v>
      </c>
      <c r="T2276" s="10">
        <f t="shared" si="13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32"/>
        <v>-2.0776923076923075</v>
      </c>
      <c r="P2277" s="6">
        <f t="shared" si="133"/>
        <v>1364.75</v>
      </c>
      <c r="Q2277" t="s">
        <v>8331</v>
      </c>
      <c r="R2277" t="s">
        <v>8349</v>
      </c>
      <c r="S2277" s="10">
        <f t="shared" si="134"/>
        <v>41965.616655092599</v>
      </c>
      <c r="T2277" s="10">
        <f t="shared" si="13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32"/>
        <v>0.94181738940945736</v>
      </c>
      <c r="P2278" s="6">
        <f t="shared" si="133"/>
        <v>2465.5</v>
      </c>
      <c r="Q2278" t="s">
        <v>8331</v>
      </c>
      <c r="R2278" t="s">
        <v>8349</v>
      </c>
      <c r="S2278" s="10">
        <f t="shared" si="134"/>
        <v>41614.651493055557</v>
      </c>
      <c r="T2278" s="10">
        <f t="shared" si="13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32"/>
        <v>0.5891764705882353</v>
      </c>
      <c r="P2279" s="6">
        <f t="shared" si="133"/>
        <v>6099.5</v>
      </c>
      <c r="Q2279" t="s">
        <v>8331</v>
      </c>
      <c r="R2279" t="s">
        <v>8349</v>
      </c>
      <c r="S2279" s="10">
        <f t="shared" si="134"/>
        <v>40936.678506944445</v>
      </c>
      <c r="T2279" s="10">
        <f t="shared" si="13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32"/>
        <v>-0.70700000000000007</v>
      </c>
      <c r="P2280" s="6">
        <f t="shared" si="133"/>
        <v>2758</v>
      </c>
      <c r="Q2280" t="s">
        <v>8331</v>
      </c>
      <c r="R2280" t="s">
        <v>8349</v>
      </c>
      <c r="S2280" s="10">
        <f t="shared" si="134"/>
        <v>42338.709108796291</v>
      </c>
      <c r="T2280" s="10">
        <f t="shared" si="13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32"/>
        <v>0.46199999999999997</v>
      </c>
      <c r="P2281" s="6">
        <f t="shared" si="133"/>
        <v>785</v>
      </c>
      <c r="Q2281" t="s">
        <v>8331</v>
      </c>
      <c r="R2281" t="s">
        <v>8349</v>
      </c>
      <c r="S2281" s="10">
        <f t="shared" si="134"/>
        <v>42020.806701388887</v>
      </c>
      <c r="T2281" s="10">
        <f t="shared" si="13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32"/>
        <v>-2.0357653061224488</v>
      </c>
      <c r="P2282" s="6">
        <f t="shared" si="133"/>
        <v>20015.25</v>
      </c>
      <c r="Q2282" t="s">
        <v>8331</v>
      </c>
      <c r="R2282" t="s">
        <v>8349</v>
      </c>
      <c r="S2282" s="10">
        <f t="shared" si="134"/>
        <v>42234.624895833331</v>
      </c>
      <c r="T2282" s="10">
        <f t="shared" si="13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32"/>
        <v>0.15000000000000002</v>
      </c>
      <c r="P2283" s="6">
        <f t="shared" si="133"/>
        <v>283</v>
      </c>
      <c r="Q2283" t="s">
        <v>8323</v>
      </c>
      <c r="R2283" t="s">
        <v>8324</v>
      </c>
      <c r="S2283" s="10">
        <f t="shared" si="134"/>
        <v>40687.285844907405</v>
      </c>
      <c r="T2283" s="10">
        <f t="shared" si="13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32"/>
        <v>0.14666666666666661</v>
      </c>
      <c r="P2284" s="6">
        <f t="shared" si="133"/>
        <v>701</v>
      </c>
      <c r="Q2284" t="s">
        <v>8323</v>
      </c>
      <c r="R2284" t="s">
        <v>8324</v>
      </c>
      <c r="S2284" s="10">
        <f t="shared" si="134"/>
        <v>42323.17460648148</v>
      </c>
      <c r="T2284" s="10">
        <f t="shared" si="13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32"/>
        <v>0.9914466666666667</v>
      </c>
      <c r="P2285" s="6">
        <f t="shared" si="133"/>
        <v>1536.83</v>
      </c>
      <c r="Q2285" t="s">
        <v>8323</v>
      </c>
      <c r="R2285" t="s">
        <v>8324</v>
      </c>
      <c r="S2285" s="10">
        <f t="shared" si="134"/>
        <v>40978.125046296293</v>
      </c>
      <c r="T2285" s="10">
        <f t="shared" si="13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32"/>
        <v>0.93778833333333322</v>
      </c>
      <c r="P2286" s="6">
        <f t="shared" si="133"/>
        <v>3216.1350000000002</v>
      </c>
      <c r="Q2286" t="s">
        <v>8323</v>
      </c>
      <c r="R2286" t="s">
        <v>8324</v>
      </c>
      <c r="S2286" s="10">
        <f t="shared" si="134"/>
        <v>40585.796817129631</v>
      </c>
      <c r="T2286" s="10">
        <f t="shared" si="13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32"/>
        <v>0.78633333333333333</v>
      </c>
      <c r="P2287" s="6">
        <f t="shared" si="133"/>
        <v>1860</v>
      </c>
      <c r="Q2287" t="s">
        <v>8323</v>
      </c>
      <c r="R2287" t="s">
        <v>8324</v>
      </c>
      <c r="S2287" s="10">
        <f t="shared" si="134"/>
        <v>41059.185682870368</v>
      </c>
      <c r="T2287" s="10">
        <f t="shared" si="13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32"/>
        <v>0.9993333333333333</v>
      </c>
      <c r="P2288" s="6">
        <f t="shared" si="133"/>
        <v>757.5</v>
      </c>
      <c r="Q2288" t="s">
        <v>8323</v>
      </c>
      <c r="R2288" t="s">
        <v>8324</v>
      </c>
      <c r="S2288" s="10">
        <f t="shared" si="134"/>
        <v>41494.963587962964</v>
      </c>
      <c r="T2288" s="10">
        <f t="shared" si="13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32"/>
        <v>0.80022444444444452</v>
      </c>
      <c r="P2289" s="6">
        <f t="shared" si="133"/>
        <v>2752.4949999999999</v>
      </c>
      <c r="Q2289" t="s">
        <v>8323</v>
      </c>
      <c r="R2289" t="s">
        <v>8324</v>
      </c>
      <c r="S2289" s="10">
        <f t="shared" si="134"/>
        <v>41792.667361111111</v>
      </c>
      <c r="T2289" s="10">
        <f t="shared" si="13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32"/>
        <v>0.999</v>
      </c>
      <c r="P2290" s="6">
        <f t="shared" si="133"/>
        <v>513</v>
      </c>
      <c r="Q2290" t="s">
        <v>8323</v>
      </c>
      <c r="R2290" t="s">
        <v>8324</v>
      </c>
      <c r="S2290" s="10">
        <f t="shared" si="134"/>
        <v>41067.827418981484</v>
      </c>
      <c r="T2290" s="10">
        <f t="shared" si="13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32"/>
        <v>0.92600000000000005</v>
      </c>
      <c r="P2291" s="6">
        <f t="shared" si="133"/>
        <v>818</v>
      </c>
      <c r="Q2291" t="s">
        <v>8323</v>
      </c>
      <c r="R2291" t="s">
        <v>8324</v>
      </c>
      <c r="S2291" s="10">
        <f t="shared" si="134"/>
        <v>41571.998379629629</v>
      </c>
      <c r="T2291" s="10">
        <f t="shared" si="13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32"/>
        <v>0.95933333333333337</v>
      </c>
      <c r="P2292" s="6">
        <f t="shared" si="133"/>
        <v>795</v>
      </c>
      <c r="Q2292" t="s">
        <v>8323</v>
      </c>
      <c r="R2292" t="s">
        <v>8324</v>
      </c>
      <c r="S2292" s="10">
        <f t="shared" si="134"/>
        <v>40070.253819444442</v>
      </c>
      <c r="T2292" s="10">
        <f t="shared" si="13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32"/>
        <v>0.27200000000000002</v>
      </c>
      <c r="P2293" s="6">
        <f t="shared" si="133"/>
        <v>2181.5</v>
      </c>
      <c r="Q2293" t="s">
        <v>8323</v>
      </c>
      <c r="R2293" t="s">
        <v>8324</v>
      </c>
      <c r="S2293" s="10">
        <f t="shared" si="134"/>
        <v>40987.977060185185</v>
      </c>
      <c r="T2293" s="10">
        <f t="shared" si="13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ref="O2294:O2357" si="136">(D2294-E2294)/ABS(D2294)+1</f>
        <v>0.92749499999999985</v>
      </c>
      <c r="P2294" s="6">
        <f t="shared" ref="P2294:P2357" si="137">AVERAGE(E2294,L2294)</f>
        <v>1095.5050000000001</v>
      </c>
      <c r="Q2294" t="s">
        <v>8323</v>
      </c>
      <c r="R2294" t="s">
        <v>8324</v>
      </c>
      <c r="S2294" s="10">
        <f t="shared" ref="S2294:S2357" si="138">(((J2294/60)/60)/24)+DATE(1970,1,1)</f>
        <v>40987.697638888887</v>
      </c>
      <c r="T2294" s="10">
        <f t="shared" ref="T2294:T2357" si="139"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36"/>
        <v>0.91764705882352937</v>
      </c>
      <c r="P2295" s="6">
        <f t="shared" si="137"/>
        <v>473.5</v>
      </c>
      <c r="Q2295" t="s">
        <v>8323</v>
      </c>
      <c r="R2295" t="s">
        <v>8324</v>
      </c>
      <c r="S2295" s="10">
        <f t="shared" si="138"/>
        <v>41151.708321759259</v>
      </c>
      <c r="T2295" s="10">
        <f t="shared" si="13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36"/>
        <v>0.539192</v>
      </c>
      <c r="P2296" s="6">
        <f t="shared" si="137"/>
        <v>3708.02</v>
      </c>
      <c r="Q2296" t="s">
        <v>8323</v>
      </c>
      <c r="R2296" t="s">
        <v>8324</v>
      </c>
      <c r="S2296" s="10">
        <f t="shared" si="138"/>
        <v>41264.72314814815</v>
      </c>
      <c r="T2296" s="10">
        <f t="shared" si="13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36"/>
        <v>0.74750000000000005</v>
      </c>
      <c r="P2297" s="6">
        <f t="shared" si="137"/>
        <v>768.5</v>
      </c>
      <c r="Q2297" t="s">
        <v>8323</v>
      </c>
      <c r="R2297" t="s">
        <v>8324</v>
      </c>
      <c r="S2297" s="10">
        <f t="shared" si="138"/>
        <v>41270.954351851848</v>
      </c>
      <c r="T2297" s="10">
        <f t="shared" si="13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36"/>
        <v>0.50928571428571434</v>
      </c>
      <c r="P2298" s="6">
        <f t="shared" si="137"/>
        <v>5290</v>
      </c>
      <c r="Q2298" t="s">
        <v>8323</v>
      </c>
      <c r="R2298" t="s">
        <v>8324</v>
      </c>
      <c r="S2298" s="10">
        <f t="shared" si="138"/>
        <v>40927.731782407405</v>
      </c>
      <c r="T2298" s="10">
        <f t="shared" si="13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36"/>
        <v>0.99399999999999999</v>
      </c>
      <c r="P2299" s="6">
        <f t="shared" si="137"/>
        <v>512.5</v>
      </c>
      <c r="Q2299" t="s">
        <v>8323</v>
      </c>
      <c r="R2299" t="s">
        <v>8324</v>
      </c>
      <c r="S2299" s="10">
        <f t="shared" si="138"/>
        <v>40948.042233796295</v>
      </c>
      <c r="T2299" s="10">
        <f t="shared" si="13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36"/>
        <v>0.9492666666666667</v>
      </c>
      <c r="P2300" s="6">
        <f t="shared" si="137"/>
        <v>15905</v>
      </c>
      <c r="Q2300" t="s">
        <v>8323</v>
      </c>
      <c r="R2300" t="s">
        <v>8324</v>
      </c>
      <c r="S2300" s="10">
        <f t="shared" si="138"/>
        <v>41694.84065972222</v>
      </c>
      <c r="T2300" s="10">
        <f t="shared" si="13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36"/>
        <v>-1.5016666666666665</v>
      </c>
      <c r="P2301" s="6">
        <f t="shared" si="137"/>
        <v>532.25</v>
      </c>
      <c r="Q2301" t="s">
        <v>8323</v>
      </c>
      <c r="R2301" t="s">
        <v>8324</v>
      </c>
      <c r="S2301" s="10">
        <f t="shared" si="138"/>
        <v>40565.032511574071</v>
      </c>
      <c r="T2301" s="10">
        <f t="shared" si="13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36"/>
        <v>0.98750000000000004</v>
      </c>
      <c r="P2302" s="6">
        <f t="shared" si="137"/>
        <v>408.5</v>
      </c>
      <c r="Q2302" t="s">
        <v>8323</v>
      </c>
      <c r="R2302" t="s">
        <v>8324</v>
      </c>
      <c r="S2302" s="10">
        <f t="shared" si="138"/>
        <v>41074.727037037039</v>
      </c>
      <c r="T2302" s="10">
        <f t="shared" si="13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36"/>
        <v>0.66395599999999999</v>
      </c>
      <c r="P2303" s="6">
        <f t="shared" si="137"/>
        <v>3445.61</v>
      </c>
      <c r="Q2303" t="s">
        <v>8323</v>
      </c>
      <c r="R2303" t="s">
        <v>8327</v>
      </c>
      <c r="S2303" s="10">
        <f t="shared" si="138"/>
        <v>41416.146944444445</v>
      </c>
      <c r="T2303" s="10">
        <f t="shared" si="13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36"/>
        <v>0.29347826086956519</v>
      </c>
      <c r="P2304" s="6">
        <f t="shared" si="137"/>
        <v>2005</v>
      </c>
      <c r="Q2304" t="s">
        <v>8323</v>
      </c>
      <c r="R2304" t="s">
        <v>8327</v>
      </c>
      <c r="S2304" s="10">
        <f t="shared" si="138"/>
        <v>41605.868449074071</v>
      </c>
      <c r="T2304" s="10">
        <f t="shared" si="13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36"/>
        <v>0.90641705426356589</v>
      </c>
      <c r="P2305" s="6">
        <f t="shared" si="137"/>
        <v>3578.3049999999998</v>
      </c>
      <c r="Q2305" t="s">
        <v>8323</v>
      </c>
      <c r="R2305" t="s">
        <v>8327</v>
      </c>
      <c r="S2305" s="10">
        <f t="shared" si="138"/>
        <v>40850.111064814817</v>
      </c>
      <c r="T2305" s="10">
        <f t="shared" si="13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36"/>
        <v>0.99299666666666664</v>
      </c>
      <c r="P2306" s="6">
        <f t="shared" si="137"/>
        <v>3077.51</v>
      </c>
      <c r="Q2306" t="s">
        <v>8323</v>
      </c>
      <c r="R2306" t="s">
        <v>8327</v>
      </c>
      <c r="S2306" s="10">
        <f t="shared" si="138"/>
        <v>40502.815868055557</v>
      </c>
      <c r="T2306" s="10">
        <f t="shared" si="13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36"/>
        <v>0.98772222222222217</v>
      </c>
      <c r="P2307" s="6">
        <f t="shared" si="137"/>
        <v>9194</v>
      </c>
      <c r="Q2307" t="s">
        <v>8323</v>
      </c>
      <c r="R2307" t="s">
        <v>8327</v>
      </c>
      <c r="S2307" s="10">
        <f t="shared" si="138"/>
        <v>41834.695277777777</v>
      </c>
      <c r="T2307" s="10">
        <f t="shared" si="139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36"/>
        <v>0.93241428571428564</v>
      </c>
      <c r="P2308" s="6">
        <f t="shared" si="137"/>
        <v>1904.7750000000001</v>
      </c>
      <c r="Q2308" t="s">
        <v>8323</v>
      </c>
      <c r="R2308" t="s">
        <v>8327</v>
      </c>
      <c r="S2308" s="10">
        <f t="shared" si="138"/>
        <v>40948.16815972222</v>
      </c>
      <c r="T2308" s="10">
        <f t="shared" si="13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36"/>
        <v>0.93342224620381065</v>
      </c>
      <c r="P2309" s="6">
        <f t="shared" si="137"/>
        <v>1085.1300000000001</v>
      </c>
      <c r="Q2309" t="s">
        <v>8323</v>
      </c>
      <c r="R2309" t="s">
        <v>8327</v>
      </c>
      <c r="S2309" s="10">
        <f t="shared" si="138"/>
        <v>41004.802465277775</v>
      </c>
      <c r="T2309" s="10">
        <f t="shared" si="13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36"/>
        <v>0.98693779999999998</v>
      </c>
      <c r="P2310" s="6">
        <f t="shared" si="137"/>
        <v>25633.555</v>
      </c>
      <c r="Q2310" t="s">
        <v>8323</v>
      </c>
      <c r="R2310" t="s">
        <v>8327</v>
      </c>
      <c r="S2310" s="10">
        <f t="shared" si="138"/>
        <v>41851.962916666671</v>
      </c>
      <c r="T2310" s="10">
        <f t="shared" si="13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36"/>
        <v>0.93325499999999995</v>
      </c>
      <c r="P2311" s="6">
        <f t="shared" si="137"/>
        <v>3253.7350000000001</v>
      </c>
      <c r="Q2311" t="s">
        <v>8323</v>
      </c>
      <c r="R2311" t="s">
        <v>8327</v>
      </c>
      <c r="S2311" s="10">
        <f t="shared" si="138"/>
        <v>41307.987696759257</v>
      </c>
      <c r="T2311" s="10">
        <f t="shared" si="13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36"/>
        <v>-2.288397837837838</v>
      </c>
      <c r="P2312" s="6">
        <f t="shared" si="137"/>
        <v>40279.68</v>
      </c>
      <c r="Q2312" t="s">
        <v>8323</v>
      </c>
      <c r="R2312" t="s">
        <v>8327</v>
      </c>
      <c r="S2312" s="10">
        <f t="shared" si="138"/>
        <v>41324.79415509259</v>
      </c>
      <c r="T2312" s="10">
        <f t="shared" si="13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36"/>
        <v>0.9588888888888889</v>
      </c>
      <c r="P2313" s="6">
        <f t="shared" si="137"/>
        <v>4737</v>
      </c>
      <c r="Q2313" t="s">
        <v>8323</v>
      </c>
      <c r="R2313" t="s">
        <v>8327</v>
      </c>
      <c r="S2313" s="10">
        <f t="shared" si="138"/>
        <v>41736.004502314812</v>
      </c>
      <c r="T2313" s="10">
        <f t="shared" si="13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36"/>
        <v>0.92133333333333334</v>
      </c>
      <c r="P2314" s="6">
        <f t="shared" si="137"/>
        <v>1657.5</v>
      </c>
      <c r="Q2314" t="s">
        <v>8323</v>
      </c>
      <c r="R2314" t="s">
        <v>8327</v>
      </c>
      <c r="S2314" s="10">
        <f t="shared" si="138"/>
        <v>41716.632847222223</v>
      </c>
      <c r="T2314" s="10">
        <f t="shared" si="13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36"/>
        <v>0.24159599999999992</v>
      </c>
      <c r="P2315" s="6">
        <f t="shared" si="137"/>
        <v>4474.51</v>
      </c>
      <c r="Q2315" t="s">
        <v>8323</v>
      </c>
      <c r="R2315" t="s">
        <v>8327</v>
      </c>
      <c r="S2315" s="10">
        <f t="shared" si="138"/>
        <v>41002.958634259259</v>
      </c>
      <c r="T2315" s="10">
        <f t="shared" si="13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36"/>
        <v>0.4302999999999999</v>
      </c>
      <c r="P2316" s="6">
        <f t="shared" si="137"/>
        <v>966.82</v>
      </c>
      <c r="Q2316" t="s">
        <v>8323</v>
      </c>
      <c r="R2316" t="s">
        <v>8327</v>
      </c>
      <c r="S2316" s="10">
        <f t="shared" si="138"/>
        <v>41037.551585648151</v>
      </c>
      <c r="T2316" s="10">
        <f t="shared" si="13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36"/>
        <v>0.97399999999999998</v>
      </c>
      <c r="P2317" s="6">
        <f t="shared" si="137"/>
        <v>1314.5</v>
      </c>
      <c r="Q2317" t="s">
        <v>8323</v>
      </c>
      <c r="R2317" t="s">
        <v>8327</v>
      </c>
      <c r="S2317" s="10">
        <f t="shared" si="138"/>
        <v>41004.72619212963</v>
      </c>
      <c r="T2317" s="10">
        <f t="shared" si="13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36"/>
        <v>0.95957333333333339</v>
      </c>
      <c r="P2318" s="6">
        <f t="shared" si="137"/>
        <v>7903.2</v>
      </c>
      <c r="Q2318" t="s">
        <v>8323</v>
      </c>
      <c r="R2318" t="s">
        <v>8327</v>
      </c>
      <c r="S2318" s="10">
        <f t="shared" si="138"/>
        <v>40079.725115740745</v>
      </c>
      <c r="T2318" s="10">
        <f t="shared" si="13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36"/>
        <v>0.96</v>
      </c>
      <c r="P2319" s="6">
        <f t="shared" si="137"/>
        <v>219</v>
      </c>
      <c r="Q2319" t="s">
        <v>8323</v>
      </c>
      <c r="R2319" t="s">
        <v>8327</v>
      </c>
      <c r="S2319" s="10">
        <f t="shared" si="138"/>
        <v>40192.542233796295</v>
      </c>
      <c r="T2319" s="10">
        <f t="shared" si="13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36"/>
        <v>0.78939999999999999</v>
      </c>
      <c r="P2320" s="6">
        <f t="shared" si="137"/>
        <v>3108</v>
      </c>
      <c r="Q2320" t="s">
        <v>8323</v>
      </c>
      <c r="R2320" t="s">
        <v>8327</v>
      </c>
      <c r="S2320" s="10">
        <f t="shared" si="138"/>
        <v>40050.643680555557</v>
      </c>
      <c r="T2320" s="10">
        <f t="shared" si="13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36"/>
        <v>0.92300000000000004</v>
      </c>
      <c r="P2321" s="6">
        <f t="shared" si="137"/>
        <v>1654</v>
      </c>
      <c r="Q2321" t="s">
        <v>8323</v>
      </c>
      <c r="R2321" t="s">
        <v>8327</v>
      </c>
      <c r="S2321" s="10">
        <f t="shared" si="138"/>
        <v>41593.082002314812</v>
      </c>
      <c r="T2321" s="10">
        <f t="shared" si="13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36"/>
        <v>0.91339999999999999</v>
      </c>
      <c r="P2322" s="6">
        <f t="shared" si="137"/>
        <v>2761</v>
      </c>
      <c r="Q2322" t="s">
        <v>8323</v>
      </c>
      <c r="R2322" t="s">
        <v>8327</v>
      </c>
      <c r="S2322" s="10">
        <f t="shared" si="138"/>
        <v>41696.817129629628</v>
      </c>
      <c r="T2322" s="10">
        <f t="shared" si="13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36"/>
        <v>1.6087903760538032</v>
      </c>
      <c r="P2323" s="6">
        <f t="shared" si="137"/>
        <v>2097</v>
      </c>
      <c r="Q2323" t="s">
        <v>8334</v>
      </c>
      <c r="R2323" t="s">
        <v>8350</v>
      </c>
      <c r="S2323" s="10">
        <f t="shared" si="138"/>
        <v>42799.260428240741</v>
      </c>
      <c r="T2323" s="10">
        <f t="shared" si="13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36"/>
        <v>1.9685185185185186</v>
      </c>
      <c r="P2324" s="6">
        <f t="shared" si="137"/>
        <v>44.5</v>
      </c>
      <c r="Q2324" t="s">
        <v>8334</v>
      </c>
      <c r="R2324" t="s">
        <v>8350</v>
      </c>
      <c r="S2324" s="10">
        <f t="shared" si="138"/>
        <v>42804.895474537043</v>
      </c>
      <c r="T2324" s="10">
        <f t="shared" si="13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36"/>
        <v>1.52</v>
      </c>
      <c r="P2325" s="6">
        <f t="shared" si="137"/>
        <v>62</v>
      </c>
      <c r="Q2325" t="s">
        <v>8334</v>
      </c>
      <c r="R2325" t="s">
        <v>8350</v>
      </c>
      <c r="S2325" s="10">
        <f t="shared" si="138"/>
        <v>42807.755173611105</v>
      </c>
      <c r="T2325" s="10">
        <f t="shared" si="13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36"/>
        <v>1.7926666666666666</v>
      </c>
      <c r="P2326" s="6">
        <f t="shared" si="137"/>
        <v>808</v>
      </c>
      <c r="Q2326" t="s">
        <v>8334</v>
      </c>
      <c r="R2326" t="s">
        <v>8350</v>
      </c>
      <c r="S2326" s="10">
        <f t="shared" si="138"/>
        <v>42790.885243055556</v>
      </c>
      <c r="T2326" s="10">
        <f t="shared" si="13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36"/>
        <v>1.92</v>
      </c>
      <c r="P2327" s="6">
        <f t="shared" si="137"/>
        <v>43.5</v>
      </c>
      <c r="Q2327" t="s">
        <v>8334</v>
      </c>
      <c r="R2327" t="s">
        <v>8350</v>
      </c>
      <c r="S2327" s="10">
        <f t="shared" si="138"/>
        <v>42794.022349537037</v>
      </c>
      <c r="T2327" s="10">
        <f t="shared" si="13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36"/>
        <v>1.9927999999999999</v>
      </c>
      <c r="P2328" s="6">
        <f t="shared" si="137"/>
        <v>54.5</v>
      </c>
      <c r="Q2328" t="s">
        <v>8334</v>
      </c>
      <c r="R2328" t="s">
        <v>8350</v>
      </c>
      <c r="S2328" s="10">
        <f t="shared" si="138"/>
        <v>42804.034120370372</v>
      </c>
      <c r="T2328" s="10">
        <f t="shared" si="13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36"/>
        <v>-3.2609431428571432</v>
      </c>
      <c r="P2329" s="6">
        <f t="shared" si="137"/>
        <v>93744.005000000005</v>
      </c>
      <c r="Q2329" t="s">
        <v>8334</v>
      </c>
      <c r="R2329" t="s">
        <v>8350</v>
      </c>
      <c r="S2329" s="10">
        <f t="shared" si="138"/>
        <v>41842.917129629634</v>
      </c>
      <c r="T2329" s="10">
        <f t="shared" si="13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36"/>
        <v>-0.54449999999999998</v>
      </c>
      <c r="P2330" s="6">
        <f t="shared" si="137"/>
        <v>12991</v>
      </c>
      <c r="Q2330" t="s">
        <v>8334</v>
      </c>
      <c r="R2330" t="s">
        <v>8350</v>
      </c>
      <c r="S2330" s="10">
        <f t="shared" si="138"/>
        <v>42139.781678240746</v>
      </c>
      <c r="T2330" s="10">
        <f t="shared" si="13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36"/>
        <v>0.94079999999999997</v>
      </c>
      <c r="P2331" s="6">
        <f t="shared" si="137"/>
        <v>13302.5</v>
      </c>
      <c r="Q2331" t="s">
        <v>8334</v>
      </c>
      <c r="R2331" t="s">
        <v>8350</v>
      </c>
      <c r="S2331" s="10">
        <f t="shared" si="138"/>
        <v>41807.624374999999</v>
      </c>
      <c r="T2331" s="10">
        <f t="shared" si="13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36"/>
        <v>0.97577142857142862</v>
      </c>
      <c r="P2332" s="6">
        <f t="shared" si="137"/>
        <v>18005.5</v>
      </c>
      <c r="Q2332" t="s">
        <v>8334</v>
      </c>
      <c r="R2332" t="s">
        <v>8350</v>
      </c>
      <c r="S2332" s="10">
        <f t="shared" si="138"/>
        <v>42332.89980324074</v>
      </c>
      <c r="T2332" s="10">
        <f t="shared" si="13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36"/>
        <v>0.55686249999999993</v>
      </c>
      <c r="P2333" s="6">
        <f t="shared" si="137"/>
        <v>5914.05</v>
      </c>
      <c r="Q2333" t="s">
        <v>8334</v>
      </c>
      <c r="R2333" t="s">
        <v>8350</v>
      </c>
      <c r="S2333" s="10">
        <f t="shared" si="138"/>
        <v>41839.005671296298</v>
      </c>
      <c r="T2333" s="10">
        <f t="shared" si="13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36"/>
        <v>0.93691999999999998</v>
      </c>
      <c r="P2334" s="6">
        <f t="shared" si="137"/>
        <v>13464.5</v>
      </c>
      <c r="Q2334" t="s">
        <v>8334</v>
      </c>
      <c r="R2334" t="s">
        <v>8350</v>
      </c>
      <c r="S2334" s="10">
        <f t="shared" si="138"/>
        <v>42011.628136574072</v>
      </c>
      <c r="T2334" s="10">
        <f t="shared" si="13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36"/>
        <v>-0.12166666666666659</v>
      </c>
      <c r="P2335" s="6">
        <f t="shared" si="137"/>
        <v>683.5</v>
      </c>
      <c r="Q2335" t="s">
        <v>8334</v>
      </c>
      <c r="R2335" t="s">
        <v>8350</v>
      </c>
      <c r="S2335" s="10">
        <f t="shared" si="138"/>
        <v>41767.650347222225</v>
      </c>
      <c r="T2335" s="10">
        <f t="shared" si="13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36"/>
        <v>0.98050000000000004</v>
      </c>
      <c r="P2336" s="6">
        <f t="shared" si="137"/>
        <v>2072.5</v>
      </c>
      <c r="Q2336" t="s">
        <v>8334</v>
      </c>
      <c r="R2336" t="s">
        <v>8350</v>
      </c>
      <c r="S2336" s="10">
        <f t="shared" si="138"/>
        <v>41918.670115740737</v>
      </c>
      <c r="T2336" s="10">
        <f t="shared" si="13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36"/>
        <v>0.97728000000000004</v>
      </c>
      <c r="P2337" s="6">
        <f t="shared" si="137"/>
        <v>12894.5</v>
      </c>
      <c r="Q2337" t="s">
        <v>8334</v>
      </c>
      <c r="R2337" t="s">
        <v>8350</v>
      </c>
      <c r="S2337" s="10">
        <f t="shared" si="138"/>
        <v>41771.572256944448</v>
      </c>
      <c r="T2337" s="10">
        <f t="shared" si="13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36"/>
        <v>-3.2073254999999996</v>
      </c>
      <c r="P2338" s="6">
        <f t="shared" si="137"/>
        <v>53155.754999999997</v>
      </c>
      <c r="Q2338" t="s">
        <v>8334</v>
      </c>
      <c r="R2338" t="s">
        <v>8350</v>
      </c>
      <c r="S2338" s="10">
        <f t="shared" si="138"/>
        <v>41666.924710648149</v>
      </c>
      <c r="T2338" s="10">
        <f t="shared" si="13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36"/>
        <v>0.89341666666666664</v>
      </c>
      <c r="P2339" s="6">
        <f t="shared" si="137"/>
        <v>6729</v>
      </c>
      <c r="Q2339" t="s">
        <v>8334</v>
      </c>
      <c r="R2339" t="s">
        <v>8350</v>
      </c>
      <c r="S2339" s="10">
        <f t="shared" si="138"/>
        <v>41786.640543981484</v>
      </c>
      <c r="T2339" s="10">
        <f t="shared" si="13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36"/>
        <v>0.9885666666666667</v>
      </c>
      <c r="P2340" s="6">
        <f t="shared" si="137"/>
        <v>7647.25</v>
      </c>
      <c r="Q2340" t="s">
        <v>8334</v>
      </c>
      <c r="R2340" t="s">
        <v>8350</v>
      </c>
      <c r="S2340" s="10">
        <f t="shared" si="138"/>
        <v>41789.896805555552</v>
      </c>
      <c r="T2340" s="10">
        <f t="shared" si="13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36"/>
        <v>-0.94208000000000003</v>
      </c>
      <c r="P2341" s="6">
        <f t="shared" si="137"/>
        <v>37328</v>
      </c>
      <c r="Q2341" t="s">
        <v>8334</v>
      </c>
      <c r="R2341" t="s">
        <v>8350</v>
      </c>
      <c r="S2341" s="10">
        <f t="shared" si="138"/>
        <v>42692.79987268518</v>
      </c>
      <c r="T2341" s="10">
        <f t="shared" si="13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36"/>
        <v>0.94222499999999998</v>
      </c>
      <c r="P2342" s="6">
        <f t="shared" si="137"/>
        <v>21357</v>
      </c>
      <c r="Q2342" t="s">
        <v>8334</v>
      </c>
      <c r="R2342" t="s">
        <v>8350</v>
      </c>
      <c r="S2342" s="10">
        <f t="shared" si="138"/>
        <v>42643.642800925925</v>
      </c>
      <c r="T2342" s="10">
        <f t="shared" si="13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36"/>
        <v>2</v>
      </c>
      <c r="P2343" s="6">
        <f t="shared" si="137"/>
        <v>0</v>
      </c>
      <c r="Q2343" t="s">
        <v>8317</v>
      </c>
      <c r="R2343" t="s">
        <v>8318</v>
      </c>
      <c r="S2343" s="10">
        <f t="shared" si="138"/>
        <v>42167.813703703709</v>
      </c>
      <c r="T2343" s="10">
        <f t="shared" si="13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36"/>
        <v>2</v>
      </c>
      <c r="P2344" s="6">
        <f t="shared" si="137"/>
        <v>0</v>
      </c>
      <c r="Q2344" t="s">
        <v>8317</v>
      </c>
      <c r="R2344" t="s">
        <v>8318</v>
      </c>
      <c r="S2344" s="10">
        <f t="shared" si="138"/>
        <v>41897.702199074076</v>
      </c>
      <c r="T2344" s="10">
        <f t="shared" si="13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36"/>
        <v>1.97</v>
      </c>
      <c r="P2345" s="6">
        <f t="shared" si="137"/>
        <v>150.5</v>
      </c>
      <c r="Q2345" t="s">
        <v>8317</v>
      </c>
      <c r="R2345" t="s">
        <v>8318</v>
      </c>
      <c r="S2345" s="10">
        <f t="shared" si="138"/>
        <v>42327.825289351851</v>
      </c>
      <c r="T2345" s="10">
        <f t="shared" si="13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36"/>
        <v>1.9990000000000001</v>
      </c>
      <c r="P2346" s="6">
        <f t="shared" si="137"/>
        <v>1</v>
      </c>
      <c r="Q2346" t="s">
        <v>8317</v>
      </c>
      <c r="R2346" t="s">
        <v>8318</v>
      </c>
      <c r="S2346" s="10">
        <f t="shared" si="138"/>
        <v>42515.727650462963</v>
      </c>
      <c r="T2346" s="10">
        <f t="shared" si="13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36"/>
        <v>2</v>
      </c>
      <c r="P2347" s="6">
        <f t="shared" si="137"/>
        <v>0</v>
      </c>
      <c r="Q2347" t="s">
        <v>8317</v>
      </c>
      <c r="R2347" t="s">
        <v>8318</v>
      </c>
      <c r="S2347" s="10">
        <f t="shared" si="138"/>
        <v>42060.001805555556</v>
      </c>
      <c r="T2347" s="10">
        <f t="shared" si="13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36"/>
        <v>1.99935</v>
      </c>
      <c r="P2348" s="6">
        <f t="shared" si="137"/>
        <v>21</v>
      </c>
      <c r="Q2348" t="s">
        <v>8317</v>
      </c>
      <c r="R2348" t="s">
        <v>8318</v>
      </c>
      <c r="S2348" s="10">
        <f t="shared" si="138"/>
        <v>42615.79896990741</v>
      </c>
      <c r="T2348" s="10">
        <f t="shared" si="13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36"/>
        <v>1.9849999999999999</v>
      </c>
      <c r="P2349" s="6">
        <f t="shared" si="137"/>
        <v>8</v>
      </c>
      <c r="Q2349" t="s">
        <v>8317</v>
      </c>
      <c r="R2349" t="s">
        <v>8318</v>
      </c>
      <c r="S2349" s="10">
        <f t="shared" si="138"/>
        <v>42577.607361111113</v>
      </c>
      <c r="T2349" s="10">
        <f t="shared" si="13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36"/>
        <v>1.996142857142857</v>
      </c>
      <c r="P2350" s="6">
        <f t="shared" si="137"/>
        <v>137.5</v>
      </c>
      <c r="Q2350" t="s">
        <v>8317</v>
      </c>
      <c r="R2350" t="s">
        <v>8318</v>
      </c>
      <c r="S2350" s="10">
        <f t="shared" si="138"/>
        <v>42360.932152777779</v>
      </c>
      <c r="T2350" s="10">
        <f t="shared" si="13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36"/>
        <v>2</v>
      </c>
      <c r="P2351" s="6">
        <f t="shared" si="137"/>
        <v>0</v>
      </c>
      <c r="Q2351" t="s">
        <v>8317</v>
      </c>
      <c r="R2351" t="s">
        <v>8318</v>
      </c>
      <c r="S2351" s="10">
        <f t="shared" si="138"/>
        <v>42198.775787037041</v>
      </c>
      <c r="T2351" s="10">
        <f t="shared" si="13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36"/>
        <v>2</v>
      </c>
      <c r="P2352" s="6">
        <f t="shared" si="137"/>
        <v>0</v>
      </c>
      <c r="Q2352" t="s">
        <v>8317</v>
      </c>
      <c r="R2352" t="s">
        <v>8318</v>
      </c>
      <c r="S2352" s="10">
        <f t="shared" si="138"/>
        <v>42708.842245370368</v>
      </c>
      <c r="T2352" s="10">
        <f t="shared" si="13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36"/>
        <v>1.9942857142857142</v>
      </c>
      <c r="P2353" s="6">
        <f t="shared" si="137"/>
        <v>57.5</v>
      </c>
      <c r="Q2353" t="s">
        <v>8317</v>
      </c>
      <c r="R2353" t="s">
        <v>8318</v>
      </c>
      <c r="S2353" s="10">
        <f t="shared" si="138"/>
        <v>42094.101145833338</v>
      </c>
      <c r="T2353" s="10">
        <f t="shared" si="13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36"/>
        <v>2</v>
      </c>
      <c r="P2354" s="6">
        <f t="shared" si="137"/>
        <v>0</v>
      </c>
      <c r="Q2354" t="s">
        <v>8317</v>
      </c>
      <c r="R2354" t="s">
        <v>8318</v>
      </c>
      <c r="S2354" s="10">
        <f t="shared" si="138"/>
        <v>42101.633703703701</v>
      </c>
      <c r="T2354" s="10">
        <f t="shared" si="13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36"/>
        <v>2</v>
      </c>
      <c r="P2355" s="6">
        <f t="shared" si="137"/>
        <v>0</v>
      </c>
      <c r="Q2355" t="s">
        <v>8317</v>
      </c>
      <c r="R2355" t="s">
        <v>8318</v>
      </c>
      <c r="S2355" s="10">
        <f t="shared" si="138"/>
        <v>42103.676180555558</v>
      </c>
      <c r="T2355" s="10">
        <f t="shared" si="13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36"/>
        <v>1.9992857142857143</v>
      </c>
      <c r="P2356" s="6">
        <f t="shared" si="137"/>
        <v>13</v>
      </c>
      <c r="Q2356" t="s">
        <v>8317</v>
      </c>
      <c r="R2356" t="s">
        <v>8318</v>
      </c>
      <c r="S2356" s="10">
        <f t="shared" si="138"/>
        <v>41954.722916666666</v>
      </c>
      <c r="T2356" s="10">
        <f t="shared" si="13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36"/>
        <v>1.993125</v>
      </c>
      <c r="P2357" s="6">
        <f t="shared" si="137"/>
        <v>28.5</v>
      </c>
      <c r="Q2357" t="s">
        <v>8317</v>
      </c>
      <c r="R2357" t="s">
        <v>8318</v>
      </c>
      <c r="S2357" s="10">
        <f t="shared" si="138"/>
        <v>42096.918240740735</v>
      </c>
      <c r="T2357" s="10">
        <f t="shared" si="13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ref="O2358:O2421" si="140">(D2358-E2358)/ABS(D2358)+1</f>
        <v>2</v>
      </c>
      <c r="P2358" s="6">
        <f t="shared" ref="P2358:P2421" si="141">AVERAGE(E2358,L2358)</f>
        <v>0</v>
      </c>
      <c r="Q2358" t="s">
        <v>8317</v>
      </c>
      <c r="R2358" t="s">
        <v>8318</v>
      </c>
      <c r="S2358" s="10">
        <f t="shared" ref="S2358:S2421" si="142">(((J2358/60)/60)/24)+DATE(1970,1,1)</f>
        <v>42130.78361111111</v>
      </c>
      <c r="T2358" s="10">
        <f t="shared" ref="T2358:T2421" si="143"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0"/>
        <v>2</v>
      </c>
      <c r="P2359" s="6">
        <f t="shared" si="141"/>
        <v>0</v>
      </c>
      <c r="Q2359" t="s">
        <v>8317</v>
      </c>
      <c r="R2359" t="s">
        <v>8318</v>
      </c>
      <c r="S2359" s="10">
        <f t="shared" si="142"/>
        <v>42264.620115740734</v>
      </c>
      <c r="T2359" s="10">
        <f t="shared" si="143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0"/>
        <v>2</v>
      </c>
      <c r="P2360" s="6">
        <f t="shared" si="141"/>
        <v>0</v>
      </c>
      <c r="Q2360" t="s">
        <v>8317</v>
      </c>
      <c r="R2360" t="s">
        <v>8318</v>
      </c>
      <c r="S2360" s="10">
        <f t="shared" si="142"/>
        <v>41978.930972222224</v>
      </c>
      <c r="T2360" s="10">
        <f t="shared" si="14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0"/>
        <v>1.8532</v>
      </c>
      <c r="P2361" s="6">
        <f t="shared" si="141"/>
        <v>552</v>
      </c>
      <c r="Q2361" t="s">
        <v>8317</v>
      </c>
      <c r="R2361" t="s">
        <v>8318</v>
      </c>
      <c r="S2361" s="10">
        <f t="shared" si="142"/>
        <v>42159.649583333332</v>
      </c>
      <c r="T2361" s="10">
        <f t="shared" si="14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0"/>
        <v>1.9996</v>
      </c>
      <c r="P2362" s="6">
        <f t="shared" si="141"/>
        <v>1.5</v>
      </c>
      <c r="Q2362" t="s">
        <v>8317</v>
      </c>
      <c r="R2362" t="s">
        <v>8318</v>
      </c>
      <c r="S2362" s="10">
        <f t="shared" si="142"/>
        <v>42377.70694444445</v>
      </c>
      <c r="T2362" s="10">
        <f t="shared" si="14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0"/>
        <v>2</v>
      </c>
      <c r="P2363" s="6">
        <f t="shared" si="141"/>
        <v>0</v>
      </c>
      <c r="Q2363" t="s">
        <v>8317</v>
      </c>
      <c r="R2363" t="s">
        <v>8318</v>
      </c>
      <c r="S2363" s="10">
        <f t="shared" si="142"/>
        <v>42466.858888888892</v>
      </c>
      <c r="T2363" s="10">
        <f t="shared" si="14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0"/>
        <v>1.7142857142857144</v>
      </c>
      <c r="P2364" s="6">
        <f t="shared" si="141"/>
        <v>61</v>
      </c>
      <c r="Q2364" t="s">
        <v>8317</v>
      </c>
      <c r="R2364" t="s">
        <v>8318</v>
      </c>
      <c r="S2364" s="10">
        <f t="shared" si="142"/>
        <v>41954.688310185185</v>
      </c>
      <c r="T2364" s="10">
        <f t="shared" si="14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0"/>
        <v>2</v>
      </c>
      <c r="P2365" s="6">
        <f t="shared" si="141"/>
        <v>0</v>
      </c>
      <c r="Q2365" t="s">
        <v>8317</v>
      </c>
      <c r="R2365" t="s">
        <v>8318</v>
      </c>
      <c r="S2365" s="10">
        <f t="shared" si="142"/>
        <v>42322.011574074073</v>
      </c>
      <c r="T2365" s="10">
        <f t="shared" si="143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0"/>
        <v>2</v>
      </c>
      <c r="P2366" s="6">
        <f t="shared" si="141"/>
        <v>0</v>
      </c>
      <c r="Q2366" t="s">
        <v>8317</v>
      </c>
      <c r="R2366" t="s">
        <v>8318</v>
      </c>
      <c r="S2366" s="10">
        <f t="shared" si="142"/>
        <v>42248.934675925921</v>
      </c>
      <c r="T2366" s="10">
        <f t="shared" si="143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0"/>
        <v>2</v>
      </c>
      <c r="P2367" s="6">
        <f t="shared" si="141"/>
        <v>0</v>
      </c>
      <c r="Q2367" t="s">
        <v>8317</v>
      </c>
      <c r="R2367" t="s">
        <v>8318</v>
      </c>
      <c r="S2367" s="10">
        <f t="shared" si="142"/>
        <v>42346.736400462964</v>
      </c>
      <c r="T2367" s="10">
        <f t="shared" si="14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0"/>
        <v>1.8948</v>
      </c>
      <c r="P2368" s="6">
        <f t="shared" si="141"/>
        <v>1328.5</v>
      </c>
      <c r="Q2368" t="s">
        <v>8317</v>
      </c>
      <c r="R2368" t="s">
        <v>8318</v>
      </c>
      <c r="S2368" s="10">
        <f t="shared" si="142"/>
        <v>42268.531631944439</v>
      </c>
      <c r="T2368" s="10">
        <f t="shared" si="143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0"/>
        <v>1.9866000000000001</v>
      </c>
      <c r="P2369" s="6">
        <f t="shared" si="141"/>
        <v>342</v>
      </c>
      <c r="Q2369" t="s">
        <v>8317</v>
      </c>
      <c r="R2369" t="s">
        <v>8318</v>
      </c>
      <c r="S2369" s="10">
        <f t="shared" si="142"/>
        <v>42425.970092592594</v>
      </c>
      <c r="T2369" s="10">
        <f t="shared" si="143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0"/>
        <v>1.9975000000000001</v>
      </c>
      <c r="P2370" s="6">
        <f t="shared" si="141"/>
        <v>51</v>
      </c>
      <c r="Q2370" t="s">
        <v>8317</v>
      </c>
      <c r="R2370" t="s">
        <v>8318</v>
      </c>
      <c r="S2370" s="10">
        <f t="shared" si="142"/>
        <v>42063.721817129626</v>
      </c>
      <c r="T2370" s="10">
        <f t="shared" si="143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0"/>
        <v>2</v>
      </c>
      <c r="P2371" s="6">
        <f t="shared" si="141"/>
        <v>0</v>
      </c>
      <c r="Q2371" t="s">
        <v>8317</v>
      </c>
      <c r="R2371" t="s">
        <v>8318</v>
      </c>
      <c r="S2371" s="10">
        <f t="shared" si="142"/>
        <v>42380.812627314815</v>
      </c>
      <c r="T2371" s="10">
        <f t="shared" si="143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0"/>
        <v>1.9967200000000001</v>
      </c>
      <c r="P2372" s="6">
        <f t="shared" si="141"/>
        <v>43</v>
      </c>
      <c r="Q2372" t="s">
        <v>8317</v>
      </c>
      <c r="R2372" t="s">
        <v>8318</v>
      </c>
      <c r="S2372" s="10">
        <f t="shared" si="142"/>
        <v>41961.18913194444</v>
      </c>
      <c r="T2372" s="10">
        <f t="shared" si="14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0"/>
        <v>2</v>
      </c>
      <c r="P2373" s="6">
        <f t="shared" si="141"/>
        <v>0</v>
      </c>
      <c r="Q2373" t="s">
        <v>8317</v>
      </c>
      <c r="R2373" t="s">
        <v>8318</v>
      </c>
      <c r="S2373" s="10">
        <f t="shared" si="142"/>
        <v>42150.777731481481</v>
      </c>
      <c r="T2373" s="10">
        <f t="shared" si="14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0"/>
        <v>1.9672727272727273</v>
      </c>
      <c r="P2374" s="6">
        <f t="shared" si="141"/>
        <v>93</v>
      </c>
      <c r="Q2374" t="s">
        <v>8317</v>
      </c>
      <c r="R2374" t="s">
        <v>8318</v>
      </c>
      <c r="S2374" s="10">
        <f t="shared" si="142"/>
        <v>42088.069108796291</v>
      </c>
      <c r="T2374" s="10">
        <f t="shared" si="14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0"/>
        <v>1.9999411764705881</v>
      </c>
      <c r="P2375" s="6">
        <f t="shared" si="141"/>
        <v>25.5</v>
      </c>
      <c r="Q2375" t="s">
        <v>8317</v>
      </c>
      <c r="R2375" t="s">
        <v>8318</v>
      </c>
      <c r="S2375" s="10">
        <f t="shared" si="142"/>
        <v>42215.662314814821</v>
      </c>
      <c r="T2375" s="10">
        <f t="shared" si="14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0"/>
        <v>1.9995454545454545</v>
      </c>
      <c r="P2376" s="6">
        <f t="shared" si="141"/>
        <v>5.5</v>
      </c>
      <c r="Q2376" t="s">
        <v>8317</v>
      </c>
      <c r="R2376" t="s">
        <v>8318</v>
      </c>
      <c r="S2376" s="10">
        <f t="shared" si="142"/>
        <v>42017.843287037031</v>
      </c>
      <c r="T2376" s="10">
        <f t="shared" si="14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0"/>
        <v>2</v>
      </c>
      <c r="P2377" s="6">
        <f t="shared" si="141"/>
        <v>0</v>
      </c>
      <c r="Q2377" t="s">
        <v>8317</v>
      </c>
      <c r="R2377" t="s">
        <v>8318</v>
      </c>
      <c r="S2377" s="10">
        <f t="shared" si="142"/>
        <v>42592.836076388892</v>
      </c>
      <c r="T2377" s="10">
        <f t="shared" si="14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0"/>
        <v>1.8912233333333335</v>
      </c>
      <c r="P2378" s="6">
        <f t="shared" si="141"/>
        <v>165.16499999999999</v>
      </c>
      <c r="Q2378" t="s">
        <v>8317</v>
      </c>
      <c r="R2378" t="s">
        <v>8318</v>
      </c>
      <c r="S2378" s="10">
        <f t="shared" si="142"/>
        <v>42318.925532407404</v>
      </c>
      <c r="T2378" s="10">
        <f t="shared" si="14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0"/>
        <v>2</v>
      </c>
      <c r="P2379" s="6">
        <f t="shared" si="141"/>
        <v>0</v>
      </c>
      <c r="Q2379" t="s">
        <v>8317</v>
      </c>
      <c r="R2379" t="s">
        <v>8318</v>
      </c>
      <c r="S2379" s="10">
        <f t="shared" si="142"/>
        <v>42669.870173611111</v>
      </c>
      <c r="T2379" s="10">
        <f t="shared" si="14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0"/>
        <v>2</v>
      </c>
      <c r="P2380" s="6">
        <f t="shared" si="141"/>
        <v>0</v>
      </c>
      <c r="Q2380" t="s">
        <v>8317</v>
      </c>
      <c r="R2380" t="s">
        <v>8318</v>
      </c>
      <c r="S2380" s="10">
        <f t="shared" si="142"/>
        <v>42213.013078703705</v>
      </c>
      <c r="T2380" s="10">
        <f t="shared" si="14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0"/>
        <v>2</v>
      </c>
      <c r="P2381" s="6">
        <f t="shared" si="141"/>
        <v>0</v>
      </c>
      <c r="Q2381" t="s">
        <v>8317</v>
      </c>
      <c r="R2381" t="s">
        <v>8318</v>
      </c>
      <c r="S2381" s="10">
        <f t="shared" si="142"/>
        <v>42237.016388888893</v>
      </c>
      <c r="T2381" s="10">
        <f t="shared" si="14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0"/>
        <v>1.9963333333333333</v>
      </c>
      <c r="P2382" s="6">
        <f t="shared" si="141"/>
        <v>29</v>
      </c>
      <c r="Q2382" t="s">
        <v>8317</v>
      </c>
      <c r="R2382" t="s">
        <v>8318</v>
      </c>
      <c r="S2382" s="10">
        <f t="shared" si="142"/>
        <v>42248.793310185181</v>
      </c>
      <c r="T2382" s="10">
        <f t="shared" si="14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0"/>
        <v>1.9818066010422699</v>
      </c>
      <c r="P2383" s="6">
        <f t="shared" si="141"/>
        <v>789</v>
      </c>
      <c r="Q2383" t="s">
        <v>8317</v>
      </c>
      <c r="R2383" t="s">
        <v>8318</v>
      </c>
      <c r="S2383" s="10">
        <f t="shared" si="142"/>
        <v>42074.935740740737</v>
      </c>
      <c r="T2383" s="10">
        <f t="shared" si="14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0"/>
        <v>1.9750000000000001</v>
      </c>
      <c r="P2384" s="6">
        <f t="shared" si="141"/>
        <v>38.5</v>
      </c>
      <c r="Q2384" t="s">
        <v>8317</v>
      </c>
      <c r="R2384" t="s">
        <v>8318</v>
      </c>
      <c r="S2384" s="10">
        <f t="shared" si="142"/>
        <v>42195.187534722223</v>
      </c>
      <c r="T2384" s="10">
        <f t="shared" si="14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0"/>
        <v>1.9565000000000001</v>
      </c>
      <c r="P2385" s="6">
        <f t="shared" si="141"/>
        <v>219</v>
      </c>
      <c r="Q2385" t="s">
        <v>8317</v>
      </c>
      <c r="R2385" t="s">
        <v>8318</v>
      </c>
      <c r="S2385" s="10">
        <f t="shared" si="142"/>
        <v>42027.056793981479</v>
      </c>
      <c r="T2385" s="10">
        <f t="shared" si="14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0"/>
        <v>1.992</v>
      </c>
      <c r="P2386" s="6">
        <f t="shared" si="141"/>
        <v>8</v>
      </c>
      <c r="Q2386" t="s">
        <v>8317</v>
      </c>
      <c r="R2386" t="s">
        <v>8318</v>
      </c>
      <c r="S2386" s="10">
        <f t="shared" si="142"/>
        <v>41927.067627314813</v>
      </c>
      <c r="T2386" s="10">
        <f t="shared" si="14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0"/>
        <v>1.9878769230769231</v>
      </c>
      <c r="P2387" s="6">
        <f t="shared" si="141"/>
        <v>397.5</v>
      </c>
      <c r="Q2387" t="s">
        <v>8317</v>
      </c>
      <c r="R2387" t="s">
        <v>8318</v>
      </c>
      <c r="S2387" s="10">
        <f t="shared" si="142"/>
        <v>42191.70175925926</v>
      </c>
      <c r="T2387" s="10">
        <f t="shared" si="14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0"/>
        <v>2</v>
      </c>
      <c r="P2388" s="6">
        <f t="shared" si="141"/>
        <v>0</v>
      </c>
      <c r="Q2388" t="s">
        <v>8317</v>
      </c>
      <c r="R2388" t="s">
        <v>8318</v>
      </c>
      <c r="S2388" s="10">
        <f t="shared" si="142"/>
        <v>41954.838240740741</v>
      </c>
      <c r="T2388" s="10">
        <f t="shared" si="14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0"/>
        <v>1.99316</v>
      </c>
      <c r="P2389" s="6">
        <f t="shared" si="141"/>
        <v>514.5</v>
      </c>
      <c r="Q2389" t="s">
        <v>8317</v>
      </c>
      <c r="R2389" t="s">
        <v>8318</v>
      </c>
      <c r="S2389" s="10">
        <f t="shared" si="142"/>
        <v>42528.626620370371</v>
      </c>
      <c r="T2389" s="10">
        <f t="shared" si="14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0"/>
        <v>1.9874864864864865</v>
      </c>
      <c r="P2390" s="6">
        <f t="shared" si="141"/>
        <v>235.5</v>
      </c>
      <c r="Q2390" t="s">
        <v>8317</v>
      </c>
      <c r="R2390" t="s">
        <v>8318</v>
      </c>
      <c r="S2390" s="10">
        <f t="shared" si="142"/>
        <v>41989.853692129633</v>
      </c>
      <c r="T2390" s="10">
        <f t="shared" si="14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0"/>
        <v>1.9981249999999999</v>
      </c>
      <c r="P2391" s="6">
        <f t="shared" si="141"/>
        <v>15.5</v>
      </c>
      <c r="Q2391" t="s">
        <v>8317</v>
      </c>
      <c r="R2391" t="s">
        <v>8318</v>
      </c>
      <c r="S2391" s="10">
        <f t="shared" si="142"/>
        <v>42179.653379629628</v>
      </c>
      <c r="T2391" s="10">
        <f t="shared" si="14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0"/>
        <v>2</v>
      </c>
      <c r="P2392" s="6">
        <f t="shared" si="141"/>
        <v>0</v>
      </c>
      <c r="Q2392" t="s">
        <v>8317</v>
      </c>
      <c r="R2392" t="s">
        <v>8318</v>
      </c>
      <c r="S2392" s="10">
        <f t="shared" si="142"/>
        <v>41968.262314814812</v>
      </c>
      <c r="T2392" s="10">
        <f t="shared" si="14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0"/>
        <v>1.99875</v>
      </c>
      <c r="P2393" s="6">
        <f t="shared" si="141"/>
        <v>13</v>
      </c>
      <c r="Q2393" t="s">
        <v>8317</v>
      </c>
      <c r="R2393" t="s">
        <v>8318</v>
      </c>
      <c r="S2393" s="10">
        <f t="shared" si="142"/>
        <v>42064.794490740736</v>
      </c>
      <c r="T2393" s="10">
        <f t="shared" si="14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0"/>
        <v>2</v>
      </c>
      <c r="P2394" s="6">
        <f t="shared" si="141"/>
        <v>0</v>
      </c>
      <c r="Q2394" t="s">
        <v>8317</v>
      </c>
      <c r="R2394" t="s">
        <v>8318</v>
      </c>
      <c r="S2394" s="10">
        <f t="shared" si="142"/>
        <v>42276.120636574073</v>
      </c>
      <c r="T2394" s="10">
        <f t="shared" si="14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0"/>
        <v>1.9995000000000001</v>
      </c>
      <c r="P2395" s="6">
        <f t="shared" si="141"/>
        <v>25.5</v>
      </c>
      <c r="Q2395" t="s">
        <v>8317</v>
      </c>
      <c r="R2395" t="s">
        <v>8318</v>
      </c>
      <c r="S2395" s="10">
        <f t="shared" si="142"/>
        <v>42194.648344907408</v>
      </c>
      <c r="T2395" s="10">
        <f t="shared" si="14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0"/>
        <v>1.9994000000000001</v>
      </c>
      <c r="P2396" s="6">
        <f t="shared" si="141"/>
        <v>2.5</v>
      </c>
      <c r="Q2396" t="s">
        <v>8317</v>
      </c>
      <c r="R2396" t="s">
        <v>8318</v>
      </c>
      <c r="S2396" s="10">
        <f t="shared" si="142"/>
        <v>42031.362187499995</v>
      </c>
      <c r="T2396" s="10">
        <f t="shared" si="14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0"/>
        <v>2</v>
      </c>
      <c r="P2397" s="6">
        <f t="shared" si="141"/>
        <v>0</v>
      </c>
      <c r="Q2397" t="s">
        <v>8317</v>
      </c>
      <c r="R2397" t="s">
        <v>8318</v>
      </c>
      <c r="S2397" s="10">
        <f t="shared" si="142"/>
        <v>42717.121377314819</v>
      </c>
      <c r="T2397" s="10">
        <f t="shared" si="14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0"/>
        <v>1.998</v>
      </c>
      <c r="P2398" s="6">
        <f t="shared" si="141"/>
        <v>5.5</v>
      </c>
      <c r="Q2398" t="s">
        <v>8317</v>
      </c>
      <c r="R2398" t="s">
        <v>8318</v>
      </c>
      <c r="S2398" s="10">
        <f t="shared" si="142"/>
        <v>42262.849050925928</v>
      </c>
      <c r="T2398" s="10">
        <f t="shared" si="14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0"/>
        <v>2</v>
      </c>
      <c r="P2399" s="6">
        <f t="shared" si="141"/>
        <v>0</v>
      </c>
      <c r="Q2399" t="s">
        <v>8317</v>
      </c>
      <c r="R2399" t="s">
        <v>8318</v>
      </c>
      <c r="S2399" s="10">
        <f t="shared" si="142"/>
        <v>41976.88490740741</v>
      </c>
      <c r="T2399" s="10">
        <f t="shared" si="14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0"/>
        <v>2</v>
      </c>
      <c r="P2400" s="6">
        <f t="shared" si="141"/>
        <v>0</v>
      </c>
      <c r="Q2400" t="s">
        <v>8317</v>
      </c>
      <c r="R2400" t="s">
        <v>8318</v>
      </c>
      <c r="S2400" s="10">
        <f t="shared" si="142"/>
        <v>42157.916481481487</v>
      </c>
      <c r="T2400" s="10">
        <f t="shared" si="14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0"/>
        <v>2</v>
      </c>
      <c r="P2401" s="6">
        <f t="shared" si="141"/>
        <v>0</v>
      </c>
      <c r="Q2401" t="s">
        <v>8317</v>
      </c>
      <c r="R2401" t="s">
        <v>8318</v>
      </c>
      <c r="S2401" s="10">
        <f t="shared" si="142"/>
        <v>41956.853078703702</v>
      </c>
      <c r="T2401" s="10">
        <f t="shared" si="14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0"/>
        <v>2</v>
      </c>
      <c r="P2402" s="6">
        <f t="shared" si="141"/>
        <v>0</v>
      </c>
      <c r="Q2402" t="s">
        <v>8317</v>
      </c>
      <c r="R2402" t="s">
        <v>8318</v>
      </c>
      <c r="S2402" s="10">
        <f t="shared" si="142"/>
        <v>42444.268101851849</v>
      </c>
      <c r="T2402" s="10">
        <f t="shared" si="14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0"/>
        <v>1.9928214285714285</v>
      </c>
      <c r="P2403" s="6">
        <f t="shared" si="141"/>
        <v>105</v>
      </c>
      <c r="Q2403" t="s">
        <v>8334</v>
      </c>
      <c r="R2403" t="s">
        <v>8335</v>
      </c>
      <c r="S2403" s="10">
        <f t="shared" si="142"/>
        <v>42374.822870370372</v>
      </c>
      <c r="T2403" s="10">
        <f t="shared" si="14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0"/>
        <v>1.9956666666666667</v>
      </c>
      <c r="P2404" s="6">
        <f t="shared" si="141"/>
        <v>26.5</v>
      </c>
      <c r="Q2404" t="s">
        <v>8334</v>
      </c>
      <c r="R2404" t="s">
        <v>8335</v>
      </c>
      <c r="S2404" s="10">
        <f t="shared" si="142"/>
        <v>42107.679756944446</v>
      </c>
      <c r="T2404" s="10">
        <f t="shared" si="14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0"/>
        <v>1.8316666666666666</v>
      </c>
      <c r="P2405" s="6">
        <f t="shared" si="141"/>
        <v>107</v>
      </c>
      <c r="Q2405" t="s">
        <v>8334</v>
      </c>
      <c r="R2405" t="s">
        <v>8335</v>
      </c>
      <c r="S2405" s="10">
        <f t="shared" si="142"/>
        <v>42399.882615740738</v>
      </c>
      <c r="T2405" s="10">
        <f t="shared" si="14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0"/>
        <v>2</v>
      </c>
      <c r="P2406" s="6">
        <f t="shared" si="141"/>
        <v>0</v>
      </c>
      <c r="Q2406" t="s">
        <v>8334</v>
      </c>
      <c r="R2406" t="s">
        <v>8335</v>
      </c>
      <c r="S2406" s="10">
        <f t="shared" si="142"/>
        <v>42342.03943287037</v>
      </c>
      <c r="T2406" s="10">
        <f t="shared" si="14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0"/>
        <v>1.7747999999999999</v>
      </c>
      <c r="P2407" s="6">
        <f t="shared" si="141"/>
        <v>573</v>
      </c>
      <c r="Q2407" t="s">
        <v>8334</v>
      </c>
      <c r="R2407" t="s">
        <v>8335</v>
      </c>
      <c r="S2407" s="10">
        <f t="shared" si="142"/>
        <v>42595.585358796292</v>
      </c>
      <c r="T2407" s="10">
        <f t="shared" si="14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0"/>
        <v>1.586153846153846</v>
      </c>
      <c r="P2408" s="6">
        <f t="shared" si="141"/>
        <v>680.5</v>
      </c>
      <c r="Q2408" t="s">
        <v>8334</v>
      </c>
      <c r="R2408" t="s">
        <v>8335</v>
      </c>
      <c r="S2408" s="10">
        <f t="shared" si="142"/>
        <v>41983.110995370371</v>
      </c>
      <c r="T2408" s="10">
        <f t="shared" si="14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0"/>
        <v>1.7474090909090909</v>
      </c>
      <c r="P2409" s="6">
        <f t="shared" si="141"/>
        <v>2795</v>
      </c>
      <c r="Q2409" t="s">
        <v>8334</v>
      </c>
      <c r="R2409" t="s">
        <v>8335</v>
      </c>
      <c r="S2409" s="10">
        <f t="shared" si="142"/>
        <v>42082.575555555552</v>
      </c>
      <c r="T2409" s="10">
        <f t="shared" si="14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0"/>
        <v>1.998</v>
      </c>
      <c r="P2410" s="6">
        <f t="shared" si="141"/>
        <v>16</v>
      </c>
      <c r="Q2410" t="s">
        <v>8334</v>
      </c>
      <c r="R2410" t="s">
        <v>8335</v>
      </c>
      <c r="S2410" s="10">
        <f t="shared" si="142"/>
        <v>41919.140706018516</v>
      </c>
      <c r="T2410" s="10">
        <f t="shared" si="14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0"/>
        <v>1.9816</v>
      </c>
      <c r="P2411" s="6">
        <f t="shared" si="141"/>
        <v>233</v>
      </c>
      <c r="Q2411" t="s">
        <v>8334</v>
      </c>
      <c r="R2411" t="s">
        <v>8335</v>
      </c>
      <c r="S2411" s="10">
        <f t="shared" si="142"/>
        <v>42204.875868055555</v>
      </c>
      <c r="T2411" s="10">
        <f t="shared" si="14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0"/>
        <v>2</v>
      </c>
      <c r="P2412" s="6">
        <f t="shared" si="141"/>
        <v>0</v>
      </c>
      <c r="Q2412" t="s">
        <v>8334</v>
      </c>
      <c r="R2412" t="s">
        <v>8335</v>
      </c>
      <c r="S2412" s="10">
        <f t="shared" si="142"/>
        <v>42224.408275462964</v>
      </c>
      <c r="T2412" s="10">
        <f t="shared" si="14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0"/>
        <v>1.99396</v>
      </c>
      <c r="P2413" s="6">
        <f t="shared" si="141"/>
        <v>77</v>
      </c>
      <c r="Q2413" t="s">
        <v>8334</v>
      </c>
      <c r="R2413" t="s">
        <v>8335</v>
      </c>
      <c r="S2413" s="10">
        <f t="shared" si="142"/>
        <v>42211.732430555552</v>
      </c>
      <c r="T2413" s="10">
        <f t="shared" si="14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0"/>
        <v>2</v>
      </c>
      <c r="P2414" s="6">
        <f t="shared" si="141"/>
        <v>0</v>
      </c>
      <c r="Q2414" t="s">
        <v>8334</v>
      </c>
      <c r="R2414" t="s">
        <v>8335</v>
      </c>
      <c r="S2414" s="10">
        <f t="shared" si="142"/>
        <v>42655.736956018518</v>
      </c>
      <c r="T2414" s="10">
        <f t="shared" si="14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0"/>
        <v>1.9916666666666667</v>
      </c>
      <c r="P2415" s="6">
        <f t="shared" si="141"/>
        <v>14</v>
      </c>
      <c r="Q2415" t="s">
        <v>8334</v>
      </c>
      <c r="R2415" t="s">
        <v>8335</v>
      </c>
      <c r="S2415" s="10">
        <f t="shared" si="142"/>
        <v>41760.10974537037</v>
      </c>
      <c r="T2415" s="10">
        <f t="shared" si="14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0"/>
        <v>1.9693333333333334</v>
      </c>
      <c r="P2416" s="6">
        <f t="shared" si="141"/>
        <v>236.5</v>
      </c>
      <c r="Q2416" t="s">
        <v>8334</v>
      </c>
      <c r="R2416" t="s">
        <v>8335</v>
      </c>
      <c r="S2416" s="10">
        <f t="shared" si="142"/>
        <v>42198.695138888885</v>
      </c>
      <c r="T2416" s="10">
        <f t="shared" si="14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0"/>
        <v>1.9944166666666665</v>
      </c>
      <c r="P2417" s="6">
        <f t="shared" si="141"/>
        <v>170.5</v>
      </c>
      <c r="Q2417" t="s">
        <v>8334</v>
      </c>
      <c r="R2417" t="s">
        <v>8335</v>
      </c>
      <c r="S2417" s="10">
        <f t="shared" si="142"/>
        <v>42536.862800925926</v>
      </c>
      <c r="T2417" s="10">
        <f t="shared" si="14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0"/>
        <v>1.9997500000000001</v>
      </c>
      <c r="P2418" s="6">
        <f t="shared" si="141"/>
        <v>3</v>
      </c>
      <c r="Q2418" t="s">
        <v>8334</v>
      </c>
      <c r="R2418" t="s">
        <v>8335</v>
      </c>
      <c r="S2418" s="10">
        <f t="shared" si="142"/>
        <v>42019.737766203703</v>
      </c>
      <c r="T2418" s="10">
        <f t="shared" si="14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0"/>
        <v>2</v>
      </c>
      <c r="P2419" s="6">
        <f t="shared" si="141"/>
        <v>0</v>
      </c>
      <c r="Q2419" t="s">
        <v>8334</v>
      </c>
      <c r="R2419" t="s">
        <v>8335</v>
      </c>
      <c r="S2419" s="10">
        <f t="shared" si="142"/>
        <v>41831.884108796294</v>
      </c>
      <c r="T2419" s="10">
        <f t="shared" si="14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0"/>
        <v>1.9998</v>
      </c>
      <c r="P2420" s="6">
        <f t="shared" si="141"/>
        <v>5</v>
      </c>
      <c r="Q2420" t="s">
        <v>8334</v>
      </c>
      <c r="R2420" t="s">
        <v>8335</v>
      </c>
      <c r="S2420" s="10">
        <f t="shared" si="142"/>
        <v>42027.856990740736</v>
      </c>
      <c r="T2420" s="10">
        <f t="shared" si="14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0"/>
        <v>2</v>
      </c>
      <c r="P2421" s="6">
        <f t="shared" si="141"/>
        <v>0</v>
      </c>
      <c r="Q2421" t="s">
        <v>8334</v>
      </c>
      <c r="R2421" t="s">
        <v>8335</v>
      </c>
      <c r="S2421" s="10">
        <f t="shared" si="142"/>
        <v>41993.738298611104</v>
      </c>
      <c r="T2421" s="10">
        <f t="shared" si="14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ref="O2422:O2485" si="144">(D2422-E2422)/ABS(D2422)+1</f>
        <v>1.8517486662714879</v>
      </c>
      <c r="P2422" s="6">
        <f t="shared" ref="P2422:P2485" si="145">AVERAGE(E2422,L2422)</f>
        <v>1268.5</v>
      </c>
      <c r="Q2422" t="s">
        <v>8334</v>
      </c>
      <c r="R2422" t="s">
        <v>8335</v>
      </c>
      <c r="S2422" s="10">
        <f t="shared" ref="S2422:S2485" si="146">(((J2422/60)/60)/24)+DATE(1970,1,1)</f>
        <v>41893.028877314813</v>
      </c>
      <c r="T2422" s="10">
        <f t="shared" ref="T2422:T2485" si="147"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4"/>
        <v>1.9998333333333334</v>
      </c>
      <c r="P2423" s="6">
        <f t="shared" si="145"/>
        <v>1</v>
      </c>
      <c r="Q2423" t="s">
        <v>8334</v>
      </c>
      <c r="R2423" t="s">
        <v>8335</v>
      </c>
      <c r="S2423" s="10">
        <f t="shared" si="146"/>
        <v>42026.687453703707</v>
      </c>
      <c r="T2423" s="10">
        <f t="shared" si="14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4"/>
        <v>1.998</v>
      </c>
      <c r="P2424" s="6">
        <f t="shared" si="145"/>
        <v>1</v>
      </c>
      <c r="Q2424" t="s">
        <v>8334</v>
      </c>
      <c r="R2424" t="s">
        <v>8335</v>
      </c>
      <c r="S2424" s="10">
        <f t="shared" si="146"/>
        <v>42044.724953703699</v>
      </c>
      <c r="T2424" s="10">
        <f t="shared" si="14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4"/>
        <v>1.9998666666666667</v>
      </c>
      <c r="P2425" s="6">
        <f t="shared" si="145"/>
        <v>4.5</v>
      </c>
      <c r="Q2425" t="s">
        <v>8334</v>
      </c>
      <c r="R2425" t="s">
        <v>8335</v>
      </c>
      <c r="S2425" s="10">
        <f t="shared" si="146"/>
        <v>41974.704745370371</v>
      </c>
      <c r="T2425" s="10">
        <f t="shared" si="14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4"/>
        <v>1.9876</v>
      </c>
      <c r="P2426" s="6">
        <f t="shared" si="145"/>
        <v>159.5</v>
      </c>
      <c r="Q2426" t="s">
        <v>8334</v>
      </c>
      <c r="R2426" t="s">
        <v>8335</v>
      </c>
      <c r="S2426" s="10">
        <f t="shared" si="146"/>
        <v>41909.892453703702</v>
      </c>
      <c r="T2426" s="10">
        <f t="shared" si="14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4"/>
        <v>1.9997142857142856</v>
      </c>
      <c r="P2427" s="6">
        <f t="shared" si="145"/>
        <v>1</v>
      </c>
      <c r="Q2427" t="s">
        <v>8334</v>
      </c>
      <c r="R2427" t="s">
        <v>8335</v>
      </c>
      <c r="S2427" s="10">
        <f t="shared" si="146"/>
        <v>42502.913761574076</v>
      </c>
      <c r="T2427" s="10">
        <f t="shared" si="14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4"/>
        <v>2</v>
      </c>
      <c r="P2428" s="6">
        <f t="shared" si="145"/>
        <v>0</v>
      </c>
      <c r="Q2428" t="s">
        <v>8334</v>
      </c>
      <c r="R2428" t="s">
        <v>8335</v>
      </c>
      <c r="S2428" s="10">
        <f t="shared" si="146"/>
        <v>42164.170046296291</v>
      </c>
      <c r="T2428" s="10">
        <f t="shared" si="14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4"/>
        <v>1.9999799999999999</v>
      </c>
      <c r="P2429" s="6">
        <f t="shared" si="145"/>
        <v>1</v>
      </c>
      <c r="Q2429" t="s">
        <v>8334</v>
      </c>
      <c r="R2429" t="s">
        <v>8335</v>
      </c>
      <c r="S2429" s="10">
        <f t="shared" si="146"/>
        <v>42412.318668981476</v>
      </c>
      <c r="T2429" s="10">
        <f t="shared" si="14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4"/>
        <v>1.9999714285714285</v>
      </c>
      <c r="P2430" s="6">
        <f t="shared" si="145"/>
        <v>1</v>
      </c>
      <c r="Q2430" t="s">
        <v>8334</v>
      </c>
      <c r="R2430" t="s">
        <v>8335</v>
      </c>
      <c r="S2430" s="10">
        <f t="shared" si="146"/>
        <v>42045.784155092595</v>
      </c>
      <c r="T2430" s="10">
        <f t="shared" si="14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4"/>
        <v>1.9856785714285714</v>
      </c>
      <c r="P2431" s="6">
        <f t="shared" si="145"/>
        <v>1004.5</v>
      </c>
      <c r="Q2431" t="s">
        <v>8334</v>
      </c>
      <c r="R2431" t="s">
        <v>8335</v>
      </c>
      <c r="S2431" s="10">
        <f t="shared" si="146"/>
        <v>42734.879236111112</v>
      </c>
      <c r="T2431" s="10">
        <f t="shared" si="14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4"/>
        <v>1.9929999999999999</v>
      </c>
      <c r="P2432" s="6">
        <f t="shared" si="145"/>
        <v>11.5</v>
      </c>
      <c r="Q2432" t="s">
        <v>8334</v>
      </c>
      <c r="R2432" t="s">
        <v>8335</v>
      </c>
      <c r="S2432" s="10">
        <f t="shared" si="146"/>
        <v>42382.130833333329</v>
      </c>
      <c r="T2432" s="10">
        <f t="shared" si="14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4"/>
        <v>1.9999799999999999</v>
      </c>
      <c r="P2433" s="6">
        <f t="shared" si="145"/>
        <v>2</v>
      </c>
      <c r="Q2433" t="s">
        <v>8334</v>
      </c>
      <c r="R2433" t="s">
        <v>8335</v>
      </c>
      <c r="S2433" s="10">
        <f t="shared" si="146"/>
        <v>42489.099687499998</v>
      </c>
      <c r="T2433" s="10">
        <f t="shared" si="14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4"/>
        <v>1.999857142857143</v>
      </c>
      <c r="P2434" s="6">
        <f t="shared" si="145"/>
        <v>2</v>
      </c>
      <c r="Q2434" t="s">
        <v>8334</v>
      </c>
      <c r="R2434" t="s">
        <v>8335</v>
      </c>
      <c r="S2434" s="10">
        <f t="shared" si="146"/>
        <v>42041.218715277777</v>
      </c>
      <c r="T2434" s="10">
        <f t="shared" si="14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44"/>
        <v>2</v>
      </c>
      <c r="P2435" s="6">
        <f t="shared" si="145"/>
        <v>0</v>
      </c>
      <c r="Q2435" t="s">
        <v>8334</v>
      </c>
      <c r="R2435" t="s">
        <v>8335</v>
      </c>
      <c r="S2435" s="10">
        <f t="shared" si="146"/>
        <v>42397.89980324074</v>
      </c>
      <c r="T2435" s="10">
        <f t="shared" si="147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44"/>
        <v>1.9986999999999999</v>
      </c>
      <c r="P2436" s="6">
        <f t="shared" si="145"/>
        <v>14</v>
      </c>
      <c r="Q2436" t="s">
        <v>8334</v>
      </c>
      <c r="R2436" t="s">
        <v>8335</v>
      </c>
      <c r="S2436" s="10">
        <f t="shared" si="146"/>
        <v>42180.18604166666</v>
      </c>
      <c r="T2436" s="10">
        <f t="shared" si="14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44"/>
        <v>1.995104</v>
      </c>
      <c r="P2437" s="6">
        <f t="shared" si="145"/>
        <v>614</v>
      </c>
      <c r="Q2437" t="s">
        <v>8334</v>
      </c>
      <c r="R2437" t="s">
        <v>8335</v>
      </c>
      <c r="S2437" s="10">
        <f t="shared" si="146"/>
        <v>42252.277615740735</v>
      </c>
      <c r="T2437" s="10">
        <f t="shared" si="14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44"/>
        <v>1.9996153846153846</v>
      </c>
      <c r="P2438" s="6">
        <f t="shared" si="145"/>
        <v>23.5</v>
      </c>
      <c r="Q2438" t="s">
        <v>8334</v>
      </c>
      <c r="R2438" t="s">
        <v>8335</v>
      </c>
      <c r="S2438" s="10">
        <f t="shared" si="146"/>
        <v>42338.615393518514</v>
      </c>
      <c r="T2438" s="10">
        <f t="shared" si="14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44"/>
        <v>2</v>
      </c>
      <c r="P2439" s="6">
        <f t="shared" si="145"/>
        <v>0</v>
      </c>
      <c r="Q2439" t="s">
        <v>8334</v>
      </c>
      <c r="R2439" t="s">
        <v>8335</v>
      </c>
      <c r="S2439" s="10">
        <f t="shared" si="146"/>
        <v>42031.965138888889</v>
      </c>
      <c r="T2439" s="10">
        <f t="shared" si="14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44"/>
        <v>1.9966666666666666</v>
      </c>
      <c r="P2440" s="6">
        <f t="shared" si="145"/>
        <v>25.5</v>
      </c>
      <c r="Q2440" t="s">
        <v>8334</v>
      </c>
      <c r="R2440" t="s">
        <v>8335</v>
      </c>
      <c r="S2440" s="10">
        <f t="shared" si="146"/>
        <v>42285.91506944444</v>
      </c>
      <c r="T2440" s="10">
        <f t="shared" si="14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44"/>
        <v>2</v>
      </c>
      <c r="P2441" s="6">
        <f t="shared" si="145"/>
        <v>0</v>
      </c>
      <c r="Q2441" t="s">
        <v>8334</v>
      </c>
      <c r="R2441" t="s">
        <v>8335</v>
      </c>
      <c r="S2441" s="10">
        <f t="shared" si="146"/>
        <v>42265.818622685183</v>
      </c>
      <c r="T2441" s="10">
        <f t="shared" si="14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44"/>
        <v>1.998</v>
      </c>
      <c r="P2442" s="6">
        <f t="shared" si="145"/>
        <v>6</v>
      </c>
      <c r="Q2442" t="s">
        <v>8334</v>
      </c>
      <c r="R2442" t="s">
        <v>8335</v>
      </c>
      <c r="S2442" s="10">
        <f t="shared" si="146"/>
        <v>42383.899456018517</v>
      </c>
      <c r="T2442" s="10">
        <f t="shared" si="14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44"/>
        <v>0.92120000000000002</v>
      </c>
      <c r="P2443" s="6">
        <f t="shared" si="145"/>
        <v>4100</v>
      </c>
      <c r="Q2443" t="s">
        <v>8334</v>
      </c>
      <c r="R2443" t="s">
        <v>8350</v>
      </c>
      <c r="S2443" s="10">
        <f t="shared" si="146"/>
        <v>42187.125625000001</v>
      </c>
      <c r="T2443" s="10">
        <f t="shared" si="14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44"/>
        <v>0.74058333333333337</v>
      </c>
      <c r="P2444" s="6">
        <f t="shared" si="145"/>
        <v>15299</v>
      </c>
      <c r="Q2444" t="s">
        <v>8334</v>
      </c>
      <c r="R2444" t="s">
        <v>8350</v>
      </c>
      <c r="S2444" s="10">
        <f t="shared" si="146"/>
        <v>42052.666990740734</v>
      </c>
      <c r="T2444" s="10">
        <f t="shared" si="14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44"/>
        <v>-2.5149499999999936E-2</v>
      </c>
      <c r="P2445" s="6">
        <f t="shared" si="145"/>
        <v>20406.994999999999</v>
      </c>
      <c r="Q2445" t="s">
        <v>8334</v>
      </c>
      <c r="R2445" t="s">
        <v>8350</v>
      </c>
      <c r="S2445" s="10">
        <f t="shared" si="146"/>
        <v>41836.625254629631</v>
      </c>
      <c r="T2445" s="10">
        <f t="shared" si="14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44"/>
        <v>0.91400000000000003</v>
      </c>
      <c r="P2446" s="6">
        <f t="shared" si="145"/>
        <v>1659.5</v>
      </c>
      <c r="Q2446" t="s">
        <v>8334</v>
      </c>
      <c r="R2446" t="s">
        <v>8350</v>
      </c>
      <c r="S2446" s="10">
        <f t="shared" si="146"/>
        <v>42485.754525462966</v>
      </c>
      <c r="T2446" s="10">
        <f t="shared" si="14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44"/>
        <v>0.27200000000000002</v>
      </c>
      <c r="P2447" s="6">
        <f t="shared" si="145"/>
        <v>4377.5</v>
      </c>
      <c r="Q2447" t="s">
        <v>8334</v>
      </c>
      <c r="R2447" t="s">
        <v>8350</v>
      </c>
      <c r="S2447" s="10">
        <f t="shared" si="146"/>
        <v>42243.190057870372</v>
      </c>
      <c r="T2447" s="10">
        <f t="shared" si="14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44"/>
        <v>0.32020000000000004</v>
      </c>
      <c r="P2448" s="6">
        <f t="shared" si="145"/>
        <v>4255</v>
      </c>
      <c r="Q2448" t="s">
        <v>8334</v>
      </c>
      <c r="R2448" t="s">
        <v>8350</v>
      </c>
      <c r="S2448" s="10">
        <f t="shared" si="146"/>
        <v>42670.602673611109</v>
      </c>
      <c r="T2448" s="10">
        <f t="shared" si="14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44"/>
        <v>-2.2719999999999998</v>
      </c>
      <c r="P2449" s="6">
        <f t="shared" si="145"/>
        <v>5508.5</v>
      </c>
      <c r="Q2449" t="s">
        <v>8334</v>
      </c>
      <c r="R2449" t="s">
        <v>8350</v>
      </c>
      <c r="S2449" s="10">
        <f t="shared" si="146"/>
        <v>42654.469826388886</v>
      </c>
      <c r="T2449" s="10">
        <f t="shared" si="14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44"/>
        <v>0.92500000000000004</v>
      </c>
      <c r="P2450" s="6">
        <f t="shared" si="145"/>
        <v>219.5</v>
      </c>
      <c r="Q2450" t="s">
        <v>8334</v>
      </c>
      <c r="R2450" t="s">
        <v>8350</v>
      </c>
      <c r="S2450" s="10">
        <f t="shared" si="146"/>
        <v>42607.316122685181</v>
      </c>
      <c r="T2450" s="10">
        <f t="shared" si="14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44"/>
        <v>0.92</v>
      </c>
      <c r="P2451" s="6">
        <f t="shared" si="145"/>
        <v>5460</v>
      </c>
      <c r="Q2451" t="s">
        <v>8334</v>
      </c>
      <c r="R2451" t="s">
        <v>8350</v>
      </c>
      <c r="S2451" s="10">
        <f t="shared" si="146"/>
        <v>41943.142534722225</v>
      </c>
      <c r="T2451" s="10">
        <f t="shared" si="14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44"/>
        <v>0.98466466666666663</v>
      </c>
      <c r="P2452" s="6">
        <f t="shared" si="145"/>
        <v>7666.0150000000003</v>
      </c>
      <c r="Q2452" t="s">
        <v>8334</v>
      </c>
      <c r="R2452" t="s">
        <v>8350</v>
      </c>
      <c r="S2452" s="10">
        <f t="shared" si="146"/>
        <v>41902.07240740741</v>
      </c>
      <c r="T2452" s="10">
        <f t="shared" si="14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44"/>
        <v>0.84550000000000003</v>
      </c>
      <c r="P2453" s="6">
        <f t="shared" si="145"/>
        <v>5865.5</v>
      </c>
      <c r="Q2453" t="s">
        <v>8334</v>
      </c>
      <c r="R2453" t="s">
        <v>8350</v>
      </c>
      <c r="S2453" s="10">
        <f t="shared" si="146"/>
        <v>42779.908449074079</v>
      </c>
      <c r="T2453" s="10">
        <f t="shared" si="14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44"/>
        <v>0.66500000000000004</v>
      </c>
      <c r="P2454" s="6">
        <f t="shared" si="145"/>
        <v>408</v>
      </c>
      <c r="Q2454" t="s">
        <v>8334</v>
      </c>
      <c r="R2454" t="s">
        <v>8350</v>
      </c>
      <c r="S2454" s="10">
        <f t="shared" si="146"/>
        <v>42338.84375</v>
      </c>
      <c r="T2454" s="10">
        <f t="shared" si="14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44"/>
        <v>0.45299999999999996</v>
      </c>
      <c r="P2455" s="6">
        <f t="shared" si="145"/>
        <v>2354</v>
      </c>
      <c r="Q2455" t="s">
        <v>8334</v>
      </c>
      <c r="R2455" t="s">
        <v>8350</v>
      </c>
      <c r="S2455" s="10">
        <f t="shared" si="146"/>
        <v>42738.692233796297</v>
      </c>
      <c r="T2455" s="10">
        <f t="shared" si="14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44"/>
        <v>0.99154285714285717</v>
      </c>
      <c r="P2456" s="6">
        <f t="shared" si="145"/>
        <v>17713</v>
      </c>
      <c r="Q2456" t="s">
        <v>8334</v>
      </c>
      <c r="R2456" t="s">
        <v>8350</v>
      </c>
      <c r="S2456" s="10">
        <f t="shared" si="146"/>
        <v>42770.201481481476</v>
      </c>
      <c r="T2456" s="10">
        <f t="shared" si="14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44"/>
        <v>0.18000000000000005</v>
      </c>
      <c r="P2457" s="6">
        <f t="shared" si="145"/>
        <v>281</v>
      </c>
      <c r="Q2457" t="s">
        <v>8334</v>
      </c>
      <c r="R2457" t="s">
        <v>8350</v>
      </c>
      <c r="S2457" s="10">
        <f t="shared" si="146"/>
        <v>42452.781828703708</v>
      </c>
      <c r="T2457" s="10">
        <f t="shared" si="14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44"/>
        <v>0.19133333333333336</v>
      </c>
      <c r="P2458" s="6">
        <f t="shared" si="145"/>
        <v>1390</v>
      </c>
      <c r="Q2458" t="s">
        <v>8334</v>
      </c>
      <c r="R2458" t="s">
        <v>8350</v>
      </c>
      <c r="S2458" s="10">
        <f t="shared" si="146"/>
        <v>42761.961099537039</v>
      </c>
      <c r="T2458" s="10">
        <f t="shared" si="14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44"/>
        <v>0.97695652173913039</v>
      </c>
      <c r="P2459" s="6">
        <f t="shared" si="145"/>
        <v>11827</v>
      </c>
      <c r="Q2459" t="s">
        <v>8334</v>
      </c>
      <c r="R2459" t="s">
        <v>8350</v>
      </c>
      <c r="S2459" s="10">
        <f t="shared" si="146"/>
        <v>42423.602500000001</v>
      </c>
      <c r="T2459" s="10">
        <f t="shared" si="14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44"/>
        <v>0.8982</v>
      </c>
      <c r="P2460" s="6">
        <f t="shared" si="145"/>
        <v>2794.5</v>
      </c>
      <c r="Q2460" t="s">
        <v>8334</v>
      </c>
      <c r="R2460" t="s">
        <v>8350</v>
      </c>
      <c r="S2460" s="10">
        <f t="shared" si="146"/>
        <v>42495.871736111112</v>
      </c>
      <c r="T2460" s="10">
        <f t="shared" si="14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44"/>
        <v>0.97750000000000004</v>
      </c>
      <c r="P2461" s="6">
        <f t="shared" si="145"/>
        <v>15478.5</v>
      </c>
      <c r="Q2461" t="s">
        <v>8334</v>
      </c>
      <c r="R2461" t="s">
        <v>8350</v>
      </c>
      <c r="S2461" s="10">
        <f t="shared" si="146"/>
        <v>42407.637557870374</v>
      </c>
      <c r="T2461" s="10">
        <f t="shared" si="14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44"/>
        <v>0.99211764705882355</v>
      </c>
      <c r="P2462" s="6">
        <f t="shared" si="145"/>
        <v>4317.5</v>
      </c>
      <c r="Q2462" t="s">
        <v>8334</v>
      </c>
      <c r="R2462" t="s">
        <v>8350</v>
      </c>
      <c r="S2462" s="10">
        <f t="shared" si="146"/>
        <v>42704.187118055561</v>
      </c>
      <c r="T2462" s="10">
        <f t="shared" si="14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44"/>
        <v>0.96199999999999997</v>
      </c>
      <c r="P2463" s="6">
        <f t="shared" si="145"/>
        <v>3935.5</v>
      </c>
      <c r="Q2463" t="s">
        <v>8323</v>
      </c>
      <c r="R2463" t="s">
        <v>8327</v>
      </c>
      <c r="S2463" s="10">
        <f t="shared" si="146"/>
        <v>40784.012696759259</v>
      </c>
      <c r="T2463" s="10">
        <f t="shared" si="14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44"/>
        <v>0.89291666666666669</v>
      </c>
      <c r="P2464" s="6">
        <f t="shared" si="145"/>
        <v>1718.125</v>
      </c>
      <c r="Q2464" t="s">
        <v>8323</v>
      </c>
      <c r="R2464" t="s">
        <v>8327</v>
      </c>
      <c r="S2464" s="10">
        <f t="shared" si="146"/>
        <v>41089.186296296299</v>
      </c>
      <c r="T2464" s="10">
        <f t="shared" si="14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44"/>
        <v>0.83750000000000002</v>
      </c>
      <c r="P2465" s="6">
        <f t="shared" si="145"/>
        <v>1200</v>
      </c>
      <c r="Q2465" t="s">
        <v>8323</v>
      </c>
      <c r="R2465" t="s">
        <v>8327</v>
      </c>
      <c r="S2465" s="10">
        <f t="shared" si="146"/>
        <v>41341.111400462964</v>
      </c>
      <c r="T2465" s="10">
        <f t="shared" si="14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44"/>
        <v>0.88900000000000001</v>
      </c>
      <c r="P2466" s="6">
        <f t="shared" si="145"/>
        <v>1132.5</v>
      </c>
      <c r="Q2466" t="s">
        <v>8323</v>
      </c>
      <c r="R2466" t="s">
        <v>8327</v>
      </c>
      <c r="S2466" s="10">
        <f t="shared" si="146"/>
        <v>42248.90042824074</v>
      </c>
      <c r="T2466" s="10">
        <f t="shared" si="14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44"/>
        <v>0.19857142857142862</v>
      </c>
      <c r="P2467" s="6">
        <f t="shared" si="145"/>
        <v>654.5</v>
      </c>
      <c r="Q2467" t="s">
        <v>8323</v>
      </c>
      <c r="R2467" t="s">
        <v>8327</v>
      </c>
      <c r="S2467" s="10">
        <f t="shared" si="146"/>
        <v>41145.719305555554</v>
      </c>
      <c r="T2467" s="10">
        <f t="shared" si="14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44"/>
        <v>1</v>
      </c>
      <c r="P2468" s="6">
        <f t="shared" si="145"/>
        <v>1276</v>
      </c>
      <c r="Q2468" t="s">
        <v>8323</v>
      </c>
      <c r="R2468" t="s">
        <v>8327</v>
      </c>
      <c r="S2468" s="10">
        <f t="shared" si="146"/>
        <v>41373.102465277778</v>
      </c>
      <c r="T2468" s="10">
        <f t="shared" si="14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44"/>
        <v>0.81499999999999995</v>
      </c>
      <c r="P2469" s="6">
        <f t="shared" si="145"/>
        <v>614</v>
      </c>
      <c r="Q2469" t="s">
        <v>8323</v>
      </c>
      <c r="R2469" t="s">
        <v>8327</v>
      </c>
      <c r="S2469" s="10">
        <f t="shared" si="146"/>
        <v>41025.874201388891</v>
      </c>
      <c r="T2469" s="10">
        <f t="shared" si="14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44"/>
        <v>0.92782999999999993</v>
      </c>
      <c r="P2470" s="6">
        <f t="shared" si="145"/>
        <v>1101.17</v>
      </c>
      <c r="Q2470" t="s">
        <v>8323</v>
      </c>
      <c r="R2470" t="s">
        <v>8327</v>
      </c>
      <c r="S2470" s="10">
        <f t="shared" si="146"/>
        <v>41174.154178240737</v>
      </c>
      <c r="T2470" s="10">
        <f t="shared" si="14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44"/>
        <v>0.86333333333333329</v>
      </c>
      <c r="P2471" s="6">
        <f t="shared" si="145"/>
        <v>705.5</v>
      </c>
      <c r="Q2471" t="s">
        <v>8323</v>
      </c>
      <c r="R2471" t="s">
        <v>8327</v>
      </c>
      <c r="S2471" s="10">
        <f t="shared" si="146"/>
        <v>40557.429733796293</v>
      </c>
      <c r="T2471" s="10">
        <f t="shared" si="14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44"/>
        <v>0.96835999999999989</v>
      </c>
      <c r="P2472" s="6">
        <f t="shared" si="145"/>
        <v>533.82000000000005</v>
      </c>
      <c r="Q2472" t="s">
        <v>8323</v>
      </c>
      <c r="R2472" t="s">
        <v>8327</v>
      </c>
      <c r="S2472" s="10">
        <f t="shared" si="146"/>
        <v>41023.07471064815</v>
      </c>
      <c r="T2472" s="10">
        <f t="shared" si="14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44"/>
        <v>0.72</v>
      </c>
      <c r="P2473" s="6">
        <f t="shared" si="145"/>
        <v>328.5</v>
      </c>
      <c r="Q2473" t="s">
        <v>8323</v>
      </c>
      <c r="R2473" t="s">
        <v>8327</v>
      </c>
      <c r="S2473" s="10">
        <f t="shared" si="146"/>
        <v>40893.992962962962</v>
      </c>
      <c r="T2473" s="10">
        <f t="shared" si="14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44"/>
        <v>0.64239733333333326</v>
      </c>
      <c r="P2474" s="6">
        <f t="shared" si="145"/>
        <v>5143.01</v>
      </c>
      <c r="Q2474" t="s">
        <v>8323</v>
      </c>
      <c r="R2474" t="s">
        <v>8327</v>
      </c>
      <c r="S2474" s="10">
        <f t="shared" si="146"/>
        <v>40354.11550925926</v>
      </c>
      <c r="T2474" s="10">
        <f t="shared" si="14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44"/>
        <v>1</v>
      </c>
      <c r="P2475" s="6">
        <f t="shared" si="145"/>
        <v>1023.5</v>
      </c>
      <c r="Q2475" t="s">
        <v>8323</v>
      </c>
      <c r="R2475" t="s">
        <v>8327</v>
      </c>
      <c r="S2475" s="10">
        <f t="shared" si="146"/>
        <v>41193.748483796298</v>
      </c>
      <c r="T2475" s="10">
        <f t="shared" si="14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44"/>
        <v>0.99996399999999996</v>
      </c>
      <c r="P2476" s="6">
        <f t="shared" si="145"/>
        <v>2519.09</v>
      </c>
      <c r="Q2476" t="s">
        <v>8323</v>
      </c>
      <c r="R2476" t="s">
        <v>8327</v>
      </c>
      <c r="S2476" s="10">
        <f t="shared" si="146"/>
        <v>40417.011296296296</v>
      </c>
      <c r="T2476" s="10">
        <f t="shared" si="14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44"/>
        <v>0.95279999999999998</v>
      </c>
      <c r="P2477" s="6">
        <f t="shared" si="145"/>
        <v>1349.5</v>
      </c>
      <c r="Q2477" t="s">
        <v>8323</v>
      </c>
      <c r="R2477" t="s">
        <v>8327</v>
      </c>
      <c r="S2477" s="10">
        <f t="shared" si="146"/>
        <v>40310.287673611114</v>
      </c>
      <c r="T2477" s="10">
        <f t="shared" si="14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44"/>
        <v>0.94977500000000004</v>
      </c>
      <c r="P2478" s="6">
        <f t="shared" si="145"/>
        <v>1707.86</v>
      </c>
      <c r="Q2478" t="s">
        <v>8323</v>
      </c>
      <c r="R2478" t="s">
        <v>8327</v>
      </c>
      <c r="S2478" s="10">
        <f t="shared" si="146"/>
        <v>41913.328356481477</v>
      </c>
      <c r="T2478" s="10">
        <f t="shared" si="14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44"/>
        <v>0.28666666666666663</v>
      </c>
      <c r="P2479" s="6">
        <f t="shared" si="145"/>
        <v>663</v>
      </c>
      <c r="Q2479" t="s">
        <v>8323</v>
      </c>
      <c r="R2479" t="s">
        <v>8327</v>
      </c>
      <c r="S2479" s="10">
        <f t="shared" si="146"/>
        <v>41088.691493055558</v>
      </c>
      <c r="T2479" s="10">
        <f t="shared" si="14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44"/>
        <v>0.72499999999999998</v>
      </c>
      <c r="P2480" s="6">
        <f t="shared" si="145"/>
        <v>5139.5</v>
      </c>
      <c r="Q2480" t="s">
        <v>8323</v>
      </c>
      <c r="R2480" t="s">
        <v>8327</v>
      </c>
      <c r="S2480" s="10">
        <f t="shared" si="146"/>
        <v>41257.950381944444</v>
      </c>
      <c r="T2480" s="10">
        <f t="shared" si="14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44"/>
        <v>0.66556666666666664</v>
      </c>
      <c r="P2481" s="6">
        <f t="shared" si="145"/>
        <v>208.16499999999999</v>
      </c>
      <c r="Q2481" t="s">
        <v>8323</v>
      </c>
      <c r="R2481" t="s">
        <v>8327</v>
      </c>
      <c r="S2481" s="10">
        <f t="shared" si="146"/>
        <v>41107.726782407408</v>
      </c>
      <c r="T2481" s="10">
        <f t="shared" si="14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44"/>
        <v>1</v>
      </c>
      <c r="P2482" s="6">
        <f t="shared" si="145"/>
        <v>1004</v>
      </c>
      <c r="Q2482" t="s">
        <v>8323</v>
      </c>
      <c r="R2482" t="s">
        <v>8327</v>
      </c>
      <c r="S2482" s="10">
        <f t="shared" si="146"/>
        <v>42227.936157407406</v>
      </c>
      <c r="T2482" s="10">
        <f t="shared" si="14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44"/>
        <v>0.87089000000000016</v>
      </c>
      <c r="P2483" s="6">
        <f t="shared" si="145"/>
        <v>2305.7199999999998</v>
      </c>
      <c r="Q2483" t="s">
        <v>8323</v>
      </c>
      <c r="R2483" t="s">
        <v>8327</v>
      </c>
      <c r="S2483" s="10">
        <f t="shared" si="146"/>
        <v>40999.645925925928</v>
      </c>
      <c r="T2483" s="10">
        <f t="shared" si="14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44"/>
        <v>0.999</v>
      </c>
      <c r="P2484" s="6">
        <f t="shared" si="145"/>
        <v>513</v>
      </c>
      <c r="Q2484" t="s">
        <v>8323</v>
      </c>
      <c r="R2484" t="s">
        <v>8327</v>
      </c>
      <c r="S2484" s="10">
        <f t="shared" si="146"/>
        <v>40711.782210648147</v>
      </c>
      <c r="T2484" s="10">
        <f t="shared" si="14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44"/>
        <v>0.86272727272727279</v>
      </c>
      <c r="P2485" s="6">
        <f t="shared" si="145"/>
        <v>635</v>
      </c>
      <c r="Q2485" t="s">
        <v>8323</v>
      </c>
      <c r="R2485" t="s">
        <v>8327</v>
      </c>
      <c r="S2485" s="10">
        <f t="shared" si="146"/>
        <v>40970.750034722223</v>
      </c>
      <c r="T2485" s="10">
        <f t="shared" si="14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ref="O2486:O2549" si="148">(D2486-E2486)/ABS(D2486)+1</f>
        <v>0.80682571428571437</v>
      </c>
      <c r="P2486" s="6">
        <f t="shared" ref="P2486:P2549" si="149">AVERAGE(E2486,L2486)</f>
        <v>2133.0549999999998</v>
      </c>
      <c r="Q2486" t="s">
        <v>8323</v>
      </c>
      <c r="R2486" t="s">
        <v>8327</v>
      </c>
      <c r="S2486" s="10">
        <f t="shared" ref="S2486:S2549" si="150">(((J2486/60)/60)/24)+DATE(1970,1,1)</f>
        <v>40771.916701388887</v>
      </c>
      <c r="T2486" s="10">
        <f t="shared" ref="T2486:T2549" si="151"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48"/>
        <v>0.96750000000000003</v>
      </c>
      <c r="P2487" s="6">
        <f t="shared" si="149"/>
        <v>1053</v>
      </c>
      <c r="Q2487" t="s">
        <v>8323</v>
      </c>
      <c r="R2487" t="s">
        <v>8327</v>
      </c>
      <c r="S2487" s="10">
        <f t="shared" si="150"/>
        <v>40793.998599537037</v>
      </c>
      <c r="T2487" s="10">
        <f t="shared" si="15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48"/>
        <v>-0.65666666666666673</v>
      </c>
      <c r="P2488" s="6">
        <f t="shared" si="149"/>
        <v>413.5</v>
      </c>
      <c r="Q2488" t="s">
        <v>8323</v>
      </c>
      <c r="R2488" t="s">
        <v>8327</v>
      </c>
      <c r="S2488" s="10">
        <f t="shared" si="150"/>
        <v>40991.708055555559</v>
      </c>
      <c r="T2488" s="10">
        <f t="shared" si="15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48"/>
        <v>0.99949333333333334</v>
      </c>
      <c r="P2489" s="6">
        <f t="shared" si="149"/>
        <v>769.38</v>
      </c>
      <c r="Q2489" t="s">
        <v>8323</v>
      </c>
      <c r="R2489" t="s">
        <v>8327</v>
      </c>
      <c r="S2489" s="10">
        <f t="shared" si="150"/>
        <v>41026.083298611113</v>
      </c>
      <c r="T2489" s="10">
        <f t="shared" si="15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48"/>
        <v>0.93300000000000005</v>
      </c>
      <c r="P2490" s="6">
        <f t="shared" si="149"/>
        <v>1633</v>
      </c>
      <c r="Q2490" t="s">
        <v>8323</v>
      </c>
      <c r="R2490" t="s">
        <v>8327</v>
      </c>
      <c r="S2490" s="10">
        <f t="shared" si="150"/>
        <v>40833.633194444446</v>
      </c>
      <c r="T2490" s="10">
        <f t="shared" si="15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48"/>
        <v>0.66328571428571426</v>
      </c>
      <c r="P2491" s="6">
        <f t="shared" si="149"/>
        <v>2376.75</v>
      </c>
      <c r="Q2491" t="s">
        <v>8323</v>
      </c>
      <c r="R2491" t="s">
        <v>8327</v>
      </c>
      <c r="S2491" s="10">
        <f t="shared" si="150"/>
        <v>41373.690266203703</v>
      </c>
      <c r="T2491" s="10">
        <f t="shared" si="15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48"/>
        <v>0.78600000000000003</v>
      </c>
      <c r="P2492" s="6">
        <f t="shared" si="149"/>
        <v>311.5</v>
      </c>
      <c r="Q2492" t="s">
        <v>8323</v>
      </c>
      <c r="R2492" t="s">
        <v>8327</v>
      </c>
      <c r="S2492" s="10">
        <f t="shared" si="150"/>
        <v>41023.227731481478</v>
      </c>
      <c r="T2492" s="10">
        <f t="shared" si="151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48"/>
        <v>0.96799999999999997</v>
      </c>
      <c r="P2493" s="6">
        <f t="shared" si="149"/>
        <v>263</v>
      </c>
      <c r="Q2493" t="s">
        <v>8323</v>
      </c>
      <c r="R2493" t="s">
        <v>8327</v>
      </c>
      <c r="S2493" s="10">
        <f t="shared" si="150"/>
        <v>40542.839282407411</v>
      </c>
      <c r="T2493" s="10">
        <f t="shared" si="151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48"/>
        <v>0.75</v>
      </c>
      <c r="P2494" s="6">
        <f t="shared" si="149"/>
        <v>388.5</v>
      </c>
      <c r="Q2494" t="s">
        <v>8323</v>
      </c>
      <c r="R2494" t="s">
        <v>8327</v>
      </c>
      <c r="S2494" s="10">
        <f t="shared" si="150"/>
        <v>41024.985972222225</v>
      </c>
      <c r="T2494" s="10">
        <f t="shared" si="15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48"/>
        <v>0.71300000000000008</v>
      </c>
      <c r="P2495" s="6">
        <f t="shared" si="149"/>
        <v>12999.5</v>
      </c>
      <c r="Q2495" t="s">
        <v>8323</v>
      </c>
      <c r="R2495" t="s">
        <v>8327</v>
      </c>
      <c r="S2495" s="10">
        <f t="shared" si="150"/>
        <v>41348.168287037035</v>
      </c>
      <c r="T2495" s="10">
        <f t="shared" si="15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48"/>
        <v>0.98994666666666675</v>
      </c>
      <c r="P2496" s="6">
        <f t="shared" si="149"/>
        <v>777.04</v>
      </c>
      <c r="Q2496" t="s">
        <v>8323</v>
      </c>
      <c r="R2496" t="s">
        <v>8327</v>
      </c>
      <c r="S2496" s="10">
        <f t="shared" si="150"/>
        <v>41022.645185185182</v>
      </c>
      <c r="T2496" s="10">
        <f t="shared" si="151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48"/>
        <v>0.72463333333333335</v>
      </c>
      <c r="P2497" s="6">
        <f t="shared" si="149"/>
        <v>977.52499999999998</v>
      </c>
      <c r="Q2497" t="s">
        <v>8323</v>
      </c>
      <c r="R2497" t="s">
        <v>8327</v>
      </c>
      <c r="S2497" s="10">
        <f t="shared" si="150"/>
        <v>41036.946469907409</v>
      </c>
      <c r="T2497" s="10">
        <f t="shared" si="15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48"/>
        <v>1</v>
      </c>
      <c r="P2498" s="6">
        <f t="shared" si="149"/>
        <v>3005</v>
      </c>
      <c r="Q2498" t="s">
        <v>8323</v>
      </c>
      <c r="R2498" t="s">
        <v>8327</v>
      </c>
      <c r="S2498" s="10">
        <f t="shared" si="150"/>
        <v>41327.996435185189</v>
      </c>
      <c r="T2498" s="10">
        <f t="shared" si="151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48"/>
        <v>0.87228500000000009</v>
      </c>
      <c r="P2499" s="6">
        <f t="shared" si="149"/>
        <v>2283.4299999999998</v>
      </c>
      <c r="Q2499" t="s">
        <v>8323</v>
      </c>
      <c r="R2499" t="s">
        <v>8327</v>
      </c>
      <c r="S2499" s="10">
        <f t="shared" si="150"/>
        <v>40730.878912037035</v>
      </c>
      <c r="T2499" s="10">
        <f t="shared" si="151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48"/>
        <v>0.94399999999999995</v>
      </c>
      <c r="P2500" s="6">
        <f t="shared" si="149"/>
        <v>538</v>
      </c>
      <c r="Q2500" t="s">
        <v>8323</v>
      </c>
      <c r="R2500" t="s">
        <v>8327</v>
      </c>
      <c r="S2500" s="10">
        <f t="shared" si="150"/>
        <v>42017.967442129629</v>
      </c>
      <c r="T2500" s="10">
        <f t="shared" si="151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48"/>
        <v>-2.6250000000000107E-2</v>
      </c>
      <c r="P2501" s="6">
        <f t="shared" si="149"/>
        <v>4137.5</v>
      </c>
      <c r="Q2501" t="s">
        <v>8323</v>
      </c>
      <c r="R2501" t="s">
        <v>8327</v>
      </c>
      <c r="S2501" s="10">
        <f t="shared" si="150"/>
        <v>41226.648576388885</v>
      </c>
      <c r="T2501" s="10">
        <f t="shared" si="151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48"/>
        <v>0.8666666666666667</v>
      </c>
      <c r="P2502" s="6">
        <f t="shared" si="149"/>
        <v>354.5</v>
      </c>
      <c r="Q2502" t="s">
        <v>8323</v>
      </c>
      <c r="R2502" t="s">
        <v>8327</v>
      </c>
      <c r="S2502" s="10">
        <f t="shared" si="150"/>
        <v>41053.772858796299</v>
      </c>
      <c r="T2502" s="10">
        <f t="shared" si="151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48"/>
        <v>1.9744545454545455</v>
      </c>
      <c r="P2503" s="6">
        <f t="shared" si="149"/>
        <v>144</v>
      </c>
      <c r="Q2503" t="s">
        <v>8334</v>
      </c>
      <c r="R2503" t="s">
        <v>8351</v>
      </c>
      <c r="S2503" s="10">
        <f t="shared" si="150"/>
        <v>42244.776666666665</v>
      </c>
      <c r="T2503" s="10">
        <f t="shared" si="151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48"/>
        <v>1.9992181818181818</v>
      </c>
      <c r="P2504" s="6">
        <f t="shared" si="149"/>
        <v>45.5</v>
      </c>
      <c r="Q2504" t="s">
        <v>8334</v>
      </c>
      <c r="R2504" t="s">
        <v>8351</v>
      </c>
      <c r="S2504" s="10">
        <f t="shared" si="150"/>
        <v>41858.825439814813</v>
      </c>
      <c r="T2504" s="10">
        <f t="shared" si="151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48"/>
        <v>2</v>
      </c>
      <c r="P2505" s="6">
        <f t="shared" si="149"/>
        <v>0</v>
      </c>
      <c r="Q2505" t="s">
        <v>8334</v>
      </c>
      <c r="R2505" t="s">
        <v>8351</v>
      </c>
      <c r="S2505" s="10">
        <f t="shared" si="150"/>
        <v>42498.899398148147</v>
      </c>
      <c r="T2505" s="10">
        <f t="shared" si="15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48"/>
        <v>2</v>
      </c>
      <c r="P2506" s="6">
        <f t="shared" si="149"/>
        <v>0</v>
      </c>
      <c r="Q2506" t="s">
        <v>8334</v>
      </c>
      <c r="R2506" t="s">
        <v>8351</v>
      </c>
      <c r="S2506" s="10">
        <f t="shared" si="150"/>
        <v>41928.015439814815</v>
      </c>
      <c r="T2506" s="10">
        <f t="shared" si="15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48"/>
        <v>2</v>
      </c>
      <c r="P2507" s="6">
        <f t="shared" si="149"/>
        <v>0</v>
      </c>
      <c r="Q2507" t="s">
        <v>8334</v>
      </c>
      <c r="R2507" t="s">
        <v>8351</v>
      </c>
      <c r="S2507" s="10">
        <f t="shared" si="150"/>
        <v>42047.05574074074</v>
      </c>
      <c r="T2507" s="10">
        <f t="shared" si="15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48"/>
        <v>1.994</v>
      </c>
      <c r="P2508" s="6">
        <f t="shared" si="149"/>
        <v>16</v>
      </c>
      <c r="Q2508" t="s">
        <v>8334</v>
      </c>
      <c r="R2508" t="s">
        <v>8351</v>
      </c>
      <c r="S2508" s="10">
        <f t="shared" si="150"/>
        <v>42258.297094907408</v>
      </c>
      <c r="T2508" s="10">
        <f t="shared" si="15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48"/>
        <v>2</v>
      </c>
      <c r="P2509" s="6">
        <f t="shared" si="149"/>
        <v>0</v>
      </c>
      <c r="Q2509" t="s">
        <v>8334</v>
      </c>
      <c r="R2509" t="s">
        <v>8351</v>
      </c>
      <c r="S2509" s="10">
        <f t="shared" si="150"/>
        <v>42105.072962962964</v>
      </c>
      <c r="T2509" s="10">
        <f t="shared" si="15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48"/>
        <v>2</v>
      </c>
      <c r="P2510" s="6">
        <f t="shared" si="149"/>
        <v>0</v>
      </c>
      <c r="Q2510" t="s">
        <v>8334</v>
      </c>
      <c r="R2510" t="s">
        <v>8351</v>
      </c>
      <c r="S2510" s="10">
        <f t="shared" si="150"/>
        <v>41835.951782407406</v>
      </c>
      <c r="T2510" s="10">
        <f t="shared" si="15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48"/>
        <v>1.9894736842105263</v>
      </c>
      <c r="P2511" s="6">
        <f t="shared" si="149"/>
        <v>514</v>
      </c>
      <c r="Q2511" t="s">
        <v>8334</v>
      </c>
      <c r="R2511" t="s">
        <v>8351</v>
      </c>
      <c r="S2511" s="10">
        <f t="shared" si="150"/>
        <v>42058.809594907405</v>
      </c>
      <c r="T2511" s="10">
        <f t="shared" si="15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48"/>
        <v>1.9984999999999999</v>
      </c>
      <c r="P2512" s="6">
        <f t="shared" si="149"/>
        <v>38.5</v>
      </c>
      <c r="Q2512" t="s">
        <v>8334</v>
      </c>
      <c r="R2512" t="s">
        <v>8351</v>
      </c>
      <c r="S2512" s="10">
        <f t="shared" si="150"/>
        <v>42078.997361111105</v>
      </c>
      <c r="T2512" s="10">
        <f t="shared" si="15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48"/>
        <v>2</v>
      </c>
      <c r="P2513" s="6">
        <f t="shared" si="149"/>
        <v>0</v>
      </c>
      <c r="Q2513" t="s">
        <v>8334</v>
      </c>
      <c r="R2513" t="s">
        <v>8351</v>
      </c>
      <c r="S2513" s="10">
        <f t="shared" si="150"/>
        <v>42371.446909722217</v>
      </c>
      <c r="T2513" s="10">
        <f t="shared" si="15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48"/>
        <v>2</v>
      </c>
      <c r="P2514" s="6">
        <f t="shared" si="149"/>
        <v>0</v>
      </c>
      <c r="Q2514" t="s">
        <v>8334</v>
      </c>
      <c r="R2514" t="s">
        <v>8351</v>
      </c>
      <c r="S2514" s="10">
        <f t="shared" si="150"/>
        <v>41971.876863425925</v>
      </c>
      <c r="T2514" s="10">
        <f t="shared" si="15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48"/>
        <v>2</v>
      </c>
      <c r="P2515" s="6">
        <f t="shared" si="149"/>
        <v>0</v>
      </c>
      <c r="Q2515" t="s">
        <v>8334</v>
      </c>
      <c r="R2515" t="s">
        <v>8351</v>
      </c>
      <c r="S2515" s="10">
        <f t="shared" si="150"/>
        <v>42732.00681712963</v>
      </c>
      <c r="T2515" s="10">
        <f t="shared" si="15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48"/>
        <v>1.9824999999999999</v>
      </c>
      <c r="P2516" s="6">
        <f t="shared" si="149"/>
        <v>107</v>
      </c>
      <c r="Q2516" t="s">
        <v>8334</v>
      </c>
      <c r="R2516" t="s">
        <v>8351</v>
      </c>
      <c r="S2516" s="10">
        <f t="shared" si="150"/>
        <v>41854.389780092592</v>
      </c>
      <c r="T2516" s="10">
        <f t="shared" si="15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48"/>
        <v>1.8140000000000001</v>
      </c>
      <c r="P2517" s="6">
        <f t="shared" si="149"/>
        <v>471</v>
      </c>
      <c r="Q2517" t="s">
        <v>8334</v>
      </c>
      <c r="R2517" t="s">
        <v>8351</v>
      </c>
      <c r="S2517" s="10">
        <f t="shared" si="150"/>
        <v>42027.839733796296</v>
      </c>
      <c r="T2517" s="10">
        <f t="shared" si="15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48"/>
        <v>2</v>
      </c>
      <c r="P2518" s="6">
        <f t="shared" si="149"/>
        <v>0</v>
      </c>
      <c r="Q2518" t="s">
        <v>8334</v>
      </c>
      <c r="R2518" t="s">
        <v>8351</v>
      </c>
      <c r="S2518" s="10">
        <f t="shared" si="150"/>
        <v>41942.653379629628</v>
      </c>
      <c r="T2518" s="10">
        <f t="shared" si="15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48"/>
        <v>1.9018333333333333</v>
      </c>
      <c r="P2519" s="6">
        <f t="shared" si="149"/>
        <v>900</v>
      </c>
      <c r="Q2519" t="s">
        <v>8334</v>
      </c>
      <c r="R2519" t="s">
        <v>8351</v>
      </c>
      <c r="S2519" s="10">
        <f t="shared" si="150"/>
        <v>42052.802430555559</v>
      </c>
      <c r="T2519" s="10">
        <f t="shared" si="15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48"/>
        <v>2</v>
      </c>
      <c r="P2520" s="6">
        <f t="shared" si="149"/>
        <v>0</v>
      </c>
      <c r="Q2520" t="s">
        <v>8334</v>
      </c>
      <c r="R2520" t="s">
        <v>8351</v>
      </c>
      <c r="S2520" s="10">
        <f t="shared" si="150"/>
        <v>41926.680879629632</v>
      </c>
      <c r="T2520" s="10">
        <f t="shared" si="15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48"/>
        <v>1.9995666666666667</v>
      </c>
      <c r="P2521" s="6">
        <f t="shared" si="149"/>
        <v>34.5</v>
      </c>
      <c r="Q2521" t="s">
        <v>8334</v>
      </c>
      <c r="R2521" t="s">
        <v>8351</v>
      </c>
      <c r="S2521" s="10">
        <f t="shared" si="150"/>
        <v>41809.155138888891</v>
      </c>
      <c r="T2521" s="10">
        <f t="shared" si="15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48"/>
        <v>2</v>
      </c>
      <c r="P2522" s="6">
        <f t="shared" si="149"/>
        <v>0</v>
      </c>
      <c r="Q2522" t="s">
        <v>8334</v>
      </c>
      <c r="R2522" t="s">
        <v>8351</v>
      </c>
      <c r="S2522" s="10">
        <f t="shared" si="150"/>
        <v>42612.600520833337</v>
      </c>
      <c r="T2522" s="10">
        <f t="shared" si="15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48"/>
        <v>0.90512080000000006</v>
      </c>
      <c r="P2523" s="6">
        <f t="shared" si="149"/>
        <v>6908.9949999999999</v>
      </c>
      <c r="Q2523" t="s">
        <v>8323</v>
      </c>
      <c r="R2523" t="s">
        <v>8352</v>
      </c>
      <c r="S2523" s="10">
        <f t="shared" si="150"/>
        <v>42269.967835648145</v>
      </c>
      <c r="T2523" s="10">
        <f t="shared" si="15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48"/>
        <v>1</v>
      </c>
      <c r="P2524" s="6">
        <f t="shared" si="149"/>
        <v>2513.5</v>
      </c>
      <c r="Q2524" t="s">
        <v>8323</v>
      </c>
      <c r="R2524" t="s">
        <v>8352</v>
      </c>
      <c r="S2524" s="10">
        <f t="shared" si="150"/>
        <v>42460.573611111111</v>
      </c>
      <c r="T2524" s="10">
        <f t="shared" si="15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48"/>
        <v>0.43555555555555558</v>
      </c>
      <c r="P2525" s="6">
        <f t="shared" si="149"/>
        <v>717</v>
      </c>
      <c r="Q2525" t="s">
        <v>8323</v>
      </c>
      <c r="R2525" t="s">
        <v>8352</v>
      </c>
      <c r="S2525" s="10">
        <f t="shared" si="150"/>
        <v>41930.975601851853</v>
      </c>
      <c r="T2525" s="10">
        <f t="shared" si="15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48"/>
        <v>0.98399999999999999</v>
      </c>
      <c r="P2526" s="6">
        <f t="shared" si="149"/>
        <v>3831.5</v>
      </c>
      <c r="Q2526" t="s">
        <v>8323</v>
      </c>
      <c r="R2526" t="s">
        <v>8352</v>
      </c>
      <c r="S2526" s="10">
        <f t="shared" si="150"/>
        <v>41961.807372685187</v>
      </c>
      <c r="T2526" s="10">
        <f t="shared" si="15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48"/>
        <v>0.99675000000000002</v>
      </c>
      <c r="P2527" s="6">
        <f t="shared" si="149"/>
        <v>4053</v>
      </c>
      <c r="Q2527" t="s">
        <v>8323</v>
      </c>
      <c r="R2527" t="s">
        <v>8352</v>
      </c>
      <c r="S2527" s="10">
        <f t="shared" si="150"/>
        <v>41058.844571759262</v>
      </c>
      <c r="T2527" s="10">
        <f t="shared" si="15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48"/>
        <v>0.87050000000000005</v>
      </c>
      <c r="P2528" s="6">
        <f t="shared" si="149"/>
        <v>2275.5</v>
      </c>
      <c r="Q2528" t="s">
        <v>8323</v>
      </c>
      <c r="R2528" t="s">
        <v>8352</v>
      </c>
      <c r="S2528" s="10">
        <f t="shared" si="150"/>
        <v>41953.091134259259</v>
      </c>
      <c r="T2528" s="10">
        <f t="shared" si="15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48"/>
        <v>0.97875000000000001</v>
      </c>
      <c r="P2529" s="6">
        <f t="shared" si="149"/>
        <v>2078</v>
      </c>
      <c r="Q2529" t="s">
        <v>8323</v>
      </c>
      <c r="R2529" t="s">
        <v>8352</v>
      </c>
      <c r="S2529" s="10">
        <f t="shared" si="150"/>
        <v>41546.75105324074</v>
      </c>
      <c r="T2529" s="10">
        <f t="shared" si="15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48"/>
        <v>0.92750250000000001</v>
      </c>
      <c r="P2530" s="6">
        <f t="shared" si="149"/>
        <v>2185.4949999999999</v>
      </c>
      <c r="Q2530" t="s">
        <v>8323</v>
      </c>
      <c r="R2530" t="s">
        <v>8352</v>
      </c>
      <c r="S2530" s="10">
        <f t="shared" si="150"/>
        <v>42217.834525462968</v>
      </c>
      <c r="T2530" s="10">
        <f t="shared" si="15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48"/>
        <v>0.95716666666666672</v>
      </c>
      <c r="P2531" s="6">
        <f t="shared" si="149"/>
        <v>3166.5</v>
      </c>
      <c r="Q2531" t="s">
        <v>8323</v>
      </c>
      <c r="R2531" t="s">
        <v>8352</v>
      </c>
      <c r="S2531" s="10">
        <f t="shared" si="150"/>
        <v>40948.080729166664</v>
      </c>
      <c r="T2531" s="10">
        <f t="shared" si="15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48"/>
        <v>1</v>
      </c>
      <c r="P2532" s="6">
        <f t="shared" si="149"/>
        <v>3274</v>
      </c>
      <c r="Q2532" t="s">
        <v>8323</v>
      </c>
      <c r="R2532" t="s">
        <v>8352</v>
      </c>
      <c r="S2532" s="10">
        <f t="shared" si="150"/>
        <v>42081.864641203705</v>
      </c>
      <c r="T2532" s="10">
        <f t="shared" si="15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48"/>
        <v>0.996</v>
      </c>
      <c r="P2533" s="6">
        <f t="shared" si="149"/>
        <v>2289.5</v>
      </c>
      <c r="Q2533" t="s">
        <v>8323</v>
      </c>
      <c r="R2533" t="s">
        <v>8352</v>
      </c>
      <c r="S2533" s="10">
        <f t="shared" si="150"/>
        <v>42208.680023148147</v>
      </c>
      <c r="T2533" s="10">
        <f t="shared" si="15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48"/>
        <v>0.73875000000000002</v>
      </c>
      <c r="P2534" s="6">
        <f t="shared" si="149"/>
        <v>2552.5</v>
      </c>
      <c r="Q2534" t="s">
        <v>8323</v>
      </c>
      <c r="R2534" t="s">
        <v>8352</v>
      </c>
      <c r="S2534" s="10">
        <f t="shared" si="150"/>
        <v>41107.849143518521</v>
      </c>
      <c r="T2534" s="10">
        <f t="shared" si="15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48"/>
        <v>0.89333333333333331</v>
      </c>
      <c r="P2535" s="6">
        <f t="shared" si="149"/>
        <v>4218</v>
      </c>
      <c r="Q2535" t="s">
        <v>8323</v>
      </c>
      <c r="R2535" t="s">
        <v>8352</v>
      </c>
      <c r="S2535" s="10">
        <f t="shared" si="150"/>
        <v>41304.751284722224</v>
      </c>
      <c r="T2535" s="10">
        <f t="shared" si="15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48"/>
        <v>0.95</v>
      </c>
      <c r="P2536" s="6">
        <f t="shared" si="149"/>
        <v>1057</v>
      </c>
      <c r="Q2536" t="s">
        <v>8323</v>
      </c>
      <c r="R2536" t="s">
        <v>8352</v>
      </c>
      <c r="S2536" s="10">
        <f t="shared" si="150"/>
        <v>40127.700370370374</v>
      </c>
      <c r="T2536" s="10">
        <f t="shared" si="151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48"/>
        <v>0.96225000000000005</v>
      </c>
      <c r="P2537" s="6">
        <f t="shared" si="149"/>
        <v>10416.5</v>
      </c>
      <c r="Q2537" t="s">
        <v>8323</v>
      </c>
      <c r="R2537" t="s">
        <v>8352</v>
      </c>
      <c r="S2537" s="10">
        <f t="shared" si="150"/>
        <v>41943.791030092594</v>
      </c>
      <c r="T2537" s="10">
        <f t="shared" si="15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48"/>
        <v>0.84</v>
      </c>
      <c r="P2538" s="6">
        <f t="shared" si="149"/>
        <v>16.5</v>
      </c>
      <c r="Q2538" t="s">
        <v>8323</v>
      </c>
      <c r="R2538" t="s">
        <v>8352</v>
      </c>
      <c r="S2538" s="10">
        <f t="shared" si="150"/>
        <v>41464.106087962966</v>
      </c>
      <c r="T2538" s="10">
        <f t="shared" si="15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48"/>
        <v>0.9</v>
      </c>
      <c r="P2539" s="6">
        <f t="shared" si="149"/>
        <v>555.5</v>
      </c>
      <c r="Q2539" t="s">
        <v>8323</v>
      </c>
      <c r="R2539" t="s">
        <v>8352</v>
      </c>
      <c r="S2539" s="10">
        <f t="shared" si="150"/>
        <v>40696.648784722223</v>
      </c>
      <c r="T2539" s="10">
        <f t="shared" si="15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48"/>
        <v>0.86982388888888895</v>
      </c>
      <c r="P2540" s="6">
        <f t="shared" si="149"/>
        <v>10264.084999999999</v>
      </c>
      <c r="Q2540" t="s">
        <v>8323</v>
      </c>
      <c r="R2540" t="s">
        <v>8352</v>
      </c>
      <c r="S2540" s="10">
        <f t="shared" si="150"/>
        <v>41298.509965277779</v>
      </c>
      <c r="T2540" s="10">
        <f t="shared" si="15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48"/>
        <v>0.99750000000000005</v>
      </c>
      <c r="P2541" s="6">
        <f t="shared" si="149"/>
        <v>5042</v>
      </c>
      <c r="Q2541" t="s">
        <v>8323</v>
      </c>
      <c r="R2541" t="s">
        <v>8352</v>
      </c>
      <c r="S2541" s="10">
        <f t="shared" si="150"/>
        <v>41977.902222222227</v>
      </c>
      <c r="T2541" s="10">
        <f t="shared" si="15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48"/>
        <v>0.96599999999999997</v>
      </c>
      <c r="P2542" s="6">
        <f t="shared" si="149"/>
        <v>1306</v>
      </c>
      <c r="Q2542" t="s">
        <v>8323</v>
      </c>
      <c r="R2542" t="s">
        <v>8352</v>
      </c>
      <c r="S2542" s="10">
        <f t="shared" si="150"/>
        <v>40785.675011574072</v>
      </c>
      <c r="T2542" s="10">
        <f t="shared" si="15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48"/>
        <v>0.92971428571428572</v>
      </c>
      <c r="P2543" s="6">
        <f t="shared" si="149"/>
        <v>1904.5</v>
      </c>
      <c r="Q2543" t="s">
        <v>8323</v>
      </c>
      <c r="R2543" t="s">
        <v>8352</v>
      </c>
      <c r="S2543" s="10">
        <f t="shared" si="150"/>
        <v>41483.449282407404</v>
      </c>
      <c r="T2543" s="10">
        <f t="shared" si="15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48"/>
        <v>0.9642857142857143</v>
      </c>
      <c r="P2544" s="6">
        <f t="shared" si="149"/>
        <v>369</v>
      </c>
      <c r="Q2544" t="s">
        <v>8323</v>
      </c>
      <c r="R2544" t="s">
        <v>8352</v>
      </c>
      <c r="S2544" s="10">
        <f t="shared" si="150"/>
        <v>41509.426585648151</v>
      </c>
      <c r="T2544" s="10">
        <f t="shared" si="15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48"/>
        <v>0.43600000000000005</v>
      </c>
      <c r="P2545" s="6">
        <f t="shared" si="149"/>
        <v>202</v>
      </c>
      <c r="Q2545" t="s">
        <v>8323</v>
      </c>
      <c r="R2545" t="s">
        <v>8352</v>
      </c>
      <c r="S2545" s="10">
        <f t="shared" si="150"/>
        <v>40514.107615740737</v>
      </c>
      <c r="T2545" s="10">
        <f t="shared" si="15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48"/>
        <v>0.99180000000000001</v>
      </c>
      <c r="P2546" s="6">
        <f t="shared" si="149"/>
        <v>2549</v>
      </c>
      <c r="Q2546" t="s">
        <v>8323</v>
      </c>
      <c r="R2546" t="s">
        <v>8352</v>
      </c>
      <c r="S2546" s="10">
        <f t="shared" si="150"/>
        <v>41068.520474537036</v>
      </c>
      <c r="T2546" s="10">
        <f t="shared" si="15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48"/>
        <v>4.7000000000000042E-2</v>
      </c>
      <c r="P2547" s="6">
        <f t="shared" si="149"/>
        <v>1983.5</v>
      </c>
      <c r="Q2547" t="s">
        <v>8323</v>
      </c>
      <c r="R2547" t="s">
        <v>8352</v>
      </c>
      <c r="S2547" s="10">
        <f t="shared" si="150"/>
        <v>42027.13817129629</v>
      </c>
      <c r="T2547" s="10">
        <f t="shared" si="15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48"/>
        <v>0.8828571428571429</v>
      </c>
      <c r="P2548" s="6">
        <f t="shared" si="149"/>
        <v>1987.5</v>
      </c>
      <c r="Q2548" t="s">
        <v>8323</v>
      </c>
      <c r="R2548" t="s">
        <v>8352</v>
      </c>
      <c r="S2548" s="10">
        <f t="shared" si="150"/>
        <v>41524.858553240738</v>
      </c>
      <c r="T2548" s="10">
        <f t="shared" si="15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48"/>
        <v>0.80145454545454542</v>
      </c>
      <c r="P2549" s="6">
        <f t="shared" si="149"/>
        <v>3363</v>
      </c>
      <c r="Q2549" t="s">
        <v>8323</v>
      </c>
      <c r="R2549" t="s">
        <v>8352</v>
      </c>
      <c r="S2549" s="10">
        <f t="shared" si="150"/>
        <v>40973.773182870369</v>
      </c>
      <c r="T2549" s="10">
        <f t="shared" si="15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ref="O2550:O2613" si="152">(D2550-E2550)/ABS(D2550)+1</f>
        <v>0.98150000000000004</v>
      </c>
      <c r="P2550" s="6">
        <f t="shared" ref="P2550:P2613" si="153">AVERAGE(E2550,L2550)</f>
        <v>3074</v>
      </c>
      <c r="Q2550" t="s">
        <v>8323</v>
      </c>
      <c r="R2550" t="s">
        <v>8352</v>
      </c>
      <c r="S2550" s="10">
        <f t="shared" ref="S2550:S2613" si="154">(((J2550/60)/60)/24)+DATE(1970,1,1)</f>
        <v>42618.625428240746</v>
      </c>
      <c r="T2550" s="10">
        <f t="shared" ref="T2550:T2613" si="155"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2"/>
        <v>0.97197452229299364</v>
      </c>
      <c r="P2551" s="6">
        <f t="shared" si="153"/>
        <v>825.5</v>
      </c>
      <c r="Q2551" t="s">
        <v>8323</v>
      </c>
      <c r="R2551" t="s">
        <v>8352</v>
      </c>
      <c r="S2551" s="10">
        <f t="shared" si="154"/>
        <v>41390.757754629631</v>
      </c>
      <c r="T2551" s="10">
        <f t="shared" si="155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2"/>
        <v>0.99153846153846159</v>
      </c>
      <c r="P2552" s="6">
        <f t="shared" si="153"/>
        <v>3352.5</v>
      </c>
      <c r="Q2552" t="s">
        <v>8323</v>
      </c>
      <c r="R2552" t="s">
        <v>8352</v>
      </c>
      <c r="S2552" s="10">
        <f t="shared" si="154"/>
        <v>42228.634328703702</v>
      </c>
      <c r="T2552" s="10">
        <f t="shared" si="155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2"/>
        <v>0.9726530612244898</v>
      </c>
      <c r="P2553" s="6">
        <f t="shared" si="153"/>
        <v>1915.75</v>
      </c>
      <c r="Q2553" t="s">
        <v>8323</v>
      </c>
      <c r="R2553" t="s">
        <v>8352</v>
      </c>
      <c r="S2553" s="10">
        <f t="shared" si="154"/>
        <v>40961.252141203702</v>
      </c>
      <c r="T2553" s="10">
        <f t="shared" si="155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2"/>
        <v>0.93500000000000005</v>
      </c>
      <c r="P2554" s="6">
        <f t="shared" si="153"/>
        <v>1606.5</v>
      </c>
      <c r="Q2554" t="s">
        <v>8323</v>
      </c>
      <c r="R2554" t="s">
        <v>8352</v>
      </c>
      <c r="S2554" s="10">
        <f t="shared" si="154"/>
        <v>42769.809965277775</v>
      </c>
      <c r="T2554" s="10">
        <f t="shared" si="155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2"/>
        <v>0.44466666666666665</v>
      </c>
      <c r="P2555" s="6">
        <f t="shared" si="153"/>
        <v>1196.5</v>
      </c>
      <c r="Q2555" t="s">
        <v>8323</v>
      </c>
      <c r="R2555" t="s">
        <v>8352</v>
      </c>
      <c r="S2555" s="10">
        <f t="shared" si="154"/>
        <v>41113.199155092596</v>
      </c>
      <c r="T2555" s="10">
        <f t="shared" si="155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2"/>
        <v>0.77200000000000002</v>
      </c>
      <c r="P2556" s="6">
        <f t="shared" si="153"/>
        <v>1875.5</v>
      </c>
      <c r="Q2556" t="s">
        <v>8323</v>
      </c>
      <c r="R2556" t="s">
        <v>8352</v>
      </c>
      <c r="S2556" s="10">
        <f t="shared" si="154"/>
        <v>42125.078275462962</v>
      </c>
      <c r="T2556" s="10">
        <f t="shared" si="155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2"/>
        <v>0.92649999999999999</v>
      </c>
      <c r="P2557" s="6">
        <f t="shared" si="153"/>
        <v>1091</v>
      </c>
      <c r="Q2557" t="s">
        <v>8323</v>
      </c>
      <c r="R2557" t="s">
        <v>8352</v>
      </c>
      <c r="S2557" s="10">
        <f t="shared" si="154"/>
        <v>41026.655011574076</v>
      </c>
      <c r="T2557" s="10">
        <f t="shared" si="155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2"/>
        <v>0.94496644295302012</v>
      </c>
      <c r="P2558" s="6">
        <f t="shared" si="153"/>
        <v>410</v>
      </c>
      <c r="Q2558" t="s">
        <v>8323</v>
      </c>
      <c r="R2558" t="s">
        <v>8352</v>
      </c>
      <c r="S2558" s="10">
        <f t="shared" si="154"/>
        <v>41222.991400462961</v>
      </c>
      <c r="T2558" s="10">
        <f t="shared" si="155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2"/>
        <v>0.81555555555555559</v>
      </c>
      <c r="P2559" s="6">
        <f t="shared" si="153"/>
        <v>551</v>
      </c>
      <c r="Q2559" t="s">
        <v>8323</v>
      </c>
      <c r="R2559" t="s">
        <v>8352</v>
      </c>
      <c r="S2559" s="10">
        <f t="shared" si="154"/>
        <v>41744.745208333334</v>
      </c>
      <c r="T2559" s="10">
        <f t="shared" si="155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2"/>
        <v>0.91120000000000001</v>
      </c>
      <c r="P2560" s="6">
        <f t="shared" si="153"/>
        <v>689.5</v>
      </c>
      <c r="Q2560" t="s">
        <v>8323</v>
      </c>
      <c r="R2560" t="s">
        <v>8352</v>
      </c>
      <c r="S2560" s="10">
        <f t="shared" si="154"/>
        <v>42093.860023148154</v>
      </c>
      <c r="T2560" s="10">
        <f t="shared" si="155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2"/>
        <v>0.88749999999999996</v>
      </c>
      <c r="P2561" s="6">
        <f t="shared" si="153"/>
        <v>457.5</v>
      </c>
      <c r="Q2561" t="s">
        <v>8323</v>
      </c>
      <c r="R2561" t="s">
        <v>8352</v>
      </c>
      <c r="S2561" s="10">
        <f t="shared" si="154"/>
        <v>40829.873657407406</v>
      </c>
      <c r="T2561" s="10">
        <f t="shared" si="155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2"/>
        <v>0.999</v>
      </c>
      <c r="P2562" s="6">
        <f t="shared" si="153"/>
        <v>1512</v>
      </c>
      <c r="Q2562" t="s">
        <v>8323</v>
      </c>
      <c r="R2562" t="s">
        <v>8352</v>
      </c>
      <c r="S2562" s="10">
        <f t="shared" si="154"/>
        <v>42039.951087962967</v>
      </c>
      <c r="T2562" s="10">
        <f t="shared" si="155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2"/>
        <v>2</v>
      </c>
      <c r="P2563" s="6">
        <f t="shared" si="153"/>
        <v>0</v>
      </c>
      <c r="Q2563" t="s">
        <v>8334</v>
      </c>
      <c r="R2563" t="s">
        <v>8335</v>
      </c>
      <c r="S2563" s="10">
        <f t="shared" si="154"/>
        <v>42260.528807870374</v>
      </c>
      <c r="T2563" s="10">
        <f t="shared" si="15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52"/>
        <v>1.9925000000000002</v>
      </c>
      <c r="P2564" s="6">
        <f t="shared" si="153"/>
        <v>39</v>
      </c>
      <c r="Q2564" t="s">
        <v>8334</v>
      </c>
      <c r="R2564" t="s">
        <v>8335</v>
      </c>
      <c r="S2564" s="10">
        <f t="shared" si="154"/>
        <v>42594.524756944447</v>
      </c>
      <c r="T2564" s="10">
        <f t="shared" si="15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52"/>
        <v>2</v>
      </c>
      <c r="P2565" s="6">
        <f t="shared" si="153"/>
        <v>0</v>
      </c>
      <c r="Q2565" t="s">
        <v>8334</v>
      </c>
      <c r="R2565" t="s">
        <v>8335</v>
      </c>
      <c r="S2565" s="10">
        <f t="shared" si="154"/>
        <v>42155.139479166668</v>
      </c>
      <c r="T2565" s="10">
        <f t="shared" si="15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52"/>
        <v>2</v>
      </c>
      <c r="P2566" s="6">
        <f t="shared" si="153"/>
        <v>0</v>
      </c>
      <c r="Q2566" t="s">
        <v>8334</v>
      </c>
      <c r="R2566" t="s">
        <v>8335</v>
      </c>
      <c r="S2566" s="10">
        <f t="shared" si="154"/>
        <v>41822.040497685186</v>
      </c>
      <c r="T2566" s="10">
        <f t="shared" si="15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52"/>
        <v>1.99</v>
      </c>
      <c r="P2567" s="6">
        <f t="shared" si="153"/>
        <v>50.5</v>
      </c>
      <c r="Q2567" t="s">
        <v>8334</v>
      </c>
      <c r="R2567" t="s">
        <v>8335</v>
      </c>
      <c r="S2567" s="10">
        <f t="shared" si="154"/>
        <v>42440.650335648148</v>
      </c>
      <c r="T2567" s="10">
        <f t="shared" si="15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52"/>
        <v>2</v>
      </c>
      <c r="P2568" s="6">
        <f t="shared" si="153"/>
        <v>0</v>
      </c>
      <c r="Q2568" t="s">
        <v>8334</v>
      </c>
      <c r="R2568" t="s">
        <v>8335</v>
      </c>
      <c r="S2568" s="10">
        <f t="shared" si="154"/>
        <v>41842.980879629627</v>
      </c>
      <c r="T2568" s="10">
        <f t="shared" si="15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52"/>
        <v>1.9973333333333332</v>
      </c>
      <c r="P2569" s="6">
        <f t="shared" si="153"/>
        <v>61</v>
      </c>
      <c r="Q2569" t="s">
        <v>8334</v>
      </c>
      <c r="R2569" t="s">
        <v>8335</v>
      </c>
      <c r="S2569" s="10">
        <f t="shared" si="154"/>
        <v>42087.878912037035</v>
      </c>
      <c r="T2569" s="10">
        <f t="shared" si="15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52"/>
        <v>1.9950000000000001</v>
      </c>
      <c r="P2570" s="6">
        <f t="shared" si="153"/>
        <v>25.5</v>
      </c>
      <c r="Q2570" t="s">
        <v>8334</v>
      </c>
      <c r="R2570" t="s">
        <v>8335</v>
      </c>
      <c r="S2570" s="10">
        <f t="shared" si="154"/>
        <v>42584.666597222225</v>
      </c>
      <c r="T2570" s="10">
        <f t="shared" si="15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52"/>
        <v>1.9776923076923076</v>
      </c>
      <c r="P2571" s="6">
        <f t="shared" si="153"/>
        <v>73.5</v>
      </c>
      <c r="Q2571" t="s">
        <v>8334</v>
      </c>
      <c r="R2571" t="s">
        <v>8335</v>
      </c>
      <c r="S2571" s="10">
        <f t="shared" si="154"/>
        <v>42234.105462962965</v>
      </c>
      <c r="T2571" s="10">
        <f t="shared" si="15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52"/>
        <v>1.9915714285714285</v>
      </c>
      <c r="P2572" s="6">
        <f t="shared" si="153"/>
        <v>30.5</v>
      </c>
      <c r="Q2572" t="s">
        <v>8334</v>
      </c>
      <c r="R2572" t="s">
        <v>8335</v>
      </c>
      <c r="S2572" s="10">
        <f t="shared" si="154"/>
        <v>42744.903182870374</v>
      </c>
      <c r="T2572" s="10">
        <f t="shared" si="15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52"/>
        <v>1.9975000000000001</v>
      </c>
      <c r="P2573" s="6">
        <f t="shared" si="153"/>
        <v>127</v>
      </c>
      <c r="Q2573" t="s">
        <v>8334</v>
      </c>
      <c r="R2573" t="s">
        <v>8335</v>
      </c>
      <c r="S2573" s="10">
        <f t="shared" si="154"/>
        <v>42449.341678240744</v>
      </c>
      <c r="T2573" s="10">
        <f t="shared" si="15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52"/>
        <v>2</v>
      </c>
      <c r="P2574" s="6">
        <f t="shared" si="153"/>
        <v>0</v>
      </c>
      <c r="Q2574" t="s">
        <v>8334</v>
      </c>
      <c r="R2574" t="s">
        <v>8335</v>
      </c>
      <c r="S2574" s="10">
        <f t="shared" si="154"/>
        <v>42077.119409722218</v>
      </c>
      <c r="T2574" s="10">
        <f t="shared" si="15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52"/>
        <v>2</v>
      </c>
      <c r="P2575" s="6">
        <f t="shared" si="153"/>
        <v>0</v>
      </c>
      <c r="Q2575" t="s">
        <v>8334</v>
      </c>
      <c r="R2575" t="s">
        <v>8335</v>
      </c>
      <c r="S2575" s="10">
        <f t="shared" si="154"/>
        <v>41829.592002314814</v>
      </c>
      <c r="T2575" s="10">
        <f t="shared" si="15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52"/>
        <v>2</v>
      </c>
      <c r="P2576" s="6">
        <f t="shared" si="153"/>
        <v>0</v>
      </c>
      <c r="Q2576" t="s">
        <v>8334</v>
      </c>
      <c r="R2576" t="s">
        <v>8335</v>
      </c>
      <c r="S2576" s="10">
        <f t="shared" si="154"/>
        <v>42487.825752314813</v>
      </c>
      <c r="T2576" s="10">
        <f t="shared" si="15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52"/>
        <v>2</v>
      </c>
      <c r="P2577" s="6">
        <f t="shared" si="153"/>
        <v>0</v>
      </c>
      <c r="Q2577" t="s">
        <v>8334</v>
      </c>
      <c r="R2577" t="s">
        <v>8335</v>
      </c>
      <c r="S2577" s="10">
        <f t="shared" si="154"/>
        <v>41986.108726851846</v>
      </c>
      <c r="T2577" s="10">
        <f t="shared" si="15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52"/>
        <v>2</v>
      </c>
      <c r="P2578" s="6">
        <f t="shared" si="153"/>
        <v>0</v>
      </c>
      <c r="Q2578" t="s">
        <v>8334</v>
      </c>
      <c r="R2578" t="s">
        <v>8335</v>
      </c>
      <c r="S2578" s="10">
        <f t="shared" si="154"/>
        <v>42060.00980324074</v>
      </c>
      <c r="T2578" s="10">
        <f t="shared" si="15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52"/>
        <v>2</v>
      </c>
      <c r="P2579" s="6">
        <f t="shared" si="153"/>
        <v>0</v>
      </c>
      <c r="Q2579" t="s">
        <v>8334</v>
      </c>
      <c r="R2579" t="s">
        <v>8335</v>
      </c>
      <c r="S2579" s="10">
        <f t="shared" si="154"/>
        <v>41830.820567129631</v>
      </c>
      <c r="T2579" s="10">
        <f t="shared" si="15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52"/>
        <v>2</v>
      </c>
      <c r="P2580" s="6">
        <f t="shared" si="153"/>
        <v>0</v>
      </c>
      <c r="Q2580" t="s">
        <v>8334</v>
      </c>
      <c r="R2580" t="s">
        <v>8335</v>
      </c>
      <c r="S2580" s="10">
        <f t="shared" si="154"/>
        <v>42238.022905092599</v>
      </c>
      <c r="T2580" s="10">
        <f t="shared" si="15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52"/>
        <v>1.998615</v>
      </c>
      <c r="P2581" s="6">
        <f t="shared" si="153"/>
        <v>144.5</v>
      </c>
      <c r="Q2581" t="s">
        <v>8334</v>
      </c>
      <c r="R2581" t="s">
        <v>8335</v>
      </c>
      <c r="S2581" s="10">
        <f t="shared" si="154"/>
        <v>41837.829895833333</v>
      </c>
      <c r="T2581" s="10">
        <f t="shared" si="15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52"/>
        <v>1.994</v>
      </c>
      <c r="P2582" s="6">
        <f t="shared" si="153"/>
        <v>26.5</v>
      </c>
      <c r="Q2582" t="s">
        <v>8334</v>
      </c>
      <c r="R2582" t="s">
        <v>8335</v>
      </c>
      <c r="S2582" s="10">
        <f t="shared" si="154"/>
        <v>42110.326423611114</v>
      </c>
      <c r="T2582" s="10">
        <f t="shared" si="15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52"/>
        <v>1.8940000000000001</v>
      </c>
      <c r="P2583" s="6">
        <f t="shared" si="153"/>
        <v>270.5</v>
      </c>
      <c r="Q2583" t="s">
        <v>8334</v>
      </c>
      <c r="R2583" t="s">
        <v>8335</v>
      </c>
      <c r="S2583" s="10">
        <f t="shared" si="154"/>
        <v>42294.628449074073</v>
      </c>
      <c r="T2583" s="10">
        <f t="shared" si="15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52"/>
        <v>1.9999888888888888</v>
      </c>
      <c r="P2584" s="6">
        <f t="shared" si="153"/>
        <v>1</v>
      </c>
      <c r="Q2584" t="s">
        <v>8334</v>
      </c>
      <c r="R2584" t="s">
        <v>8335</v>
      </c>
      <c r="S2584" s="10">
        <f t="shared" si="154"/>
        <v>42642.988819444443</v>
      </c>
      <c r="T2584" s="10">
        <f t="shared" si="15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52"/>
        <v>1.9950000000000001</v>
      </c>
      <c r="P2585" s="6">
        <f t="shared" si="153"/>
        <v>5</v>
      </c>
      <c r="Q2585" t="s">
        <v>8334</v>
      </c>
      <c r="R2585" t="s">
        <v>8335</v>
      </c>
      <c r="S2585" s="10">
        <f t="shared" si="154"/>
        <v>42019.76944444445</v>
      </c>
      <c r="T2585" s="10">
        <f t="shared" si="15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52"/>
        <v>2</v>
      </c>
      <c r="P2586" s="6">
        <f t="shared" si="153"/>
        <v>0</v>
      </c>
      <c r="Q2586" t="s">
        <v>8334</v>
      </c>
      <c r="R2586" t="s">
        <v>8335</v>
      </c>
      <c r="S2586" s="10">
        <f t="shared" si="154"/>
        <v>42140.173252314817</v>
      </c>
      <c r="T2586" s="10">
        <f t="shared" si="15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52"/>
        <v>1.9983333333333333</v>
      </c>
      <c r="P2587" s="6">
        <f t="shared" si="153"/>
        <v>25.5</v>
      </c>
      <c r="Q2587" t="s">
        <v>8334</v>
      </c>
      <c r="R2587" t="s">
        <v>8335</v>
      </c>
      <c r="S2587" s="10">
        <f t="shared" si="154"/>
        <v>41795.963333333333</v>
      </c>
      <c r="T2587" s="10">
        <f t="shared" si="15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52"/>
        <v>1.9983333333333333</v>
      </c>
      <c r="P2588" s="6">
        <f t="shared" si="153"/>
        <v>3</v>
      </c>
      <c r="Q2588" t="s">
        <v>8334</v>
      </c>
      <c r="R2588" t="s">
        <v>8335</v>
      </c>
      <c r="S2588" s="10">
        <f t="shared" si="154"/>
        <v>42333.330277777779</v>
      </c>
      <c r="T2588" s="10">
        <f t="shared" si="15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52"/>
        <v>1.97566</v>
      </c>
      <c r="P2589" s="6">
        <f t="shared" si="153"/>
        <v>611.5</v>
      </c>
      <c r="Q2589" t="s">
        <v>8334</v>
      </c>
      <c r="R2589" t="s">
        <v>8335</v>
      </c>
      <c r="S2589" s="10">
        <f t="shared" si="154"/>
        <v>42338.675381944442</v>
      </c>
      <c r="T2589" s="10">
        <f t="shared" si="15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52"/>
        <v>1.9611666666666667</v>
      </c>
      <c r="P2590" s="6">
        <f t="shared" si="153"/>
        <v>120.5</v>
      </c>
      <c r="Q2590" t="s">
        <v>8334</v>
      </c>
      <c r="R2590" t="s">
        <v>8335</v>
      </c>
      <c r="S2590" s="10">
        <f t="shared" si="154"/>
        <v>42042.676226851851</v>
      </c>
      <c r="T2590" s="10">
        <f t="shared" si="15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52"/>
        <v>1.9999</v>
      </c>
      <c r="P2591" s="6">
        <f t="shared" si="153"/>
        <v>3</v>
      </c>
      <c r="Q2591" t="s">
        <v>8334</v>
      </c>
      <c r="R2591" t="s">
        <v>8335</v>
      </c>
      <c r="S2591" s="10">
        <f t="shared" si="154"/>
        <v>42422.536192129628</v>
      </c>
      <c r="T2591" s="10">
        <f t="shared" si="15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52"/>
        <v>2</v>
      </c>
      <c r="P2592" s="6">
        <f t="shared" si="153"/>
        <v>0</v>
      </c>
      <c r="Q2592" t="s">
        <v>8334</v>
      </c>
      <c r="R2592" t="s">
        <v>8335</v>
      </c>
      <c r="S2592" s="10">
        <f t="shared" si="154"/>
        <v>42388.589085648149</v>
      </c>
      <c r="T2592" s="10">
        <f t="shared" si="15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52"/>
        <v>1.9826666666666668</v>
      </c>
      <c r="P2593" s="6">
        <f t="shared" si="153"/>
        <v>14</v>
      </c>
      <c r="Q2593" t="s">
        <v>8334</v>
      </c>
      <c r="R2593" t="s">
        <v>8335</v>
      </c>
      <c r="S2593" s="10">
        <f t="shared" si="154"/>
        <v>42382.906527777777</v>
      </c>
      <c r="T2593" s="10">
        <f t="shared" si="15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52"/>
        <v>1.9983333333333333</v>
      </c>
      <c r="P2594" s="6">
        <f t="shared" si="153"/>
        <v>25.5</v>
      </c>
      <c r="Q2594" t="s">
        <v>8334</v>
      </c>
      <c r="R2594" t="s">
        <v>8335</v>
      </c>
      <c r="S2594" s="10">
        <f t="shared" si="154"/>
        <v>41887.801168981481</v>
      </c>
      <c r="T2594" s="10">
        <f t="shared" si="15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52"/>
        <v>2</v>
      </c>
      <c r="P2595" s="6">
        <f t="shared" si="153"/>
        <v>0</v>
      </c>
      <c r="Q2595" t="s">
        <v>8334</v>
      </c>
      <c r="R2595" t="s">
        <v>8335</v>
      </c>
      <c r="S2595" s="10">
        <f t="shared" si="154"/>
        <v>42089.84520833334</v>
      </c>
      <c r="T2595" s="10">
        <f t="shared" si="15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52"/>
        <v>1.9999875</v>
      </c>
      <c r="P2596" s="6">
        <f t="shared" si="153"/>
        <v>1</v>
      </c>
      <c r="Q2596" t="s">
        <v>8334</v>
      </c>
      <c r="R2596" t="s">
        <v>8335</v>
      </c>
      <c r="S2596" s="10">
        <f t="shared" si="154"/>
        <v>41828.967916666668</v>
      </c>
      <c r="T2596" s="10">
        <f t="shared" si="15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52"/>
        <v>1.8783333333333334</v>
      </c>
      <c r="P2597" s="6">
        <f t="shared" si="153"/>
        <v>922</v>
      </c>
      <c r="Q2597" t="s">
        <v>8334</v>
      </c>
      <c r="R2597" t="s">
        <v>8335</v>
      </c>
      <c r="S2597" s="10">
        <f t="shared" si="154"/>
        <v>42760.244212962964</v>
      </c>
      <c r="T2597" s="10">
        <f t="shared" si="15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52"/>
        <v>1.7641142857142857</v>
      </c>
      <c r="P2598" s="6">
        <f t="shared" si="153"/>
        <v>4141.5</v>
      </c>
      <c r="Q2598" t="s">
        <v>8334</v>
      </c>
      <c r="R2598" t="s">
        <v>8335</v>
      </c>
      <c r="S2598" s="10">
        <f t="shared" si="154"/>
        <v>41828.664456018516</v>
      </c>
      <c r="T2598" s="10">
        <f t="shared" si="15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52"/>
        <v>1.9433333333333334</v>
      </c>
      <c r="P2599" s="6">
        <f t="shared" si="153"/>
        <v>46</v>
      </c>
      <c r="Q2599" t="s">
        <v>8334</v>
      </c>
      <c r="R2599" t="s">
        <v>8335</v>
      </c>
      <c r="S2599" s="10">
        <f t="shared" si="154"/>
        <v>42510.341631944444</v>
      </c>
      <c r="T2599" s="10">
        <f t="shared" si="15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52"/>
        <v>1.6099999999999999</v>
      </c>
      <c r="P2600" s="6">
        <f t="shared" si="153"/>
        <v>592</v>
      </c>
      <c r="Q2600" t="s">
        <v>8334</v>
      </c>
      <c r="R2600" t="s">
        <v>8335</v>
      </c>
      <c r="S2600" s="10">
        <f t="shared" si="154"/>
        <v>42240.840289351851</v>
      </c>
      <c r="T2600" s="10">
        <f t="shared" si="15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52"/>
        <v>1.9900453489658223</v>
      </c>
      <c r="P2601" s="6">
        <f t="shared" si="153"/>
        <v>47.5</v>
      </c>
      <c r="Q2601" t="s">
        <v>8334</v>
      </c>
      <c r="R2601" t="s">
        <v>8335</v>
      </c>
      <c r="S2601" s="10">
        <f t="shared" si="154"/>
        <v>41809.754016203704</v>
      </c>
      <c r="T2601" s="10">
        <f t="shared" si="15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52"/>
        <v>1.93068</v>
      </c>
      <c r="P2602" s="6">
        <f t="shared" si="153"/>
        <v>1748</v>
      </c>
      <c r="Q2602" t="s">
        <v>8334</v>
      </c>
      <c r="R2602" t="s">
        <v>8335</v>
      </c>
      <c r="S2602" s="10">
        <f t="shared" si="154"/>
        <v>42394.900462962964</v>
      </c>
      <c r="T2602" s="10">
        <f t="shared" si="15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52"/>
        <v>-4.6139999999999999</v>
      </c>
      <c r="P2603" s="6">
        <f t="shared" si="153"/>
        <v>1729</v>
      </c>
      <c r="Q2603" t="s">
        <v>8317</v>
      </c>
      <c r="R2603" t="s">
        <v>8353</v>
      </c>
      <c r="S2603" s="10">
        <f t="shared" si="154"/>
        <v>41150.902187499996</v>
      </c>
      <c r="T2603" s="10">
        <f t="shared" si="15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52"/>
        <v>-1.2609166666666667</v>
      </c>
      <c r="P2604" s="6">
        <f t="shared" si="153"/>
        <v>19810</v>
      </c>
      <c r="Q2604" t="s">
        <v>8317</v>
      </c>
      <c r="R2604" t="s">
        <v>8353</v>
      </c>
      <c r="S2604" s="10">
        <f t="shared" si="154"/>
        <v>41915.747314814813</v>
      </c>
      <c r="T2604" s="10">
        <f t="shared" si="15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52"/>
        <v>0.9851428571428571</v>
      </c>
      <c r="P2605" s="6">
        <f t="shared" si="153"/>
        <v>913</v>
      </c>
      <c r="Q2605" t="s">
        <v>8317</v>
      </c>
      <c r="R2605" t="s">
        <v>8353</v>
      </c>
      <c r="S2605" s="10">
        <f t="shared" si="154"/>
        <v>41617.912662037037</v>
      </c>
      <c r="T2605" s="10">
        <f t="shared" si="15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52"/>
        <v>0.95782000000000012</v>
      </c>
      <c r="P2606" s="6">
        <f t="shared" si="153"/>
        <v>10582.3</v>
      </c>
      <c r="Q2606" t="s">
        <v>8317</v>
      </c>
      <c r="R2606" t="s">
        <v>8353</v>
      </c>
      <c r="S2606" s="10">
        <f t="shared" si="154"/>
        <v>40998.051192129627</v>
      </c>
      <c r="T2606" s="10">
        <f t="shared" si="15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52"/>
        <v>0.92578429999999989</v>
      </c>
      <c r="P2607" s="6">
        <f t="shared" si="153"/>
        <v>54591.785000000003</v>
      </c>
      <c r="Q2607" t="s">
        <v>8317</v>
      </c>
      <c r="R2607" t="s">
        <v>8353</v>
      </c>
      <c r="S2607" s="10">
        <f t="shared" si="154"/>
        <v>42508.541550925926</v>
      </c>
      <c r="T2607" s="10">
        <f t="shared" si="15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52"/>
        <v>0.89945454545454551</v>
      </c>
      <c r="P2608" s="6">
        <f t="shared" si="153"/>
        <v>6245.5</v>
      </c>
      <c r="Q2608" t="s">
        <v>8317</v>
      </c>
      <c r="R2608" t="s">
        <v>8353</v>
      </c>
      <c r="S2608" s="10">
        <f t="shared" si="154"/>
        <v>41726.712754629632</v>
      </c>
      <c r="T2608" s="10">
        <f t="shared" si="15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52"/>
        <v>-2.077</v>
      </c>
      <c r="P2609" s="6">
        <f t="shared" si="153"/>
        <v>16507</v>
      </c>
      <c r="Q2609" t="s">
        <v>8317</v>
      </c>
      <c r="R2609" t="s">
        <v>8353</v>
      </c>
      <c r="S2609" s="10">
        <f t="shared" si="154"/>
        <v>42184.874675925923</v>
      </c>
      <c r="T2609" s="10">
        <f t="shared" si="15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52"/>
        <v>-0.23924999999999996</v>
      </c>
      <c r="P2610" s="6">
        <f t="shared" si="153"/>
        <v>9109</v>
      </c>
      <c r="Q2610" t="s">
        <v>8317</v>
      </c>
      <c r="R2610" t="s">
        <v>8353</v>
      </c>
      <c r="S2610" s="10">
        <f t="shared" si="154"/>
        <v>42767.801712962959</v>
      </c>
      <c r="T2610" s="10">
        <f t="shared" si="15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52"/>
        <v>-1.038011142857143</v>
      </c>
      <c r="P2611" s="6">
        <f t="shared" si="153"/>
        <v>53503.195</v>
      </c>
      <c r="Q2611" t="s">
        <v>8317</v>
      </c>
      <c r="R2611" t="s">
        <v>8353</v>
      </c>
      <c r="S2611" s="10">
        <f t="shared" si="154"/>
        <v>41075.237858796296</v>
      </c>
      <c r="T2611" s="10">
        <f t="shared" si="15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52"/>
        <v>0.58674895673182514</v>
      </c>
      <c r="P2612" s="6">
        <f t="shared" si="153"/>
        <v>16374.83</v>
      </c>
      <c r="Q2612" t="s">
        <v>8317</v>
      </c>
      <c r="R2612" t="s">
        <v>8353</v>
      </c>
      <c r="S2612" s="10">
        <f t="shared" si="154"/>
        <v>42564.881076388891</v>
      </c>
      <c r="T2612" s="10">
        <f t="shared" si="15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52"/>
        <v>-25.906363636363636</v>
      </c>
      <c r="P2613" s="6">
        <f t="shared" si="153"/>
        <v>155316.5</v>
      </c>
      <c r="Q2613" t="s">
        <v>8317</v>
      </c>
      <c r="R2613" t="s">
        <v>8353</v>
      </c>
      <c r="S2613" s="10">
        <f t="shared" si="154"/>
        <v>42704.335810185185</v>
      </c>
      <c r="T2613" s="10">
        <f t="shared" si="15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ref="O2614:O2677" si="156">(D2614-E2614)/ABS(D2614)+1</f>
        <v>0.28238699999999994</v>
      </c>
      <c r="P2614" s="6">
        <f t="shared" ref="P2614:P2677" si="157">AVERAGE(E2614,L2614)</f>
        <v>8735.0650000000005</v>
      </c>
      <c r="Q2614" t="s">
        <v>8317</v>
      </c>
      <c r="R2614" t="s">
        <v>8353</v>
      </c>
      <c r="S2614" s="10">
        <f t="shared" ref="S2614:S2677" si="158">(((J2614/60)/60)/24)+DATE(1970,1,1)</f>
        <v>41982.143171296295</v>
      </c>
      <c r="T2614" s="10">
        <f t="shared" ref="T2614:T2677" si="159"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56"/>
        <v>0.98986666666666667</v>
      </c>
      <c r="P2615" s="6">
        <f t="shared" si="157"/>
        <v>3802</v>
      </c>
      <c r="Q2615" t="s">
        <v>8317</v>
      </c>
      <c r="R2615" t="s">
        <v>8353</v>
      </c>
      <c r="S2615" s="10">
        <f t="shared" si="158"/>
        <v>41143.81821759259</v>
      </c>
      <c r="T2615" s="10">
        <f t="shared" si="159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56"/>
        <v>0.98</v>
      </c>
      <c r="P2616" s="6">
        <f t="shared" si="157"/>
        <v>5405</v>
      </c>
      <c r="Q2616" t="s">
        <v>8317</v>
      </c>
      <c r="R2616" t="s">
        <v>8353</v>
      </c>
      <c r="S2616" s="10">
        <f t="shared" si="158"/>
        <v>41730.708472222221</v>
      </c>
      <c r="T2616" s="10">
        <f t="shared" si="159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56"/>
        <v>0.30234882558720644</v>
      </c>
      <c r="P2617" s="6">
        <f t="shared" si="157"/>
        <v>1734.5</v>
      </c>
      <c r="Q2617" t="s">
        <v>8317</v>
      </c>
      <c r="R2617" t="s">
        <v>8353</v>
      </c>
      <c r="S2617" s="10">
        <f t="shared" si="158"/>
        <v>42453.49726851852</v>
      </c>
      <c r="T2617" s="10">
        <f t="shared" si="159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56"/>
        <v>0.85465999999999998</v>
      </c>
      <c r="P2618" s="6">
        <f t="shared" si="157"/>
        <v>14435.75</v>
      </c>
      <c r="Q2618" t="s">
        <v>8317</v>
      </c>
      <c r="R2618" t="s">
        <v>8353</v>
      </c>
      <c r="S2618" s="10">
        <f t="shared" si="158"/>
        <v>42211.99454861111</v>
      </c>
      <c r="T2618" s="10">
        <f t="shared" si="159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56"/>
        <v>-6.7759999999999998</v>
      </c>
      <c r="P2619" s="6">
        <f t="shared" si="157"/>
        <v>2273.5</v>
      </c>
      <c r="Q2619" t="s">
        <v>8317</v>
      </c>
      <c r="R2619" t="s">
        <v>8353</v>
      </c>
      <c r="S2619" s="10">
        <f t="shared" si="158"/>
        <v>41902.874432870369</v>
      </c>
      <c r="T2619" s="10">
        <f t="shared" si="159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56"/>
        <v>0.94613333333333338</v>
      </c>
      <c r="P2620" s="6">
        <f t="shared" si="157"/>
        <v>7942.5</v>
      </c>
      <c r="Q2620" t="s">
        <v>8317</v>
      </c>
      <c r="R2620" t="s">
        <v>8353</v>
      </c>
      <c r="S2620" s="10">
        <f t="shared" si="158"/>
        <v>42279.792372685188</v>
      </c>
      <c r="T2620" s="10">
        <f t="shared" si="159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56"/>
        <v>0.11599999999999999</v>
      </c>
      <c r="P2621" s="6">
        <f t="shared" si="157"/>
        <v>968.5</v>
      </c>
      <c r="Q2621" t="s">
        <v>8317</v>
      </c>
      <c r="R2621" t="s">
        <v>8353</v>
      </c>
      <c r="S2621" s="10">
        <f t="shared" si="158"/>
        <v>42273.884305555555</v>
      </c>
      <c r="T2621" s="10">
        <f t="shared" si="159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56"/>
        <v>0.5634769230769231</v>
      </c>
      <c r="P2622" s="6">
        <f t="shared" si="157"/>
        <v>47312.5</v>
      </c>
      <c r="Q2622" t="s">
        <v>8317</v>
      </c>
      <c r="R2622" t="s">
        <v>8353</v>
      </c>
      <c r="S2622" s="10">
        <f t="shared" si="158"/>
        <v>42251.16715277778</v>
      </c>
      <c r="T2622" s="10">
        <f t="shared" si="159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56"/>
        <v>0.54120000000000001</v>
      </c>
      <c r="P2623" s="6">
        <f t="shared" si="157"/>
        <v>11173.5</v>
      </c>
      <c r="Q2623" t="s">
        <v>8317</v>
      </c>
      <c r="R2623" t="s">
        <v>8353</v>
      </c>
      <c r="S2623" s="10">
        <f t="shared" si="158"/>
        <v>42115.74754629629</v>
      </c>
      <c r="T2623" s="10">
        <f t="shared" si="159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56"/>
        <v>0.68815999999999999</v>
      </c>
      <c r="P2624" s="6">
        <f t="shared" si="157"/>
        <v>1020.88</v>
      </c>
      <c r="Q2624" t="s">
        <v>8317</v>
      </c>
      <c r="R2624" t="s">
        <v>8353</v>
      </c>
      <c r="S2624" s="10">
        <f t="shared" si="158"/>
        <v>42689.74324074074</v>
      </c>
      <c r="T2624" s="10">
        <f t="shared" si="159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56"/>
        <v>0.86</v>
      </c>
      <c r="P2625" s="6">
        <f t="shared" si="157"/>
        <v>1171</v>
      </c>
      <c r="Q2625" t="s">
        <v>8317</v>
      </c>
      <c r="R2625" t="s">
        <v>8353</v>
      </c>
      <c r="S2625" s="10">
        <f t="shared" si="158"/>
        <v>42692.256550925929</v>
      </c>
      <c r="T2625" s="10">
        <f t="shared" si="159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56"/>
        <v>-11.794206249999998</v>
      </c>
      <c r="P2626" s="6">
        <f t="shared" si="157"/>
        <v>56910.824999999997</v>
      </c>
      <c r="Q2626" t="s">
        <v>8317</v>
      </c>
      <c r="R2626" t="s">
        <v>8353</v>
      </c>
      <c r="S2626" s="10">
        <f t="shared" si="158"/>
        <v>41144.42155092593</v>
      </c>
      <c r="T2626" s="10">
        <f t="shared" si="159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56"/>
        <v>-7.5600000000000005</v>
      </c>
      <c r="P2627" s="6">
        <f t="shared" si="157"/>
        <v>743</v>
      </c>
      <c r="Q2627" t="s">
        <v>8317</v>
      </c>
      <c r="R2627" t="s">
        <v>8353</v>
      </c>
      <c r="S2627" s="10">
        <f t="shared" si="158"/>
        <v>42658.810277777782</v>
      </c>
      <c r="T2627" s="10">
        <f t="shared" si="159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56"/>
        <v>0.88</v>
      </c>
      <c r="P2628" s="6">
        <f t="shared" si="157"/>
        <v>1425</v>
      </c>
      <c r="Q2628" t="s">
        <v>8317</v>
      </c>
      <c r="R2628" t="s">
        <v>8353</v>
      </c>
      <c r="S2628" s="10">
        <f t="shared" si="158"/>
        <v>42128.628113425926</v>
      </c>
      <c r="T2628" s="10">
        <f t="shared" si="15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56"/>
        <v>-4.4666666666666668</v>
      </c>
      <c r="P2629" s="6">
        <f t="shared" si="157"/>
        <v>507.5</v>
      </c>
      <c r="Q2629" t="s">
        <v>8317</v>
      </c>
      <c r="R2629" t="s">
        <v>8353</v>
      </c>
      <c r="S2629" s="10">
        <f t="shared" si="158"/>
        <v>42304.829409722224</v>
      </c>
      <c r="T2629" s="10">
        <f t="shared" si="15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56"/>
        <v>0.89630512514898686</v>
      </c>
      <c r="P2630" s="6">
        <f t="shared" si="157"/>
        <v>473.5</v>
      </c>
      <c r="Q2630" t="s">
        <v>8317</v>
      </c>
      <c r="R2630" t="s">
        <v>8353</v>
      </c>
      <c r="S2630" s="10">
        <f t="shared" si="158"/>
        <v>41953.966053240743</v>
      </c>
      <c r="T2630" s="10">
        <f t="shared" si="15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56"/>
        <v>0.72260000000000002</v>
      </c>
      <c r="P2631" s="6">
        <f t="shared" si="157"/>
        <v>3243.5</v>
      </c>
      <c r="Q2631" t="s">
        <v>8317</v>
      </c>
      <c r="R2631" t="s">
        <v>8353</v>
      </c>
      <c r="S2631" s="10">
        <f t="shared" si="158"/>
        <v>42108.538449074069</v>
      </c>
      <c r="T2631" s="10">
        <f t="shared" si="15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56"/>
        <v>0.42100000000000004</v>
      </c>
      <c r="P2632" s="6">
        <f t="shared" si="157"/>
        <v>1619.5</v>
      </c>
      <c r="Q2632" t="s">
        <v>8317</v>
      </c>
      <c r="R2632" t="s">
        <v>8353</v>
      </c>
      <c r="S2632" s="10">
        <f t="shared" si="158"/>
        <v>42524.105462962965</v>
      </c>
      <c r="T2632" s="10">
        <f t="shared" si="15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56"/>
        <v>0.85334750000000004</v>
      </c>
      <c r="P2633" s="6">
        <f t="shared" si="157"/>
        <v>11609.525</v>
      </c>
      <c r="Q2633" t="s">
        <v>8317</v>
      </c>
      <c r="R2633" t="s">
        <v>8353</v>
      </c>
      <c r="S2633" s="10">
        <f t="shared" si="158"/>
        <v>42218.169293981482</v>
      </c>
      <c r="T2633" s="10">
        <f t="shared" si="15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56"/>
        <v>0.62990654205607477</v>
      </c>
      <c r="P2634" s="6">
        <f t="shared" si="157"/>
        <v>754</v>
      </c>
      <c r="Q2634" t="s">
        <v>8317</v>
      </c>
      <c r="R2634" t="s">
        <v>8353</v>
      </c>
      <c r="S2634" s="10">
        <f t="shared" si="158"/>
        <v>42494.061793981484</v>
      </c>
      <c r="T2634" s="10">
        <f t="shared" si="15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56"/>
        <v>-1.5461999999999998</v>
      </c>
      <c r="P2635" s="6">
        <f t="shared" si="157"/>
        <v>8965</v>
      </c>
      <c r="Q2635" t="s">
        <v>8317</v>
      </c>
      <c r="R2635" t="s">
        <v>8353</v>
      </c>
      <c r="S2635" s="10">
        <f t="shared" si="158"/>
        <v>41667.823287037041</v>
      </c>
      <c r="T2635" s="10">
        <f t="shared" si="15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56"/>
        <v>0.93978494623655917</v>
      </c>
      <c r="P2636" s="6">
        <f t="shared" si="157"/>
        <v>505.5</v>
      </c>
      <c r="Q2636" t="s">
        <v>8317</v>
      </c>
      <c r="R2636" t="s">
        <v>8353</v>
      </c>
      <c r="S2636" s="10">
        <f t="shared" si="158"/>
        <v>42612.656493055561</v>
      </c>
      <c r="T2636" s="10">
        <f t="shared" si="15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56"/>
        <v>1</v>
      </c>
      <c r="P2637" s="6">
        <f t="shared" si="157"/>
        <v>5792</v>
      </c>
      <c r="Q2637" t="s">
        <v>8317</v>
      </c>
      <c r="R2637" t="s">
        <v>8353</v>
      </c>
      <c r="S2637" s="10">
        <f t="shared" si="158"/>
        <v>42037.950937500005</v>
      </c>
      <c r="T2637" s="10">
        <f t="shared" si="15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56"/>
        <v>0.127</v>
      </c>
      <c r="P2638" s="6">
        <f t="shared" si="157"/>
        <v>961.5</v>
      </c>
      <c r="Q2638" t="s">
        <v>8317</v>
      </c>
      <c r="R2638" t="s">
        <v>8353</v>
      </c>
      <c r="S2638" s="10">
        <f t="shared" si="158"/>
        <v>42636.614745370374</v>
      </c>
      <c r="T2638" s="10">
        <f t="shared" si="15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56"/>
        <v>0.33799999999999997</v>
      </c>
      <c r="P2639" s="6">
        <f t="shared" si="157"/>
        <v>428.5</v>
      </c>
      <c r="Q2639" t="s">
        <v>8317</v>
      </c>
      <c r="R2639" t="s">
        <v>8353</v>
      </c>
      <c r="S2639" s="10">
        <f t="shared" si="158"/>
        <v>42639.549479166672</v>
      </c>
      <c r="T2639" s="10">
        <f t="shared" si="15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56"/>
        <v>0.98270893371757928</v>
      </c>
      <c r="P2640" s="6">
        <f t="shared" si="157"/>
        <v>183.5</v>
      </c>
      <c r="Q2640" t="s">
        <v>8317</v>
      </c>
      <c r="R2640" t="s">
        <v>8353</v>
      </c>
      <c r="S2640" s="10">
        <f t="shared" si="158"/>
        <v>41989.913136574076</v>
      </c>
      <c r="T2640" s="10">
        <f t="shared" si="15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56"/>
        <v>0.36</v>
      </c>
      <c r="P2641" s="6">
        <f t="shared" si="157"/>
        <v>270.5</v>
      </c>
      <c r="Q2641" t="s">
        <v>8317</v>
      </c>
      <c r="R2641" t="s">
        <v>8353</v>
      </c>
      <c r="S2641" s="10">
        <f t="shared" si="158"/>
        <v>42024.86513888889</v>
      </c>
      <c r="T2641" s="10">
        <f t="shared" si="15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56"/>
        <v>0.94333333333333336</v>
      </c>
      <c r="P2642" s="6">
        <f t="shared" si="157"/>
        <v>1619.5</v>
      </c>
      <c r="Q2642" t="s">
        <v>8317</v>
      </c>
      <c r="R2642" t="s">
        <v>8353</v>
      </c>
      <c r="S2642" s="10">
        <f t="shared" si="158"/>
        <v>42103.160578703704</v>
      </c>
      <c r="T2642" s="10">
        <f t="shared" si="15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56"/>
        <v>1.99</v>
      </c>
      <c r="P2643" s="6">
        <f t="shared" si="157"/>
        <v>8</v>
      </c>
      <c r="Q2643" t="s">
        <v>8317</v>
      </c>
      <c r="R2643" t="s">
        <v>8353</v>
      </c>
      <c r="S2643" s="10">
        <f t="shared" si="158"/>
        <v>41880.827118055553</v>
      </c>
      <c r="T2643" s="10">
        <f t="shared" si="15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56"/>
        <v>2</v>
      </c>
      <c r="P2644" s="6">
        <f t="shared" si="157"/>
        <v>0</v>
      </c>
      <c r="Q2644" t="s">
        <v>8317</v>
      </c>
      <c r="R2644" t="s">
        <v>8353</v>
      </c>
      <c r="S2644" s="10">
        <f t="shared" si="158"/>
        <v>42536.246620370366</v>
      </c>
      <c r="T2644" s="10">
        <f t="shared" si="15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56"/>
        <v>1.66440269</v>
      </c>
      <c r="P2645" s="6">
        <f t="shared" si="157"/>
        <v>168549.155</v>
      </c>
      <c r="Q2645" t="s">
        <v>8317</v>
      </c>
      <c r="R2645" t="s">
        <v>8353</v>
      </c>
      <c r="S2645" s="10">
        <f t="shared" si="158"/>
        <v>42689.582349537035</v>
      </c>
      <c r="T2645" s="10">
        <f t="shared" si="15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56"/>
        <v>1.9794700000000001</v>
      </c>
      <c r="P2646" s="6">
        <f t="shared" si="157"/>
        <v>1052.5</v>
      </c>
      <c r="Q2646" t="s">
        <v>8317</v>
      </c>
      <c r="R2646" t="s">
        <v>8353</v>
      </c>
      <c r="S2646" s="10">
        <f t="shared" si="158"/>
        <v>42774.792071759264</v>
      </c>
      <c r="T2646" s="10">
        <f t="shared" si="15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56"/>
        <v>1.895</v>
      </c>
      <c r="P2647" s="6">
        <f t="shared" si="157"/>
        <v>1061.5</v>
      </c>
      <c r="Q2647" t="s">
        <v>8317</v>
      </c>
      <c r="R2647" t="s">
        <v>8353</v>
      </c>
      <c r="S2647" s="10">
        <f t="shared" si="158"/>
        <v>41921.842627314814</v>
      </c>
      <c r="T2647" s="10">
        <f t="shared" si="15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56"/>
        <v>1.9158271600000001</v>
      </c>
      <c r="P2648" s="6">
        <f t="shared" si="157"/>
        <v>21310.71</v>
      </c>
      <c r="Q2648" t="s">
        <v>8317</v>
      </c>
      <c r="R2648" t="s">
        <v>8353</v>
      </c>
      <c r="S2648" s="10">
        <f t="shared" si="158"/>
        <v>42226.313298611116</v>
      </c>
      <c r="T2648" s="10">
        <f t="shared" si="15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56"/>
        <v>1.9856</v>
      </c>
      <c r="P2649" s="6">
        <f t="shared" si="157"/>
        <v>19.5</v>
      </c>
      <c r="Q2649" t="s">
        <v>8317</v>
      </c>
      <c r="R2649" t="s">
        <v>8353</v>
      </c>
      <c r="S2649" s="10">
        <f t="shared" si="158"/>
        <v>42200.261793981481</v>
      </c>
      <c r="T2649" s="10">
        <f t="shared" si="15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56"/>
        <v>1.9911666666666665</v>
      </c>
      <c r="P2650" s="6">
        <f t="shared" si="157"/>
        <v>56</v>
      </c>
      <c r="Q2650" t="s">
        <v>8317</v>
      </c>
      <c r="R2650" t="s">
        <v>8353</v>
      </c>
      <c r="S2650" s="10">
        <f t="shared" si="158"/>
        <v>42408.714814814812</v>
      </c>
      <c r="T2650" s="10">
        <f t="shared" si="15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56"/>
        <v>1.9990079999999999</v>
      </c>
      <c r="P2651" s="6">
        <f t="shared" si="157"/>
        <v>63.5</v>
      </c>
      <c r="Q2651" t="s">
        <v>8317</v>
      </c>
      <c r="R2651" t="s">
        <v>8353</v>
      </c>
      <c r="S2651" s="10">
        <f t="shared" si="158"/>
        <v>42341.99700231482</v>
      </c>
      <c r="T2651" s="10">
        <f t="shared" si="15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56"/>
        <v>1.9940333333333333</v>
      </c>
      <c r="P2652" s="6">
        <f t="shared" si="157"/>
        <v>181.5</v>
      </c>
      <c r="Q2652" t="s">
        <v>8317</v>
      </c>
      <c r="R2652" t="s">
        <v>8353</v>
      </c>
      <c r="S2652" s="10">
        <f t="shared" si="158"/>
        <v>42695.624340277776</v>
      </c>
      <c r="T2652" s="10">
        <f t="shared" si="15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56"/>
        <v>1.9813107142857143</v>
      </c>
      <c r="P2653" s="6">
        <f t="shared" si="157"/>
        <v>2625</v>
      </c>
      <c r="Q2653" t="s">
        <v>8317</v>
      </c>
      <c r="R2653" t="s">
        <v>8353</v>
      </c>
      <c r="S2653" s="10">
        <f t="shared" si="158"/>
        <v>42327.805659722217</v>
      </c>
      <c r="T2653" s="10">
        <f t="shared" si="15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56"/>
        <v>1.99115</v>
      </c>
      <c r="P2654" s="6">
        <f t="shared" si="157"/>
        <v>448</v>
      </c>
      <c r="Q2654" t="s">
        <v>8317</v>
      </c>
      <c r="R2654" t="s">
        <v>8353</v>
      </c>
      <c r="S2654" s="10">
        <f t="shared" si="158"/>
        <v>41953.158854166672</v>
      </c>
      <c r="T2654" s="10">
        <f t="shared" si="15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56"/>
        <v>1.8847843137254903</v>
      </c>
      <c r="P2655" s="6">
        <f t="shared" si="157"/>
        <v>2973</v>
      </c>
      <c r="Q2655" t="s">
        <v>8317</v>
      </c>
      <c r="R2655" t="s">
        <v>8353</v>
      </c>
      <c r="S2655" s="10">
        <f t="shared" si="158"/>
        <v>41771.651932870373</v>
      </c>
      <c r="T2655" s="10">
        <f t="shared" si="15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56"/>
        <v>1.99949</v>
      </c>
      <c r="P2656" s="6">
        <f t="shared" si="157"/>
        <v>28.5</v>
      </c>
      <c r="Q2656" t="s">
        <v>8317</v>
      </c>
      <c r="R2656" t="s">
        <v>8353</v>
      </c>
      <c r="S2656" s="10">
        <f t="shared" si="158"/>
        <v>42055.600995370376</v>
      </c>
      <c r="T2656" s="10">
        <f t="shared" si="15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56"/>
        <v>1.7896666666666667</v>
      </c>
      <c r="P2657" s="6">
        <f t="shared" si="157"/>
        <v>1599</v>
      </c>
      <c r="Q2657" t="s">
        <v>8317</v>
      </c>
      <c r="R2657" t="s">
        <v>8353</v>
      </c>
      <c r="S2657" s="10">
        <f t="shared" si="158"/>
        <v>42381.866284722222</v>
      </c>
      <c r="T2657" s="10">
        <f t="shared" si="15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56"/>
        <v>1.8856333333333333</v>
      </c>
      <c r="P2658" s="6">
        <f t="shared" si="157"/>
        <v>8653.5</v>
      </c>
      <c r="Q2658" t="s">
        <v>8317</v>
      </c>
      <c r="R2658" t="s">
        <v>8353</v>
      </c>
      <c r="S2658" s="10">
        <f t="shared" si="158"/>
        <v>42767.688518518517</v>
      </c>
      <c r="T2658" s="10">
        <f t="shared" si="15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56"/>
        <v>1.8126206666666667</v>
      </c>
      <c r="P2659" s="6">
        <f t="shared" si="157"/>
        <v>2840.19</v>
      </c>
      <c r="Q2659" t="s">
        <v>8317</v>
      </c>
      <c r="R2659" t="s">
        <v>8353</v>
      </c>
      <c r="S2659" s="10">
        <f t="shared" si="158"/>
        <v>42551.928854166668</v>
      </c>
      <c r="T2659" s="10">
        <f t="shared" si="15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56"/>
        <v>1.9990714285714286</v>
      </c>
      <c r="P2660" s="6">
        <f t="shared" si="157"/>
        <v>47.5</v>
      </c>
      <c r="Q2660" t="s">
        <v>8317</v>
      </c>
      <c r="R2660" t="s">
        <v>8353</v>
      </c>
      <c r="S2660" s="10">
        <f t="shared" si="158"/>
        <v>42551.884189814817</v>
      </c>
      <c r="T2660" s="10">
        <f t="shared" si="15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56"/>
        <v>1.9727959183673469</v>
      </c>
      <c r="P2661" s="6">
        <f t="shared" si="157"/>
        <v>671.5</v>
      </c>
      <c r="Q2661" t="s">
        <v>8317</v>
      </c>
      <c r="R2661" t="s">
        <v>8353</v>
      </c>
      <c r="S2661" s="10">
        <f t="shared" si="158"/>
        <v>42082.069560185191</v>
      </c>
      <c r="T2661" s="10">
        <f t="shared" si="15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56"/>
        <v>1.99905</v>
      </c>
      <c r="P2662" s="6">
        <f t="shared" si="157"/>
        <v>12</v>
      </c>
      <c r="Q2662" t="s">
        <v>8317</v>
      </c>
      <c r="R2662" t="s">
        <v>8353</v>
      </c>
      <c r="S2662" s="10">
        <f t="shared" si="158"/>
        <v>42272.713171296295</v>
      </c>
      <c r="T2662" s="10">
        <f t="shared" si="15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56"/>
        <v>0.97099999999999997</v>
      </c>
      <c r="P2663" s="6">
        <f t="shared" si="157"/>
        <v>2602.5</v>
      </c>
      <c r="Q2663" t="s">
        <v>8317</v>
      </c>
      <c r="R2663" t="s">
        <v>8354</v>
      </c>
      <c r="S2663" s="10">
        <f t="shared" si="158"/>
        <v>41542.958449074074</v>
      </c>
      <c r="T2663" s="10">
        <f t="shared" si="15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56"/>
        <v>0.93199999999999994</v>
      </c>
      <c r="P2664" s="6">
        <f t="shared" si="157"/>
        <v>10720</v>
      </c>
      <c r="Q2664" t="s">
        <v>8317</v>
      </c>
      <c r="R2664" t="s">
        <v>8354</v>
      </c>
      <c r="S2664" s="10">
        <f t="shared" si="158"/>
        <v>42207.746678240743</v>
      </c>
      <c r="T2664" s="10">
        <f t="shared" si="15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56"/>
        <v>0.95403749999999998</v>
      </c>
      <c r="P2665" s="6">
        <f t="shared" si="157"/>
        <v>10487.625</v>
      </c>
      <c r="Q2665" t="s">
        <v>8317</v>
      </c>
      <c r="R2665" t="s">
        <v>8354</v>
      </c>
      <c r="S2665" s="10">
        <f t="shared" si="158"/>
        <v>42222.622766203705</v>
      </c>
      <c r="T2665" s="10">
        <f t="shared" si="15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56"/>
        <v>0.96571428571428575</v>
      </c>
      <c r="P2666" s="6">
        <f t="shared" si="157"/>
        <v>9102</v>
      </c>
      <c r="Q2666" t="s">
        <v>8317</v>
      </c>
      <c r="R2666" t="s">
        <v>8354</v>
      </c>
      <c r="S2666" s="10">
        <f t="shared" si="158"/>
        <v>42313.02542824074</v>
      </c>
      <c r="T2666" s="10">
        <f t="shared" si="15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56"/>
        <v>0.76857142857142857</v>
      </c>
      <c r="P2667" s="6">
        <f t="shared" si="157"/>
        <v>2178</v>
      </c>
      <c r="Q2667" t="s">
        <v>8317</v>
      </c>
      <c r="R2667" t="s">
        <v>8354</v>
      </c>
      <c r="S2667" s="10">
        <f t="shared" si="158"/>
        <v>42083.895532407405</v>
      </c>
      <c r="T2667" s="10">
        <f t="shared" si="15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56"/>
        <v>0.40704899999999999</v>
      </c>
      <c r="P2668" s="6">
        <f t="shared" si="157"/>
        <v>8067.7550000000001</v>
      </c>
      <c r="Q2668" t="s">
        <v>8317</v>
      </c>
      <c r="R2668" t="s">
        <v>8354</v>
      </c>
      <c r="S2668" s="10">
        <f t="shared" si="158"/>
        <v>42235.764340277776</v>
      </c>
      <c r="T2668" s="10">
        <f t="shared" si="15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56"/>
        <v>0.89333333333333331</v>
      </c>
      <c r="P2669" s="6">
        <f t="shared" si="157"/>
        <v>839</v>
      </c>
      <c r="Q2669" t="s">
        <v>8317</v>
      </c>
      <c r="R2669" t="s">
        <v>8354</v>
      </c>
      <c r="S2669" s="10">
        <f t="shared" si="158"/>
        <v>42380.926111111112</v>
      </c>
      <c r="T2669" s="10">
        <f t="shared" si="15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56"/>
        <v>0.29300000000000004</v>
      </c>
      <c r="P2670" s="6">
        <f t="shared" si="157"/>
        <v>867.5</v>
      </c>
      <c r="Q2670" t="s">
        <v>8317</v>
      </c>
      <c r="R2670" t="s">
        <v>8354</v>
      </c>
      <c r="S2670" s="10">
        <f t="shared" si="158"/>
        <v>42275.588715277772</v>
      </c>
      <c r="T2670" s="10">
        <f t="shared" si="15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56"/>
        <v>0.74875000000000003</v>
      </c>
      <c r="P2671" s="6">
        <f t="shared" si="157"/>
        <v>506</v>
      </c>
      <c r="Q2671" t="s">
        <v>8317</v>
      </c>
      <c r="R2671" t="s">
        <v>8354</v>
      </c>
      <c r="S2671" s="10">
        <f t="shared" si="158"/>
        <v>42319.035833333335</v>
      </c>
      <c r="T2671" s="10">
        <f t="shared" si="15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56"/>
        <v>1.935841390660358</v>
      </c>
      <c r="P2672" s="6">
        <f t="shared" si="157"/>
        <v>1277.5</v>
      </c>
      <c r="Q2672" t="s">
        <v>8317</v>
      </c>
      <c r="R2672" t="s">
        <v>8354</v>
      </c>
      <c r="S2672" s="10">
        <f t="shared" si="158"/>
        <v>41821.020601851851</v>
      </c>
      <c r="T2672" s="10">
        <f t="shared" si="15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56"/>
        <v>1.88656</v>
      </c>
      <c r="P2673" s="6">
        <f t="shared" si="157"/>
        <v>1460</v>
      </c>
      <c r="Q2673" t="s">
        <v>8317</v>
      </c>
      <c r="R2673" t="s">
        <v>8354</v>
      </c>
      <c r="S2673" s="10">
        <f t="shared" si="158"/>
        <v>41962.749027777783</v>
      </c>
      <c r="T2673" s="10">
        <f t="shared" si="15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56"/>
        <v>1.6680999999999999</v>
      </c>
      <c r="P2674" s="6">
        <f t="shared" si="157"/>
        <v>1683</v>
      </c>
      <c r="Q2674" t="s">
        <v>8317</v>
      </c>
      <c r="R2674" t="s">
        <v>8354</v>
      </c>
      <c r="S2674" s="10">
        <f t="shared" si="158"/>
        <v>42344.884143518517</v>
      </c>
      <c r="T2674" s="10">
        <f t="shared" si="15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56"/>
        <v>1.7242</v>
      </c>
      <c r="P2675" s="6">
        <f t="shared" si="157"/>
        <v>5549</v>
      </c>
      <c r="Q2675" t="s">
        <v>8317</v>
      </c>
      <c r="R2675" t="s">
        <v>8354</v>
      </c>
      <c r="S2675" s="10">
        <f t="shared" si="158"/>
        <v>41912.541655092595</v>
      </c>
      <c r="T2675" s="10">
        <f t="shared" si="15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56"/>
        <v>1.3715999999999999</v>
      </c>
      <c r="P2676" s="6">
        <f t="shared" si="157"/>
        <v>11082.5</v>
      </c>
      <c r="Q2676" t="s">
        <v>8317</v>
      </c>
      <c r="R2676" t="s">
        <v>8354</v>
      </c>
      <c r="S2676" s="10">
        <f t="shared" si="158"/>
        <v>42529.632754629631</v>
      </c>
      <c r="T2676" s="10">
        <f t="shared" si="15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56"/>
        <v>1.9241200000000001</v>
      </c>
      <c r="P2677" s="6">
        <f t="shared" si="157"/>
        <v>963</v>
      </c>
      <c r="Q2677" t="s">
        <v>8317</v>
      </c>
      <c r="R2677" t="s">
        <v>8354</v>
      </c>
      <c r="S2677" s="10">
        <f t="shared" si="158"/>
        <v>41923.857511574075</v>
      </c>
      <c r="T2677" s="10">
        <f t="shared" si="15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ref="O2678:O2741" si="160">(D2678-E2678)/ABS(D2678)+1</f>
        <v>1.4961904761904763</v>
      </c>
      <c r="P2678" s="6">
        <f t="shared" ref="P2678:P2741" si="161">AVERAGE(E2678,L2678)</f>
        <v>533.5</v>
      </c>
      <c r="Q2678" t="s">
        <v>8317</v>
      </c>
      <c r="R2678" t="s">
        <v>8354</v>
      </c>
      <c r="S2678" s="10">
        <f t="shared" ref="S2678:S2741" si="162">(((J2678/60)/60)/24)+DATE(1970,1,1)</f>
        <v>42482.624699074076</v>
      </c>
      <c r="T2678" s="10">
        <f t="shared" ref="T2678:T2741" si="163"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0"/>
        <v>1.824871794871795</v>
      </c>
      <c r="P2679" s="6">
        <f t="shared" si="161"/>
        <v>1721</v>
      </c>
      <c r="Q2679" t="s">
        <v>8317</v>
      </c>
      <c r="R2679" t="s">
        <v>8354</v>
      </c>
      <c r="S2679" s="10">
        <f t="shared" si="162"/>
        <v>41793.029432870368</v>
      </c>
      <c r="T2679" s="10">
        <f t="shared" si="163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0"/>
        <v>1.9998624999999999</v>
      </c>
      <c r="P2680" s="6">
        <f t="shared" si="161"/>
        <v>551</v>
      </c>
      <c r="Q2680" t="s">
        <v>8317</v>
      </c>
      <c r="R2680" t="s">
        <v>8354</v>
      </c>
      <c r="S2680" s="10">
        <f t="shared" si="162"/>
        <v>42241.798206018517</v>
      </c>
      <c r="T2680" s="10">
        <f t="shared" si="163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0"/>
        <v>1.9967000000000001</v>
      </c>
      <c r="P2681" s="6">
        <f t="shared" si="161"/>
        <v>67.5</v>
      </c>
      <c r="Q2681" t="s">
        <v>8317</v>
      </c>
      <c r="R2681" t="s">
        <v>8354</v>
      </c>
      <c r="S2681" s="10">
        <f t="shared" si="162"/>
        <v>42033.001087962963</v>
      </c>
      <c r="T2681" s="10">
        <f t="shared" si="163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0"/>
        <v>1.9913750000000001</v>
      </c>
      <c r="P2682" s="6">
        <f t="shared" si="161"/>
        <v>140</v>
      </c>
      <c r="Q2682" t="s">
        <v>8317</v>
      </c>
      <c r="R2682" t="s">
        <v>8354</v>
      </c>
      <c r="S2682" s="10">
        <f t="shared" si="162"/>
        <v>42436.211701388893</v>
      </c>
      <c r="T2682" s="10">
        <f t="shared" si="163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0"/>
        <v>1.993125</v>
      </c>
      <c r="P2683" s="6">
        <f t="shared" si="161"/>
        <v>28.5</v>
      </c>
      <c r="Q2683" t="s">
        <v>8334</v>
      </c>
      <c r="R2683" t="s">
        <v>8335</v>
      </c>
      <c r="S2683" s="10">
        <f t="shared" si="162"/>
        <v>41805.895254629628</v>
      </c>
      <c r="T2683" s="10">
        <f t="shared" si="163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0"/>
        <v>1.7170000000000001</v>
      </c>
      <c r="P2684" s="6">
        <f t="shared" si="161"/>
        <v>859</v>
      </c>
      <c r="Q2684" t="s">
        <v>8334</v>
      </c>
      <c r="R2684" t="s">
        <v>8335</v>
      </c>
      <c r="S2684" s="10">
        <f t="shared" si="162"/>
        <v>41932.871990740743</v>
      </c>
      <c r="T2684" s="10">
        <f t="shared" si="163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0"/>
        <v>1.9976</v>
      </c>
      <c r="P2685" s="6">
        <f t="shared" si="161"/>
        <v>19.5</v>
      </c>
      <c r="Q2685" t="s">
        <v>8334</v>
      </c>
      <c r="R2685" t="s">
        <v>8335</v>
      </c>
      <c r="S2685" s="10">
        <f t="shared" si="162"/>
        <v>42034.75509259259</v>
      </c>
      <c r="T2685" s="10">
        <f t="shared" si="163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0"/>
        <v>1.9885714285714284</v>
      </c>
      <c r="P2686" s="6">
        <f t="shared" si="161"/>
        <v>402</v>
      </c>
      <c r="Q2686" t="s">
        <v>8334</v>
      </c>
      <c r="R2686" t="s">
        <v>8335</v>
      </c>
      <c r="S2686" s="10">
        <f t="shared" si="162"/>
        <v>41820.914641203701</v>
      </c>
      <c r="T2686" s="10">
        <f t="shared" si="163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0"/>
        <v>1.9998</v>
      </c>
      <c r="P2687" s="6">
        <f t="shared" si="161"/>
        <v>5.5</v>
      </c>
      <c r="Q2687" t="s">
        <v>8334</v>
      </c>
      <c r="R2687" t="s">
        <v>8335</v>
      </c>
      <c r="S2687" s="10">
        <f t="shared" si="162"/>
        <v>42061.69594907407</v>
      </c>
      <c r="T2687" s="10">
        <f t="shared" si="163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0"/>
        <v>2</v>
      </c>
      <c r="P2688" s="6">
        <f t="shared" si="161"/>
        <v>0</v>
      </c>
      <c r="Q2688" t="s">
        <v>8334</v>
      </c>
      <c r="R2688" t="s">
        <v>8335</v>
      </c>
      <c r="S2688" s="10">
        <f t="shared" si="162"/>
        <v>41892.974803240737</v>
      </c>
      <c r="T2688" s="10">
        <f t="shared" si="163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0"/>
        <v>2</v>
      </c>
      <c r="P2689" s="6">
        <f t="shared" si="161"/>
        <v>0</v>
      </c>
      <c r="Q2689" t="s">
        <v>8334</v>
      </c>
      <c r="R2689" t="s">
        <v>8335</v>
      </c>
      <c r="S2689" s="10">
        <f t="shared" si="162"/>
        <v>42154.64025462963</v>
      </c>
      <c r="T2689" s="10">
        <f t="shared" si="163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0"/>
        <v>1.9985200000000001</v>
      </c>
      <c r="P2690" s="6">
        <f t="shared" si="161"/>
        <v>44</v>
      </c>
      <c r="Q2690" t="s">
        <v>8334</v>
      </c>
      <c r="R2690" t="s">
        <v>8335</v>
      </c>
      <c r="S2690" s="10">
        <f t="shared" si="162"/>
        <v>42028.118865740747</v>
      </c>
      <c r="T2690" s="10">
        <f t="shared" si="163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0"/>
        <v>1.9999714285714285</v>
      </c>
      <c r="P2691" s="6">
        <f t="shared" si="161"/>
        <v>1</v>
      </c>
      <c r="Q2691" t="s">
        <v>8334</v>
      </c>
      <c r="R2691" t="s">
        <v>8335</v>
      </c>
      <c r="S2691" s="10">
        <f t="shared" si="162"/>
        <v>42551.961689814809</v>
      </c>
      <c r="T2691" s="10">
        <f t="shared" si="163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0"/>
        <v>1.8926750000000001</v>
      </c>
      <c r="P2692" s="6">
        <f t="shared" si="161"/>
        <v>4352</v>
      </c>
      <c r="Q2692" t="s">
        <v>8334</v>
      </c>
      <c r="R2692" t="s">
        <v>8335</v>
      </c>
      <c r="S2692" s="10">
        <f t="shared" si="162"/>
        <v>42113.105046296296</v>
      </c>
      <c r="T2692" s="10">
        <f t="shared" si="16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0"/>
        <v>1.9994615384615386</v>
      </c>
      <c r="P2693" s="6">
        <f t="shared" si="161"/>
        <v>18.5</v>
      </c>
      <c r="Q2693" t="s">
        <v>8334</v>
      </c>
      <c r="R2693" t="s">
        <v>8335</v>
      </c>
      <c r="S2693" s="10">
        <f t="shared" si="162"/>
        <v>42089.724039351851</v>
      </c>
      <c r="T2693" s="10">
        <f t="shared" si="16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0"/>
        <v>1.9928571428571429</v>
      </c>
      <c r="P2694" s="6">
        <f t="shared" si="161"/>
        <v>13</v>
      </c>
      <c r="Q2694" t="s">
        <v>8334</v>
      </c>
      <c r="R2694" t="s">
        <v>8335</v>
      </c>
      <c r="S2694" s="10">
        <f t="shared" si="162"/>
        <v>42058.334027777775</v>
      </c>
      <c r="T2694" s="10">
        <f t="shared" si="16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0"/>
        <v>1.992</v>
      </c>
      <c r="P2695" s="6">
        <f t="shared" si="161"/>
        <v>21.5</v>
      </c>
      <c r="Q2695" t="s">
        <v>8334</v>
      </c>
      <c r="R2695" t="s">
        <v>8335</v>
      </c>
      <c r="S2695" s="10">
        <f t="shared" si="162"/>
        <v>41834.138495370367</v>
      </c>
      <c r="T2695" s="10">
        <f t="shared" si="16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0"/>
        <v>1.9999666666666667</v>
      </c>
      <c r="P2696" s="6">
        <f t="shared" si="161"/>
        <v>1</v>
      </c>
      <c r="Q2696" t="s">
        <v>8334</v>
      </c>
      <c r="R2696" t="s">
        <v>8335</v>
      </c>
      <c r="S2696" s="10">
        <f t="shared" si="162"/>
        <v>41878.140497685185</v>
      </c>
      <c r="T2696" s="10">
        <f t="shared" si="16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0"/>
        <v>1.9952666666666667</v>
      </c>
      <c r="P2697" s="6">
        <f t="shared" si="161"/>
        <v>37</v>
      </c>
      <c r="Q2697" t="s">
        <v>8334</v>
      </c>
      <c r="R2697" t="s">
        <v>8335</v>
      </c>
      <c r="S2697" s="10">
        <f t="shared" si="162"/>
        <v>42048.181921296295</v>
      </c>
      <c r="T2697" s="10">
        <f t="shared" si="16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0"/>
        <v>1.9435</v>
      </c>
      <c r="P2698" s="6">
        <f t="shared" si="161"/>
        <v>1714</v>
      </c>
      <c r="Q2698" t="s">
        <v>8334</v>
      </c>
      <c r="R2698" t="s">
        <v>8335</v>
      </c>
      <c r="S2698" s="10">
        <f t="shared" si="162"/>
        <v>41964.844444444447</v>
      </c>
      <c r="T2698" s="10">
        <f t="shared" si="16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0"/>
        <v>1.7364782608695652</v>
      </c>
      <c r="P2699" s="6">
        <f t="shared" si="161"/>
        <v>3056.5</v>
      </c>
      <c r="Q2699" t="s">
        <v>8334</v>
      </c>
      <c r="R2699" t="s">
        <v>8335</v>
      </c>
      <c r="S2699" s="10">
        <f t="shared" si="162"/>
        <v>42187.940081018518</v>
      </c>
      <c r="T2699" s="10">
        <f t="shared" si="16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0"/>
        <v>1.9967487500000001</v>
      </c>
      <c r="P2700" s="6">
        <f t="shared" si="161"/>
        <v>14.005000000000001</v>
      </c>
      <c r="Q2700" t="s">
        <v>8334</v>
      </c>
      <c r="R2700" t="s">
        <v>8335</v>
      </c>
      <c r="S2700" s="10">
        <f t="shared" si="162"/>
        <v>41787.898240740738</v>
      </c>
      <c r="T2700" s="10">
        <f t="shared" si="16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0"/>
        <v>2</v>
      </c>
      <c r="P2701" s="6">
        <f t="shared" si="161"/>
        <v>0</v>
      </c>
      <c r="Q2701" t="s">
        <v>8334</v>
      </c>
      <c r="R2701" t="s">
        <v>8335</v>
      </c>
      <c r="S2701" s="10">
        <f t="shared" si="162"/>
        <v>41829.896562499998</v>
      </c>
      <c r="T2701" s="10">
        <f t="shared" si="16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0"/>
        <v>1.992999299929993</v>
      </c>
      <c r="P2702" s="6">
        <f t="shared" si="161"/>
        <v>37</v>
      </c>
      <c r="Q2702" t="s">
        <v>8334</v>
      </c>
      <c r="R2702" t="s">
        <v>8335</v>
      </c>
      <c r="S2702" s="10">
        <f t="shared" si="162"/>
        <v>41870.87467592593</v>
      </c>
      <c r="T2702" s="10">
        <f t="shared" si="16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0"/>
        <v>1.5382352941176469</v>
      </c>
      <c r="P2703" s="6">
        <f t="shared" si="161"/>
        <v>808</v>
      </c>
      <c r="Q2703" t="s">
        <v>8315</v>
      </c>
      <c r="R2703" t="s">
        <v>8355</v>
      </c>
      <c r="S2703" s="10">
        <f t="shared" si="162"/>
        <v>42801.774699074071</v>
      </c>
      <c r="T2703" s="10">
        <f t="shared" si="16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0"/>
        <v>1.6558999999999999</v>
      </c>
      <c r="P2704" s="6">
        <f t="shared" si="161"/>
        <v>1733.5</v>
      </c>
      <c r="Q2704" t="s">
        <v>8315</v>
      </c>
      <c r="R2704" t="s">
        <v>8355</v>
      </c>
      <c r="S2704" s="10">
        <f t="shared" si="162"/>
        <v>42800.801817129628</v>
      </c>
      <c r="T2704" s="10">
        <f t="shared" si="16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0"/>
        <v>0.96250000000000002</v>
      </c>
      <c r="P2705" s="6">
        <f t="shared" si="161"/>
        <v>20772.5</v>
      </c>
      <c r="Q2705" t="s">
        <v>8315</v>
      </c>
      <c r="R2705" t="s">
        <v>8355</v>
      </c>
      <c r="S2705" s="10">
        <f t="shared" si="162"/>
        <v>42756.690162037034</v>
      </c>
      <c r="T2705" s="10">
        <f t="shared" si="16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0"/>
        <v>1.9397368421052632</v>
      </c>
      <c r="P2706" s="6">
        <f t="shared" si="161"/>
        <v>576</v>
      </c>
      <c r="Q2706" t="s">
        <v>8315</v>
      </c>
      <c r="R2706" t="s">
        <v>8355</v>
      </c>
      <c r="S2706" s="10">
        <f t="shared" si="162"/>
        <v>42787.862430555557</v>
      </c>
      <c r="T2706" s="10">
        <f t="shared" si="16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0"/>
        <v>1.8946060606060606</v>
      </c>
      <c r="P2707" s="6">
        <f t="shared" si="161"/>
        <v>873.5</v>
      </c>
      <c r="Q2707" t="s">
        <v>8315</v>
      </c>
      <c r="R2707" t="s">
        <v>8355</v>
      </c>
      <c r="S2707" s="10">
        <f t="shared" si="162"/>
        <v>42773.916180555556</v>
      </c>
      <c r="T2707" s="10">
        <f t="shared" si="16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0"/>
        <v>0.87702857142857149</v>
      </c>
      <c r="P2708" s="6">
        <f t="shared" si="161"/>
        <v>19783.5</v>
      </c>
      <c r="Q2708" t="s">
        <v>8315</v>
      </c>
      <c r="R2708" t="s">
        <v>8355</v>
      </c>
      <c r="S2708" s="10">
        <f t="shared" si="162"/>
        <v>41899.294942129629</v>
      </c>
      <c r="T2708" s="10">
        <f t="shared" si="16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0"/>
        <v>-1.50844625</v>
      </c>
      <c r="P2709" s="6">
        <f t="shared" si="161"/>
        <v>14230.785</v>
      </c>
      <c r="Q2709" t="s">
        <v>8315</v>
      </c>
      <c r="R2709" t="s">
        <v>8355</v>
      </c>
      <c r="S2709" s="10">
        <f t="shared" si="162"/>
        <v>41391.782905092594</v>
      </c>
      <c r="T2709" s="10">
        <f t="shared" si="16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0"/>
        <v>-0.33215349999999999</v>
      </c>
      <c r="P2710" s="6">
        <f t="shared" si="161"/>
        <v>23846.035</v>
      </c>
      <c r="Q2710" t="s">
        <v>8315</v>
      </c>
      <c r="R2710" t="s">
        <v>8355</v>
      </c>
      <c r="S2710" s="10">
        <f t="shared" si="162"/>
        <v>42512.698217592595</v>
      </c>
      <c r="T2710" s="10">
        <f t="shared" si="16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0"/>
        <v>0.98394000000000004</v>
      </c>
      <c r="P2711" s="6">
        <f t="shared" si="161"/>
        <v>25555.5</v>
      </c>
      <c r="Q2711" t="s">
        <v>8315</v>
      </c>
      <c r="R2711" t="s">
        <v>8355</v>
      </c>
      <c r="S2711" s="10">
        <f t="shared" si="162"/>
        <v>42612.149780092594</v>
      </c>
      <c r="T2711" s="10">
        <f t="shared" si="16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0"/>
        <v>0.46099649999999992</v>
      </c>
      <c r="P2712" s="6">
        <f t="shared" si="161"/>
        <v>46714.105000000003</v>
      </c>
      <c r="Q2712" t="s">
        <v>8315</v>
      </c>
      <c r="R2712" t="s">
        <v>8355</v>
      </c>
      <c r="S2712" s="10">
        <f t="shared" si="162"/>
        <v>41828.229490740741</v>
      </c>
      <c r="T2712" s="10">
        <f t="shared" si="16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0"/>
        <v>0.99283887468030696</v>
      </c>
      <c r="P2713" s="6">
        <f t="shared" si="161"/>
        <v>2005.5</v>
      </c>
      <c r="Q2713" t="s">
        <v>8315</v>
      </c>
      <c r="R2713" t="s">
        <v>8355</v>
      </c>
      <c r="S2713" s="10">
        <f t="shared" si="162"/>
        <v>41780.745254629634</v>
      </c>
      <c r="T2713" s="10">
        <f t="shared" si="16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0"/>
        <v>0.68618181818181823</v>
      </c>
      <c r="P2714" s="6">
        <f t="shared" si="161"/>
        <v>3684.5</v>
      </c>
      <c r="Q2714" t="s">
        <v>8315</v>
      </c>
      <c r="R2714" t="s">
        <v>8355</v>
      </c>
      <c r="S2714" s="10">
        <f t="shared" si="162"/>
        <v>41432.062037037038</v>
      </c>
      <c r="T2714" s="10">
        <f t="shared" si="16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0"/>
        <v>0.97758666666666671</v>
      </c>
      <c r="P2715" s="6">
        <f t="shared" si="161"/>
        <v>77391</v>
      </c>
      <c r="Q2715" t="s">
        <v>8315</v>
      </c>
      <c r="R2715" t="s">
        <v>8355</v>
      </c>
      <c r="S2715" s="10">
        <f t="shared" si="162"/>
        <v>42322.653749999998</v>
      </c>
      <c r="T2715" s="10">
        <f t="shared" si="16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0"/>
        <v>0.83643999999999996</v>
      </c>
      <c r="P2716" s="6">
        <f t="shared" si="161"/>
        <v>14697</v>
      </c>
      <c r="Q2716" t="s">
        <v>8315</v>
      </c>
      <c r="R2716" t="s">
        <v>8355</v>
      </c>
      <c r="S2716" s="10">
        <f t="shared" si="162"/>
        <v>42629.655046296291</v>
      </c>
      <c r="T2716" s="10">
        <f t="shared" si="16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0"/>
        <v>-0.6462241666666666</v>
      </c>
      <c r="P2717" s="6">
        <f t="shared" si="161"/>
        <v>16152.844999999999</v>
      </c>
      <c r="Q2717" t="s">
        <v>8315</v>
      </c>
      <c r="R2717" t="s">
        <v>8355</v>
      </c>
      <c r="S2717" s="10">
        <f t="shared" si="162"/>
        <v>42387.398472222223</v>
      </c>
      <c r="T2717" s="10">
        <f t="shared" si="16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0"/>
        <v>0.80019899999999999</v>
      </c>
      <c r="P2718" s="6">
        <f t="shared" si="161"/>
        <v>6092.5050000000001</v>
      </c>
      <c r="Q2718" t="s">
        <v>8315</v>
      </c>
      <c r="R2718" t="s">
        <v>8355</v>
      </c>
      <c r="S2718" s="10">
        <f t="shared" si="162"/>
        <v>42255.333252314813</v>
      </c>
      <c r="T2718" s="10">
        <f t="shared" si="16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0"/>
        <v>0.79896</v>
      </c>
      <c r="P2719" s="6">
        <f t="shared" si="161"/>
        <v>15175.5</v>
      </c>
      <c r="Q2719" t="s">
        <v>8315</v>
      </c>
      <c r="R2719" t="s">
        <v>8355</v>
      </c>
      <c r="S2719" s="10">
        <f t="shared" si="162"/>
        <v>41934.914918981485</v>
      </c>
      <c r="T2719" s="10">
        <f t="shared" si="16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0"/>
        <v>0.96416666666666662</v>
      </c>
      <c r="P2720" s="6">
        <f t="shared" si="161"/>
        <v>9396.5</v>
      </c>
      <c r="Q2720" t="s">
        <v>8315</v>
      </c>
      <c r="R2720" t="s">
        <v>8355</v>
      </c>
      <c r="S2720" s="10">
        <f t="shared" si="162"/>
        <v>42465.596585648149</v>
      </c>
      <c r="T2720" s="10">
        <f t="shared" si="16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0"/>
        <v>0.91166666666666663</v>
      </c>
      <c r="P2721" s="6">
        <f t="shared" si="161"/>
        <v>3299.5</v>
      </c>
      <c r="Q2721" t="s">
        <v>8315</v>
      </c>
      <c r="R2721" t="s">
        <v>8355</v>
      </c>
      <c r="S2721" s="10">
        <f t="shared" si="162"/>
        <v>42418.031180555554</v>
      </c>
      <c r="T2721" s="10">
        <f t="shared" si="16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0"/>
        <v>0.81875999999999993</v>
      </c>
      <c r="P2722" s="6">
        <f t="shared" si="161"/>
        <v>14852</v>
      </c>
      <c r="Q2722" t="s">
        <v>8315</v>
      </c>
      <c r="R2722" t="s">
        <v>8355</v>
      </c>
      <c r="S2722" s="10">
        <f t="shared" si="162"/>
        <v>42655.465891203698</v>
      </c>
      <c r="T2722" s="10">
        <f t="shared" si="16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0"/>
        <v>-12.62</v>
      </c>
      <c r="P2723" s="6">
        <f t="shared" si="161"/>
        <v>5617</v>
      </c>
      <c r="Q2723" t="s">
        <v>8317</v>
      </c>
      <c r="R2723" t="s">
        <v>8347</v>
      </c>
      <c r="S2723" s="10">
        <f t="shared" si="162"/>
        <v>41493.543958333335</v>
      </c>
      <c r="T2723" s="10">
        <f t="shared" si="16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0"/>
        <v>-0.52540000000000009</v>
      </c>
      <c r="P2724" s="6">
        <f t="shared" si="161"/>
        <v>6406</v>
      </c>
      <c r="Q2724" t="s">
        <v>8317</v>
      </c>
      <c r="R2724" t="s">
        <v>8347</v>
      </c>
      <c r="S2724" s="10">
        <f t="shared" si="162"/>
        <v>42704.857094907406</v>
      </c>
      <c r="T2724" s="10">
        <f t="shared" si="16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0"/>
        <v>0.59949999999999992</v>
      </c>
      <c r="P2725" s="6">
        <f t="shared" si="161"/>
        <v>8491</v>
      </c>
      <c r="Q2725" t="s">
        <v>8317</v>
      </c>
      <c r="R2725" t="s">
        <v>8347</v>
      </c>
      <c r="S2725" s="10">
        <f t="shared" si="162"/>
        <v>41944.83898148148</v>
      </c>
      <c r="T2725" s="10">
        <f t="shared" si="16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0"/>
        <v>-0.96875202593192866</v>
      </c>
      <c r="P2726" s="6">
        <f t="shared" si="161"/>
        <v>4172.9400000000005</v>
      </c>
      <c r="Q2726" t="s">
        <v>8317</v>
      </c>
      <c r="R2726" t="s">
        <v>8347</v>
      </c>
      <c r="S2726" s="10">
        <f t="shared" si="162"/>
        <v>42199.32707175926</v>
      </c>
      <c r="T2726" s="10">
        <f t="shared" si="16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0"/>
        <v>0.55457500000000004</v>
      </c>
      <c r="P2727" s="6">
        <f t="shared" si="161"/>
        <v>28965</v>
      </c>
      <c r="Q2727" t="s">
        <v>8317</v>
      </c>
      <c r="R2727" t="s">
        <v>8347</v>
      </c>
      <c r="S2727" s="10">
        <f t="shared" si="162"/>
        <v>42745.744618055556</v>
      </c>
      <c r="T2727" s="10">
        <f t="shared" si="16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0"/>
        <v>0.94255</v>
      </c>
      <c r="P2728" s="6">
        <f t="shared" si="161"/>
        <v>53074.5</v>
      </c>
      <c r="Q2728" t="s">
        <v>8317</v>
      </c>
      <c r="R2728" t="s">
        <v>8347</v>
      </c>
      <c r="S2728" s="10">
        <f t="shared" si="162"/>
        <v>42452.579988425925</v>
      </c>
      <c r="T2728" s="10">
        <f t="shared" si="16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0"/>
        <v>-2.9321000000000002</v>
      </c>
      <c r="P2729" s="6">
        <f t="shared" si="161"/>
        <v>25014</v>
      </c>
      <c r="Q2729" t="s">
        <v>8317</v>
      </c>
      <c r="R2729" t="s">
        <v>8347</v>
      </c>
      <c r="S2729" s="10">
        <f t="shared" si="162"/>
        <v>42198.676655092597</v>
      </c>
      <c r="T2729" s="10">
        <f t="shared" si="16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0"/>
        <v>-1.8266666666666653E-2</v>
      </c>
      <c r="P2730" s="6">
        <f t="shared" si="161"/>
        <v>15333</v>
      </c>
      <c r="Q2730" t="s">
        <v>8317</v>
      </c>
      <c r="R2730" t="s">
        <v>8347</v>
      </c>
      <c r="S2730" s="10">
        <f t="shared" si="162"/>
        <v>42333.59993055556</v>
      </c>
      <c r="T2730" s="10">
        <f t="shared" si="16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0"/>
        <v>0.9556</v>
      </c>
      <c r="P2731" s="6">
        <f t="shared" si="161"/>
        <v>3928</v>
      </c>
      <c r="Q2731" t="s">
        <v>8317</v>
      </c>
      <c r="R2731" t="s">
        <v>8347</v>
      </c>
      <c r="S2731" s="10">
        <f t="shared" si="162"/>
        <v>42095.240706018521</v>
      </c>
      <c r="T2731" s="10">
        <f t="shared" si="16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0"/>
        <v>0.29707370370370367</v>
      </c>
      <c r="P2732" s="6">
        <f t="shared" si="161"/>
        <v>23330.505000000001</v>
      </c>
      <c r="Q2732" t="s">
        <v>8317</v>
      </c>
      <c r="R2732" t="s">
        <v>8347</v>
      </c>
      <c r="S2732" s="10">
        <f t="shared" si="162"/>
        <v>41351.541377314818</v>
      </c>
      <c r="T2732" s="10">
        <f t="shared" si="16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0"/>
        <v>0.95696666666666663</v>
      </c>
      <c r="P2733" s="6">
        <f t="shared" si="161"/>
        <v>15664</v>
      </c>
      <c r="Q2733" t="s">
        <v>8317</v>
      </c>
      <c r="R2733" t="s">
        <v>8347</v>
      </c>
      <c r="S2733" s="10">
        <f t="shared" si="162"/>
        <v>41872.525717592594</v>
      </c>
      <c r="T2733" s="10">
        <f t="shared" si="16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0"/>
        <v>0.8175</v>
      </c>
      <c r="P2734" s="6">
        <f t="shared" si="161"/>
        <v>7168</v>
      </c>
      <c r="Q2734" t="s">
        <v>8317</v>
      </c>
      <c r="R2734" t="s">
        <v>8347</v>
      </c>
      <c r="S2734" s="10">
        <f t="shared" si="162"/>
        <v>41389.808194444442</v>
      </c>
      <c r="T2734" s="10">
        <f t="shared" si="16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0"/>
        <v>0.92462</v>
      </c>
      <c r="P2735" s="6">
        <f t="shared" si="161"/>
        <v>26944</v>
      </c>
      <c r="Q2735" t="s">
        <v>8317</v>
      </c>
      <c r="R2735" t="s">
        <v>8347</v>
      </c>
      <c r="S2735" s="10">
        <f t="shared" si="162"/>
        <v>42044.272847222222</v>
      </c>
      <c r="T2735" s="10">
        <f t="shared" si="16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0"/>
        <v>-22601</v>
      </c>
      <c r="P2736" s="6">
        <f t="shared" si="161"/>
        <v>11383</v>
      </c>
      <c r="Q2736" t="s">
        <v>8317</v>
      </c>
      <c r="R2736" t="s">
        <v>8347</v>
      </c>
      <c r="S2736" s="10">
        <f t="shared" si="162"/>
        <v>42626.668888888889</v>
      </c>
      <c r="T2736" s="10">
        <f t="shared" si="16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0"/>
        <v>-7.7813466666666677</v>
      </c>
      <c r="P2737" s="6">
        <f t="shared" si="161"/>
        <v>3837.5050000000001</v>
      </c>
      <c r="Q2737" t="s">
        <v>8317</v>
      </c>
      <c r="R2737" t="s">
        <v>8347</v>
      </c>
      <c r="S2737" s="10">
        <f t="shared" si="162"/>
        <v>41316.120949074073</v>
      </c>
      <c r="T2737" s="10">
        <f t="shared" si="16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0"/>
        <v>0.77100000000000002</v>
      </c>
      <c r="P2738" s="6">
        <f t="shared" si="161"/>
        <v>4945</v>
      </c>
      <c r="Q2738" t="s">
        <v>8317</v>
      </c>
      <c r="R2738" t="s">
        <v>8347</v>
      </c>
      <c r="S2738" s="10">
        <f t="shared" si="162"/>
        <v>41722.666354166664</v>
      </c>
      <c r="T2738" s="10">
        <f t="shared" si="16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0"/>
        <v>-0.46060800000000013</v>
      </c>
      <c r="P2739" s="6">
        <f t="shared" si="161"/>
        <v>37137.120000000003</v>
      </c>
      <c r="Q2739" t="s">
        <v>8317</v>
      </c>
      <c r="R2739" t="s">
        <v>8347</v>
      </c>
      <c r="S2739" s="10">
        <f t="shared" si="162"/>
        <v>41611.917673611111</v>
      </c>
      <c r="T2739" s="10">
        <f t="shared" si="16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0"/>
        <v>0.52059999999999995</v>
      </c>
      <c r="P2740" s="6">
        <f t="shared" si="161"/>
        <v>3706</v>
      </c>
      <c r="Q2740" t="s">
        <v>8317</v>
      </c>
      <c r="R2740" t="s">
        <v>8347</v>
      </c>
      <c r="S2740" s="10">
        <f t="shared" si="162"/>
        <v>42620.143564814818</v>
      </c>
      <c r="T2740" s="10">
        <f t="shared" si="16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0"/>
        <v>-1.8409090909090908</v>
      </c>
      <c r="P2741" s="6">
        <f t="shared" si="161"/>
        <v>2208</v>
      </c>
      <c r="Q2741" t="s">
        <v>8317</v>
      </c>
      <c r="R2741" t="s">
        <v>8347</v>
      </c>
      <c r="S2741" s="10">
        <f t="shared" si="162"/>
        <v>41719.887928240743</v>
      </c>
      <c r="T2741" s="10">
        <f t="shared" si="16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ref="O2742:O2805" si="164">(D2742-E2742)/ABS(D2742)+1</f>
        <v>0.96666666666666667</v>
      </c>
      <c r="P2742" s="6">
        <f t="shared" ref="P2742:P2805" si="165">AVERAGE(E2742,L2742)</f>
        <v>163.5</v>
      </c>
      <c r="Q2742" t="s">
        <v>8317</v>
      </c>
      <c r="R2742" t="s">
        <v>8347</v>
      </c>
      <c r="S2742" s="10">
        <f t="shared" ref="S2742:S2805" si="166">(((J2742/60)/60)/24)+DATE(1970,1,1)</f>
        <v>42045.031851851847</v>
      </c>
      <c r="T2742" s="10">
        <f t="shared" ref="T2742:T2805" si="167"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4"/>
        <v>1.995625</v>
      </c>
      <c r="P2743" s="6">
        <f t="shared" si="165"/>
        <v>19.5</v>
      </c>
      <c r="Q2743" t="s">
        <v>8320</v>
      </c>
      <c r="R2743" t="s">
        <v>8356</v>
      </c>
      <c r="S2743" s="10">
        <f t="shared" si="166"/>
        <v>41911.657430555555</v>
      </c>
      <c r="T2743" s="10">
        <f t="shared" si="16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4"/>
        <v>1.7076</v>
      </c>
      <c r="P2744" s="6">
        <f t="shared" si="165"/>
        <v>374.5</v>
      </c>
      <c r="Q2744" t="s">
        <v>8320</v>
      </c>
      <c r="R2744" t="s">
        <v>8356</v>
      </c>
      <c r="S2744" s="10">
        <f t="shared" si="166"/>
        <v>41030.719756944447</v>
      </c>
      <c r="T2744" s="10">
        <f t="shared" si="16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4"/>
        <v>2</v>
      </c>
      <c r="P2745" s="6">
        <f t="shared" si="165"/>
        <v>0</v>
      </c>
      <c r="Q2745" t="s">
        <v>8320</v>
      </c>
      <c r="R2745" t="s">
        <v>8356</v>
      </c>
      <c r="S2745" s="10">
        <f t="shared" si="166"/>
        <v>42632.328784722224</v>
      </c>
      <c r="T2745" s="10">
        <f t="shared" si="16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4"/>
        <v>1.9478124999999999</v>
      </c>
      <c r="P2746" s="6">
        <f t="shared" si="165"/>
        <v>428.5</v>
      </c>
      <c r="Q2746" t="s">
        <v>8320</v>
      </c>
      <c r="R2746" t="s">
        <v>8356</v>
      </c>
      <c r="S2746" s="10">
        <f t="shared" si="166"/>
        <v>40938.062476851854</v>
      </c>
      <c r="T2746" s="10">
        <f t="shared" si="16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4"/>
        <v>1.7811249999999998</v>
      </c>
      <c r="P2747" s="6">
        <f t="shared" si="165"/>
        <v>900</v>
      </c>
      <c r="Q2747" t="s">
        <v>8320</v>
      </c>
      <c r="R2747" t="s">
        <v>8356</v>
      </c>
      <c r="S2747" s="10">
        <f t="shared" si="166"/>
        <v>41044.988055555557</v>
      </c>
      <c r="T2747" s="10">
        <f t="shared" si="16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4"/>
        <v>1.7330000000000001</v>
      </c>
      <c r="P2748" s="6">
        <f t="shared" si="165"/>
        <v>410</v>
      </c>
      <c r="Q2748" t="s">
        <v>8320</v>
      </c>
      <c r="R2748" t="s">
        <v>8356</v>
      </c>
      <c r="S2748" s="10">
        <f t="shared" si="166"/>
        <v>41850.781377314815</v>
      </c>
      <c r="T2748" s="10">
        <f t="shared" si="16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4"/>
        <v>1.72</v>
      </c>
      <c r="P2749" s="6">
        <f t="shared" si="165"/>
        <v>72</v>
      </c>
      <c r="Q2749" t="s">
        <v>8320</v>
      </c>
      <c r="R2749" t="s">
        <v>8356</v>
      </c>
      <c r="S2749" s="10">
        <f t="shared" si="166"/>
        <v>41044.64811342593</v>
      </c>
      <c r="T2749" s="10">
        <f t="shared" si="16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4"/>
        <v>1.9893999999999998</v>
      </c>
      <c r="P2750" s="6">
        <f t="shared" si="165"/>
        <v>28.5</v>
      </c>
      <c r="Q2750" t="s">
        <v>8320</v>
      </c>
      <c r="R2750" t="s">
        <v>8356</v>
      </c>
      <c r="S2750" s="10">
        <f t="shared" si="166"/>
        <v>42585.7106712963</v>
      </c>
      <c r="T2750" s="10">
        <f t="shared" si="16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4"/>
        <v>1.9889999999999999</v>
      </c>
      <c r="P2751" s="6">
        <f t="shared" si="165"/>
        <v>56</v>
      </c>
      <c r="Q2751" t="s">
        <v>8320</v>
      </c>
      <c r="R2751" t="s">
        <v>8356</v>
      </c>
      <c r="S2751" s="10">
        <f t="shared" si="166"/>
        <v>42068.799039351856</v>
      </c>
      <c r="T2751" s="10">
        <f t="shared" si="16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4"/>
        <v>2</v>
      </c>
      <c r="P2752" s="6">
        <f t="shared" si="165"/>
        <v>0</v>
      </c>
      <c r="Q2752" t="s">
        <v>8320</v>
      </c>
      <c r="R2752" t="s">
        <v>8356</v>
      </c>
      <c r="S2752" s="10">
        <f t="shared" si="166"/>
        <v>41078.899826388886</v>
      </c>
      <c r="T2752" s="10">
        <f t="shared" si="16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4"/>
        <v>2</v>
      </c>
      <c r="P2753" s="6">
        <f t="shared" si="165"/>
        <v>0</v>
      </c>
      <c r="Q2753" t="s">
        <v>8320</v>
      </c>
      <c r="R2753" t="s">
        <v>8356</v>
      </c>
      <c r="S2753" s="10">
        <f t="shared" si="166"/>
        <v>41747.887060185189</v>
      </c>
      <c r="T2753" s="10">
        <f t="shared" si="16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4"/>
        <v>1.8854166666666665</v>
      </c>
      <c r="P2754" s="6">
        <f t="shared" si="165"/>
        <v>282</v>
      </c>
      <c r="Q2754" t="s">
        <v>8320</v>
      </c>
      <c r="R2754" t="s">
        <v>8356</v>
      </c>
      <c r="S2754" s="10">
        <f t="shared" si="166"/>
        <v>40855.765092592592</v>
      </c>
      <c r="T2754" s="10">
        <f t="shared" si="16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64"/>
        <v>1.81</v>
      </c>
      <c r="P2755" s="6">
        <f t="shared" si="165"/>
        <v>194</v>
      </c>
      <c r="Q2755" t="s">
        <v>8320</v>
      </c>
      <c r="R2755" t="s">
        <v>8356</v>
      </c>
      <c r="S2755" s="10">
        <f t="shared" si="166"/>
        <v>41117.900729166664</v>
      </c>
      <c r="T2755" s="10">
        <f t="shared" si="167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64"/>
        <v>2</v>
      </c>
      <c r="P2756" s="6">
        <f t="shared" si="165"/>
        <v>0</v>
      </c>
      <c r="Q2756" t="s">
        <v>8320</v>
      </c>
      <c r="R2756" t="s">
        <v>8356</v>
      </c>
      <c r="S2756" s="10">
        <f t="shared" si="166"/>
        <v>41863.636006944449</v>
      </c>
      <c r="T2756" s="10">
        <f t="shared" si="16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64"/>
        <v>1.48</v>
      </c>
      <c r="P2757" s="6">
        <f t="shared" si="165"/>
        <v>137.5</v>
      </c>
      <c r="Q2757" t="s">
        <v>8320</v>
      </c>
      <c r="R2757" t="s">
        <v>8356</v>
      </c>
      <c r="S2757" s="10">
        <f t="shared" si="166"/>
        <v>42072.790821759263</v>
      </c>
      <c r="T2757" s="10">
        <f t="shared" si="16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64"/>
        <v>1.8952</v>
      </c>
      <c r="P2758" s="6">
        <f t="shared" si="165"/>
        <v>540.5</v>
      </c>
      <c r="Q2758" t="s">
        <v>8320</v>
      </c>
      <c r="R2758" t="s">
        <v>8356</v>
      </c>
      <c r="S2758" s="10">
        <f t="shared" si="166"/>
        <v>41620.90047453704</v>
      </c>
      <c r="T2758" s="10">
        <f t="shared" si="16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64"/>
        <v>1.9933333333333332</v>
      </c>
      <c r="P2759" s="6">
        <f t="shared" si="165"/>
        <v>6</v>
      </c>
      <c r="Q2759" t="s">
        <v>8320</v>
      </c>
      <c r="R2759" t="s">
        <v>8356</v>
      </c>
      <c r="S2759" s="10">
        <f t="shared" si="166"/>
        <v>42573.65662037037</v>
      </c>
      <c r="T2759" s="10">
        <f t="shared" si="16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64"/>
        <v>1.883</v>
      </c>
      <c r="P2760" s="6">
        <f t="shared" si="165"/>
        <v>120</v>
      </c>
      <c r="Q2760" t="s">
        <v>8320</v>
      </c>
      <c r="R2760" t="s">
        <v>8356</v>
      </c>
      <c r="S2760" s="10">
        <f t="shared" si="166"/>
        <v>42639.441932870366</v>
      </c>
      <c r="T2760" s="10">
        <f t="shared" si="16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64"/>
        <v>1.895</v>
      </c>
      <c r="P2761" s="6">
        <f t="shared" si="165"/>
        <v>53.5</v>
      </c>
      <c r="Q2761" t="s">
        <v>8320</v>
      </c>
      <c r="R2761" t="s">
        <v>8356</v>
      </c>
      <c r="S2761" s="10">
        <f t="shared" si="166"/>
        <v>42524.36650462963</v>
      </c>
      <c r="T2761" s="10">
        <f t="shared" si="16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64"/>
        <v>2</v>
      </c>
      <c r="P2762" s="6">
        <f t="shared" si="165"/>
        <v>0</v>
      </c>
      <c r="Q2762" t="s">
        <v>8320</v>
      </c>
      <c r="R2762" t="s">
        <v>8356</v>
      </c>
      <c r="S2762" s="10">
        <f t="shared" si="166"/>
        <v>41415.461319444446</v>
      </c>
      <c r="T2762" s="10">
        <f t="shared" si="16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64"/>
        <v>1.9927999999999999</v>
      </c>
      <c r="P2763" s="6">
        <f t="shared" si="165"/>
        <v>20</v>
      </c>
      <c r="Q2763" t="s">
        <v>8320</v>
      </c>
      <c r="R2763" t="s">
        <v>8356</v>
      </c>
      <c r="S2763" s="10">
        <f t="shared" si="166"/>
        <v>41247.063576388886</v>
      </c>
      <c r="T2763" s="10">
        <f t="shared" si="16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64"/>
        <v>1.9923076923076923</v>
      </c>
      <c r="P2764" s="6">
        <f t="shared" si="165"/>
        <v>13</v>
      </c>
      <c r="Q2764" t="s">
        <v>8320</v>
      </c>
      <c r="R2764" t="s">
        <v>8356</v>
      </c>
      <c r="S2764" s="10">
        <f t="shared" si="166"/>
        <v>40927.036979166667</v>
      </c>
      <c r="T2764" s="10">
        <f t="shared" si="16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64"/>
        <v>1.9977157360406093</v>
      </c>
      <c r="P2765" s="6">
        <f t="shared" si="165"/>
        <v>46.5</v>
      </c>
      <c r="Q2765" t="s">
        <v>8320</v>
      </c>
      <c r="R2765" t="s">
        <v>8356</v>
      </c>
      <c r="S2765" s="10">
        <f t="shared" si="166"/>
        <v>41373.579675925925</v>
      </c>
      <c r="T2765" s="10">
        <f t="shared" si="16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64"/>
        <v>1.98875</v>
      </c>
      <c r="P2766" s="6">
        <f t="shared" si="165"/>
        <v>24.5</v>
      </c>
      <c r="Q2766" t="s">
        <v>8320</v>
      </c>
      <c r="R2766" t="s">
        <v>8356</v>
      </c>
      <c r="S2766" s="10">
        <f t="shared" si="166"/>
        <v>41030.292025462964</v>
      </c>
      <c r="T2766" s="10">
        <f t="shared" si="16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64"/>
        <v>2</v>
      </c>
      <c r="P2767" s="6">
        <f t="shared" si="165"/>
        <v>0</v>
      </c>
      <c r="Q2767" t="s">
        <v>8320</v>
      </c>
      <c r="R2767" t="s">
        <v>8356</v>
      </c>
      <c r="S2767" s="10">
        <f t="shared" si="166"/>
        <v>41194.579027777778</v>
      </c>
      <c r="T2767" s="10">
        <f t="shared" si="16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64"/>
        <v>1.98</v>
      </c>
      <c r="P2768" s="6">
        <f t="shared" si="165"/>
        <v>52</v>
      </c>
      <c r="Q2768" t="s">
        <v>8320</v>
      </c>
      <c r="R2768" t="s">
        <v>8356</v>
      </c>
      <c r="S2768" s="10">
        <f t="shared" si="166"/>
        <v>40736.668032407404</v>
      </c>
      <c r="T2768" s="10">
        <f t="shared" si="16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64"/>
        <v>1.9915</v>
      </c>
      <c r="P2769" s="6">
        <f t="shared" si="165"/>
        <v>18.5</v>
      </c>
      <c r="Q2769" t="s">
        <v>8320</v>
      </c>
      <c r="R2769" t="s">
        <v>8356</v>
      </c>
      <c r="S2769" s="10">
        <f t="shared" si="166"/>
        <v>42172.958912037036</v>
      </c>
      <c r="T2769" s="10">
        <f t="shared" si="16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64"/>
        <v>1.8568571428571428</v>
      </c>
      <c r="P2770" s="6">
        <f t="shared" si="165"/>
        <v>518</v>
      </c>
      <c r="Q2770" t="s">
        <v>8320</v>
      </c>
      <c r="R2770" t="s">
        <v>8356</v>
      </c>
      <c r="S2770" s="10">
        <f t="shared" si="166"/>
        <v>40967.614849537036</v>
      </c>
      <c r="T2770" s="10">
        <f t="shared" si="16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64"/>
        <v>1.9975000000000001</v>
      </c>
      <c r="P2771" s="6">
        <f t="shared" si="165"/>
        <v>2</v>
      </c>
      <c r="Q2771" t="s">
        <v>8320</v>
      </c>
      <c r="R2771" t="s">
        <v>8356</v>
      </c>
      <c r="S2771" s="10">
        <f t="shared" si="166"/>
        <v>41745.826273148145</v>
      </c>
      <c r="T2771" s="10">
        <f t="shared" si="16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64"/>
        <v>1.8958874999999999</v>
      </c>
      <c r="P2772" s="6">
        <f t="shared" si="165"/>
        <v>1057.625</v>
      </c>
      <c r="Q2772" t="s">
        <v>8320</v>
      </c>
      <c r="R2772" t="s">
        <v>8356</v>
      </c>
      <c r="S2772" s="10">
        <f t="shared" si="166"/>
        <v>41686.705208333333</v>
      </c>
      <c r="T2772" s="10">
        <f t="shared" si="16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64"/>
        <v>2</v>
      </c>
      <c r="P2773" s="6">
        <f t="shared" si="165"/>
        <v>0</v>
      </c>
      <c r="Q2773" t="s">
        <v>8320</v>
      </c>
      <c r="R2773" t="s">
        <v>8356</v>
      </c>
      <c r="S2773" s="10">
        <f t="shared" si="166"/>
        <v>41257.531712962962</v>
      </c>
      <c r="T2773" s="10">
        <f t="shared" si="16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64"/>
        <v>2</v>
      </c>
      <c r="P2774" s="6">
        <f t="shared" si="165"/>
        <v>0</v>
      </c>
      <c r="Q2774" t="s">
        <v>8320</v>
      </c>
      <c r="R2774" t="s">
        <v>8356</v>
      </c>
      <c r="S2774" s="10">
        <f t="shared" si="166"/>
        <v>41537.869143518517</v>
      </c>
      <c r="T2774" s="10">
        <f t="shared" si="16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64"/>
        <v>1.9981132075471697</v>
      </c>
      <c r="P2775" s="6">
        <f t="shared" si="165"/>
        <v>1</v>
      </c>
      <c r="Q2775" t="s">
        <v>8320</v>
      </c>
      <c r="R2775" t="s">
        <v>8356</v>
      </c>
      <c r="S2775" s="10">
        <f t="shared" si="166"/>
        <v>42474.86482638889</v>
      </c>
      <c r="T2775" s="10">
        <f t="shared" si="16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64"/>
        <v>1.8574999999999999</v>
      </c>
      <c r="P2776" s="6">
        <f t="shared" si="165"/>
        <v>291.5</v>
      </c>
      <c r="Q2776" t="s">
        <v>8320</v>
      </c>
      <c r="R2776" t="s">
        <v>8356</v>
      </c>
      <c r="S2776" s="10">
        <f t="shared" si="166"/>
        <v>41311.126481481479</v>
      </c>
      <c r="T2776" s="10">
        <f t="shared" si="16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64"/>
        <v>1.97</v>
      </c>
      <c r="P2777" s="6">
        <f t="shared" si="165"/>
        <v>76</v>
      </c>
      <c r="Q2777" t="s">
        <v>8320</v>
      </c>
      <c r="R2777" t="s">
        <v>8356</v>
      </c>
      <c r="S2777" s="10">
        <f t="shared" si="166"/>
        <v>40863.013356481482</v>
      </c>
      <c r="T2777" s="10">
        <f t="shared" si="16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64"/>
        <v>1.9211904761904761</v>
      </c>
      <c r="P2778" s="6">
        <f t="shared" si="165"/>
        <v>845.5</v>
      </c>
      <c r="Q2778" t="s">
        <v>8320</v>
      </c>
      <c r="R2778" t="s">
        <v>8356</v>
      </c>
      <c r="S2778" s="10">
        <f t="shared" si="166"/>
        <v>42136.297175925924</v>
      </c>
      <c r="T2778" s="10">
        <f t="shared" si="16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64"/>
        <v>1.9966666666666666</v>
      </c>
      <c r="P2779" s="6">
        <f t="shared" si="165"/>
        <v>5.5</v>
      </c>
      <c r="Q2779" t="s">
        <v>8320</v>
      </c>
      <c r="R2779" t="s">
        <v>8356</v>
      </c>
      <c r="S2779" s="10">
        <f t="shared" si="166"/>
        <v>42172.669027777782</v>
      </c>
      <c r="T2779" s="10">
        <f t="shared" si="16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64"/>
        <v>1.7445454545454546</v>
      </c>
      <c r="P2780" s="6">
        <f t="shared" si="165"/>
        <v>710</v>
      </c>
      <c r="Q2780" t="s">
        <v>8320</v>
      </c>
      <c r="R2780" t="s">
        <v>8356</v>
      </c>
      <c r="S2780" s="10">
        <f t="shared" si="166"/>
        <v>41846.978078703702</v>
      </c>
      <c r="T2780" s="10">
        <f t="shared" si="16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64"/>
        <v>1.9788000000000001</v>
      </c>
      <c r="P2781" s="6">
        <f t="shared" si="165"/>
        <v>27</v>
      </c>
      <c r="Q2781" t="s">
        <v>8320</v>
      </c>
      <c r="R2781" t="s">
        <v>8356</v>
      </c>
      <c r="S2781" s="10">
        <f t="shared" si="166"/>
        <v>42300.585891203707</v>
      </c>
      <c r="T2781" s="10">
        <f t="shared" si="16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64"/>
        <v>2</v>
      </c>
      <c r="P2782" s="6">
        <f t="shared" si="165"/>
        <v>0</v>
      </c>
      <c r="Q2782" t="s">
        <v>8320</v>
      </c>
      <c r="R2782" t="s">
        <v>8356</v>
      </c>
      <c r="S2782" s="10">
        <f t="shared" si="166"/>
        <v>42774.447777777779</v>
      </c>
      <c r="T2782" s="10">
        <f t="shared" si="16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64"/>
        <v>0.94720000000000004</v>
      </c>
      <c r="P2783" s="6">
        <f t="shared" si="165"/>
        <v>672</v>
      </c>
      <c r="Q2783" t="s">
        <v>8315</v>
      </c>
      <c r="R2783" t="s">
        <v>8316</v>
      </c>
      <c r="S2783" s="10">
        <f t="shared" si="166"/>
        <v>42018.94159722222</v>
      </c>
      <c r="T2783" s="10">
        <f t="shared" si="16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64"/>
        <v>0.8</v>
      </c>
      <c r="P2784" s="6">
        <f t="shared" si="165"/>
        <v>609</v>
      </c>
      <c r="Q2784" t="s">
        <v>8315</v>
      </c>
      <c r="R2784" t="s">
        <v>8316</v>
      </c>
      <c r="S2784" s="10">
        <f t="shared" si="166"/>
        <v>42026.924976851849</v>
      </c>
      <c r="T2784" s="10">
        <f t="shared" si="16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64"/>
        <v>0.85499999999999998</v>
      </c>
      <c r="P2785" s="6">
        <f t="shared" si="165"/>
        <v>603</v>
      </c>
      <c r="Q2785" t="s">
        <v>8315</v>
      </c>
      <c r="R2785" t="s">
        <v>8316</v>
      </c>
      <c r="S2785" s="10">
        <f t="shared" si="166"/>
        <v>42103.535254629634</v>
      </c>
      <c r="T2785" s="10">
        <f t="shared" si="16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64"/>
        <v>0.81</v>
      </c>
      <c r="P2786" s="6">
        <f t="shared" si="165"/>
        <v>3624</v>
      </c>
      <c r="Q2786" t="s">
        <v>8315</v>
      </c>
      <c r="R2786" t="s">
        <v>8316</v>
      </c>
      <c r="S2786" s="10">
        <f t="shared" si="166"/>
        <v>41920.787534722222</v>
      </c>
      <c r="T2786" s="10">
        <f t="shared" si="16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64"/>
        <v>0.95320000000000005</v>
      </c>
      <c r="P2787" s="6">
        <f t="shared" si="165"/>
        <v>2688</v>
      </c>
      <c r="Q2787" t="s">
        <v>8315</v>
      </c>
      <c r="R2787" t="s">
        <v>8316</v>
      </c>
      <c r="S2787" s="10">
        <f t="shared" si="166"/>
        <v>42558.189432870371</v>
      </c>
      <c r="T2787" s="10">
        <f t="shared" si="16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64"/>
        <v>0.8216</v>
      </c>
      <c r="P2788" s="6">
        <f t="shared" si="165"/>
        <v>1510</v>
      </c>
      <c r="Q2788" t="s">
        <v>8315</v>
      </c>
      <c r="R2788" t="s">
        <v>8316</v>
      </c>
      <c r="S2788" s="10">
        <f t="shared" si="166"/>
        <v>41815.569212962961</v>
      </c>
      <c r="T2788" s="10">
        <f t="shared" si="16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64"/>
        <v>0.80299999999999994</v>
      </c>
      <c r="P2789" s="6">
        <f t="shared" si="165"/>
        <v>617.5</v>
      </c>
      <c r="Q2789" t="s">
        <v>8315</v>
      </c>
      <c r="R2789" t="s">
        <v>8316</v>
      </c>
      <c r="S2789" s="10">
        <f t="shared" si="166"/>
        <v>41808.198518518519</v>
      </c>
      <c r="T2789" s="10">
        <f t="shared" si="16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64"/>
        <v>0.97499999999999998</v>
      </c>
      <c r="P2790" s="6">
        <f t="shared" si="165"/>
        <v>1035</v>
      </c>
      <c r="Q2790" t="s">
        <v>8315</v>
      </c>
      <c r="R2790" t="s">
        <v>8316</v>
      </c>
      <c r="S2790" s="10">
        <f t="shared" si="166"/>
        <v>42550.701886574068</v>
      </c>
      <c r="T2790" s="10">
        <f t="shared" si="16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64"/>
        <v>0.98833333333333329</v>
      </c>
      <c r="P2791" s="6">
        <f t="shared" si="165"/>
        <v>1529.5</v>
      </c>
      <c r="Q2791" t="s">
        <v>8315</v>
      </c>
      <c r="R2791" t="s">
        <v>8316</v>
      </c>
      <c r="S2791" s="10">
        <f t="shared" si="166"/>
        <v>42056.013124999998</v>
      </c>
      <c r="T2791" s="10">
        <f t="shared" si="16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64"/>
        <v>0.94666666666666666</v>
      </c>
      <c r="P2792" s="6">
        <f t="shared" si="165"/>
        <v>1613</v>
      </c>
      <c r="Q2792" t="s">
        <v>8315</v>
      </c>
      <c r="R2792" t="s">
        <v>8316</v>
      </c>
      <c r="S2792" s="10">
        <f t="shared" si="166"/>
        <v>42016.938692129625</v>
      </c>
      <c r="T2792" s="10">
        <f t="shared" si="16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64"/>
        <v>0.97499999999999998</v>
      </c>
      <c r="P2793" s="6">
        <f t="shared" si="165"/>
        <v>1039</v>
      </c>
      <c r="Q2793" t="s">
        <v>8315</v>
      </c>
      <c r="R2793" t="s">
        <v>8316</v>
      </c>
      <c r="S2793" s="10">
        <f t="shared" si="166"/>
        <v>42591.899988425925</v>
      </c>
      <c r="T2793" s="10">
        <f t="shared" si="16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64"/>
        <v>0.92400000000000004</v>
      </c>
      <c r="P2794" s="6">
        <f t="shared" si="165"/>
        <v>1088</v>
      </c>
      <c r="Q2794" t="s">
        <v>8315</v>
      </c>
      <c r="R2794" t="s">
        <v>8316</v>
      </c>
      <c r="S2794" s="10">
        <f t="shared" si="166"/>
        <v>42183.231006944443</v>
      </c>
      <c r="T2794" s="10">
        <f t="shared" si="16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64"/>
        <v>0.89432500000000004</v>
      </c>
      <c r="P2795" s="6">
        <f t="shared" si="165"/>
        <v>5564.875</v>
      </c>
      <c r="Q2795" t="s">
        <v>8315</v>
      </c>
      <c r="R2795" t="s">
        <v>8316</v>
      </c>
      <c r="S2795" s="10">
        <f t="shared" si="166"/>
        <v>42176.419039351851</v>
      </c>
      <c r="T2795" s="10">
        <f t="shared" si="16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64"/>
        <v>0.5</v>
      </c>
      <c r="P2796" s="6">
        <f t="shared" si="165"/>
        <v>39</v>
      </c>
      <c r="Q2796" t="s">
        <v>8315</v>
      </c>
      <c r="R2796" t="s">
        <v>8316</v>
      </c>
      <c r="S2796" s="10">
        <f t="shared" si="166"/>
        <v>42416.691655092596</v>
      </c>
      <c r="T2796" s="10">
        <f t="shared" si="16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64"/>
        <v>0.95714285714285718</v>
      </c>
      <c r="P2797" s="6">
        <f t="shared" si="165"/>
        <v>375</v>
      </c>
      <c r="Q2797" t="s">
        <v>8315</v>
      </c>
      <c r="R2797" t="s">
        <v>8316</v>
      </c>
      <c r="S2797" s="10">
        <f t="shared" si="166"/>
        <v>41780.525937500002</v>
      </c>
      <c r="T2797" s="10">
        <f t="shared" si="16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64"/>
        <v>0.84499999999999997</v>
      </c>
      <c r="P2798" s="6">
        <f t="shared" si="165"/>
        <v>472.5</v>
      </c>
      <c r="Q2798" t="s">
        <v>8315</v>
      </c>
      <c r="R2798" t="s">
        <v>8316</v>
      </c>
      <c r="S2798" s="10">
        <f t="shared" si="166"/>
        <v>41795.528101851851</v>
      </c>
      <c r="T2798" s="10">
        <f t="shared" si="16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64"/>
        <v>0.97354874999999996</v>
      </c>
      <c r="P2799" s="6">
        <f t="shared" si="165"/>
        <v>4152.8050000000003</v>
      </c>
      <c r="Q2799" t="s">
        <v>8315</v>
      </c>
      <c r="R2799" t="s">
        <v>8316</v>
      </c>
      <c r="S2799" s="10">
        <f t="shared" si="166"/>
        <v>41798.94027777778</v>
      </c>
      <c r="T2799" s="10">
        <f t="shared" si="16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64"/>
        <v>0.98599999999999999</v>
      </c>
      <c r="P2800" s="6">
        <f t="shared" si="165"/>
        <v>2604.5</v>
      </c>
      <c r="Q2800" t="s">
        <v>8315</v>
      </c>
      <c r="R2800" t="s">
        <v>8316</v>
      </c>
      <c r="S2800" s="10">
        <f t="shared" si="166"/>
        <v>42201.675011574072</v>
      </c>
      <c r="T2800" s="10">
        <f t="shared" si="16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64"/>
        <v>0.83365200000000006</v>
      </c>
      <c r="P2801" s="6">
        <f t="shared" si="165"/>
        <v>2980.87</v>
      </c>
      <c r="Q2801" t="s">
        <v>8315</v>
      </c>
      <c r="R2801" t="s">
        <v>8316</v>
      </c>
      <c r="S2801" s="10">
        <f t="shared" si="166"/>
        <v>42507.264699074076</v>
      </c>
      <c r="T2801" s="10">
        <f t="shared" si="16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64"/>
        <v>0.66999999999999993</v>
      </c>
      <c r="P2802" s="6">
        <f t="shared" si="165"/>
        <v>680.5</v>
      </c>
      <c r="Q2802" t="s">
        <v>8315</v>
      </c>
      <c r="R2802" t="s">
        <v>8316</v>
      </c>
      <c r="S2802" s="10">
        <f t="shared" si="166"/>
        <v>41948.552847222221</v>
      </c>
      <c r="T2802" s="10">
        <f t="shared" si="16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64"/>
        <v>0.66799999999999993</v>
      </c>
      <c r="P2803" s="6">
        <f t="shared" si="165"/>
        <v>339.5</v>
      </c>
      <c r="Q2803" t="s">
        <v>8315</v>
      </c>
      <c r="R2803" t="s">
        <v>8316</v>
      </c>
      <c r="S2803" s="10">
        <f t="shared" si="166"/>
        <v>41900.243159722224</v>
      </c>
      <c r="T2803" s="10">
        <f t="shared" si="16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64"/>
        <v>0.98166666666666669</v>
      </c>
      <c r="P2804" s="6">
        <f t="shared" si="165"/>
        <v>1572.5</v>
      </c>
      <c r="Q2804" t="s">
        <v>8315</v>
      </c>
      <c r="R2804" t="s">
        <v>8316</v>
      </c>
      <c r="S2804" s="10">
        <f t="shared" si="166"/>
        <v>42192.64707175926</v>
      </c>
      <c r="T2804" s="10">
        <f t="shared" si="16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64"/>
        <v>0.72049999999999992</v>
      </c>
      <c r="P2805" s="6">
        <f t="shared" si="165"/>
        <v>6468</v>
      </c>
      <c r="Q2805" t="s">
        <v>8315</v>
      </c>
      <c r="R2805" t="s">
        <v>8316</v>
      </c>
      <c r="S2805" s="10">
        <f t="shared" si="166"/>
        <v>42158.065694444449</v>
      </c>
      <c r="T2805" s="10">
        <f t="shared" si="16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ref="O2806:O2869" si="168">(D2806-E2806)/ABS(D2806)+1</f>
        <v>0.85</v>
      </c>
      <c r="P2806" s="6">
        <f t="shared" ref="P2806:P2869" si="169">AVERAGE(E2806,L2806)</f>
        <v>586.5</v>
      </c>
      <c r="Q2806" t="s">
        <v>8315</v>
      </c>
      <c r="R2806" t="s">
        <v>8316</v>
      </c>
      <c r="S2806" s="10">
        <f t="shared" ref="S2806:S2869" si="170">(((J2806/60)/60)/24)+DATE(1970,1,1)</f>
        <v>41881.453587962962</v>
      </c>
      <c r="T2806" s="10">
        <f t="shared" ref="T2806:T2869" si="171"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68"/>
        <v>0.9</v>
      </c>
      <c r="P2807" s="6">
        <f t="shared" si="169"/>
        <v>229</v>
      </c>
      <c r="Q2807" t="s">
        <v>8315</v>
      </c>
      <c r="R2807" t="s">
        <v>8316</v>
      </c>
      <c r="S2807" s="10">
        <f t="shared" si="170"/>
        <v>42213.505474537036</v>
      </c>
      <c r="T2807" s="10">
        <f t="shared" si="17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68"/>
        <v>0.879</v>
      </c>
      <c r="P2808" s="6">
        <f t="shared" si="169"/>
        <v>1719.5</v>
      </c>
      <c r="Q2808" t="s">
        <v>8315</v>
      </c>
      <c r="R2808" t="s">
        <v>8316</v>
      </c>
      <c r="S2808" s="10">
        <f t="shared" si="170"/>
        <v>42185.267245370371</v>
      </c>
      <c r="T2808" s="10">
        <f t="shared" si="17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68"/>
        <v>0.74</v>
      </c>
      <c r="P2809" s="6">
        <f t="shared" si="169"/>
        <v>3196.5</v>
      </c>
      <c r="Q2809" t="s">
        <v>8315</v>
      </c>
      <c r="R2809" t="s">
        <v>8316</v>
      </c>
      <c r="S2809" s="10">
        <f t="shared" si="170"/>
        <v>42154.873124999998</v>
      </c>
      <c r="T2809" s="10">
        <f t="shared" si="17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68"/>
        <v>0.99755555555555553</v>
      </c>
      <c r="P2810" s="6">
        <f t="shared" si="169"/>
        <v>2290</v>
      </c>
      <c r="Q2810" t="s">
        <v>8315</v>
      </c>
      <c r="R2810" t="s">
        <v>8316</v>
      </c>
      <c r="S2810" s="10">
        <f t="shared" si="170"/>
        <v>42208.84646990741</v>
      </c>
      <c r="T2810" s="10">
        <f t="shared" si="17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68"/>
        <v>0.97599999999999998</v>
      </c>
      <c r="P2811" s="6">
        <f t="shared" si="169"/>
        <v>1290.5</v>
      </c>
      <c r="Q2811" t="s">
        <v>8315</v>
      </c>
      <c r="R2811" t="s">
        <v>8316</v>
      </c>
      <c r="S2811" s="10">
        <f t="shared" si="170"/>
        <v>42451.496817129635</v>
      </c>
      <c r="T2811" s="10">
        <f t="shared" si="17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68"/>
        <v>0.91800000000000004</v>
      </c>
      <c r="P2812" s="6">
        <f t="shared" si="169"/>
        <v>1381</v>
      </c>
      <c r="Q2812" t="s">
        <v>8315</v>
      </c>
      <c r="R2812" t="s">
        <v>8316</v>
      </c>
      <c r="S2812" s="10">
        <f t="shared" si="170"/>
        <v>41759.13962962963</v>
      </c>
      <c r="T2812" s="10">
        <f t="shared" si="17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68"/>
        <v>0.99729999999999996</v>
      </c>
      <c r="P2813" s="6">
        <f t="shared" si="169"/>
        <v>5067.5</v>
      </c>
      <c r="Q2813" t="s">
        <v>8315</v>
      </c>
      <c r="R2813" t="s">
        <v>8316</v>
      </c>
      <c r="S2813" s="10">
        <f t="shared" si="170"/>
        <v>42028.496562500004</v>
      </c>
      <c r="T2813" s="10">
        <f t="shared" si="17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68"/>
        <v>0.86699999999999999</v>
      </c>
      <c r="P2814" s="6">
        <f t="shared" si="169"/>
        <v>2874</v>
      </c>
      <c r="Q2814" t="s">
        <v>8315</v>
      </c>
      <c r="R2814" t="s">
        <v>8316</v>
      </c>
      <c r="S2814" s="10">
        <f t="shared" si="170"/>
        <v>42054.74418981481</v>
      </c>
      <c r="T2814" s="10">
        <f t="shared" si="17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68"/>
        <v>0.72424285714285719</v>
      </c>
      <c r="P2815" s="6">
        <f t="shared" si="169"/>
        <v>1834.06</v>
      </c>
      <c r="Q2815" t="s">
        <v>8315</v>
      </c>
      <c r="R2815" t="s">
        <v>8316</v>
      </c>
      <c r="S2815" s="10">
        <f t="shared" si="170"/>
        <v>42693.742604166662</v>
      </c>
      <c r="T2815" s="10">
        <f t="shared" si="17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68"/>
        <v>0.92266666666666663</v>
      </c>
      <c r="P2816" s="6">
        <f t="shared" si="169"/>
        <v>840</v>
      </c>
      <c r="Q2816" t="s">
        <v>8315</v>
      </c>
      <c r="R2816" t="s">
        <v>8316</v>
      </c>
      <c r="S2816" s="10">
        <f t="shared" si="170"/>
        <v>42103.399479166663</v>
      </c>
      <c r="T2816" s="10">
        <f t="shared" si="17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68"/>
        <v>-0.41999999999999993</v>
      </c>
      <c r="P2817" s="6">
        <f t="shared" si="169"/>
        <v>309.5</v>
      </c>
      <c r="Q2817" t="s">
        <v>8315</v>
      </c>
      <c r="R2817" t="s">
        <v>8316</v>
      </c>
      <c r="S2817" s="10">
        <f t="shared" si="170"/>
        <v>42559.776724537034</v>
      </c>
      <c r="T2817" s="10">
        <f t="shared" si="17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68"/>
        <v>0.58433333333333337</v>
      </c>
      <c r="P2818" s="6">
        <f t="shared" si="169"/>
        <v>2208</v>
      </c>
      <c r="Q2818" t="s">
        <v>8315</v>
      </c>
      <c r="R2818" t="s">
        <v>8316</v>
      </c>
      <c r="S2818" s="10">
        <f t="shared" si="170"/>
        <v>42188.467499999999</v>
      </c>
      <c r="T2818" s="10">
        <f t="shared" si="17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68"/>
        <v>0.7</v>
      </c>
      <c r="P2819" s="6">
        <f t="shared" si="169"/>
        <v>406.5</v>
      </c>
      <c r="Q2819" t="s">
        <v>8315</v>
      </c>
      <c r="R2819" t="s">
        <v>8316</v>
      </c>
      <c r="S2819" s="10">
        <f t="shared" si="170"/>
        <v>42023.634976851856</v>
      </c>
      <c r="T2819" s="10">
        <f t="shared" si="171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68"/>
        <v>0.93969999999999998</v>
      </c>
      <c r="P2820" s="6">
        <f t="shared" si="169"/>
        <v>5352.5</v>
      </c>
      <c r="Q2820" t="s">
        <v>8315</v>
      </c>
      <c r="R2820" t="s">
        <v>8316</v>
      </c>
      <c r="S2820" s="10">
        <f t="shared" si="170"/>
        <v>42250.598217592589</v>
      </c>
      <c r="T2820" s="10">
        <f t="shared" si="171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68"/>
        <v>0.95199999999999996</v>
      </c>
      <c r="P2821" s="6">
        <f t="shared" si="169"/>
        <v>2672</v>
      </c>
      <c r="Q2821" t="s">
        <v>8315</v>
      </c>
      <c r="R2821" t="s">
        <v>8316</v>
      </c>
      <c r="S2821" s="10">
        <f t="shared" si="170"/>
        <v>42139.525567129633</v>
      </c>
      <c r="T2821" s="10">
        <f t="shared" si="171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68"/>
        <v>0.64</v>
      </c>
      <c r="P2822" s="6">
        <f t="shared" si="169"/>
        <v>146</v>
      </c>
      <c r="Q2822" t="s">
        <v>8315</v>
      </c>
      <c r="R2822" t="s">
        <v>8316</v>
      </c>
      <c r="S2822" s="10">
        <f t="shared" si="170"/>
        <v>42401.610983796301</v>
      </c>
      <c r="T2822" s="10">
        <f t="shared" si="171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68"/>
        <v>1</v>
      </c>
      <c r="P2823" s="6">
        <f t="shared" si="169"/>
        <v>517.5</v>
      </c>
      <c r="Q2823" t="s">
        <v>8315</v>
      </c>
      <c r="R2823" t="s">
        <v>8316</v>
      </c>
      <c r="S2823" s="10">
        <f t="shared" si="170"/>
        <v>41875.922858796301</v>
      </c>
      <c r="T2823" s="10">
        <f t="shared" si="171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68"/>
        <v>1</v>
      </c>
      <c r="P2824" s="6">
        <f t="shared" si="169"/>
        <v>3047</v>
      </c>
      <c r="Q2824" t="s">
        <v>8315</v>
      </c>
      <c r="R2824" t="s">
        <v>8316</v>
      </c>
      <c r="S2824" s="10">
        <f t="shared" si="170"/>
        <v>42060.683935185181</v>
      </c>
      <c r="T2824" s="10">
        <f t="shared" si="171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68"/>
        <v>0.76</v>
      </c>
      <c r="P2825" s="6">
        <f t="shared" si="169"/>
        <v>69</v>
      </c>
      <c r="Q2825" t="s">
        <v>8315</v>
      </c>
      <c r="R2825" t="s">
        <v>8316</v>
      </c>
      <c r="S2825" s="10">
        <f t="shared" si="170"/>
        <v>42067.011643518519</v>
      </c>
      <c r="T2825" s="10">
        <f t="shared" si="171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68"/>
        <v>0.8307692307692307</v>
      </c>
      <c r="P2826" s="6">
        <f t="shared" si="169"/>
        <v>387.5</v>
      </c>
      <c r="Q2826" t="s">
        <v>8315</v>
      </c>
      <c r="R2826" t="s">
        <v>8316</v>
      </c>
      <c r="S2826" s="10">
        <f t="shared" si="170"/>
        <v>42136.270787037036</v>
      </c>
      <c r="T2826" s="10">
        <f t="shared" si="171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68"/>
        <v>0.96666666666666667</v>
      </c>
      <c r="P2827" s="6">
        <f t="shared" si="169"/>
        <v>1575.5</v>
      </c>
      <c r="Q2827" t="s">
        <v>8315</v>
      </c>
      <c r="R2827" t="s">
        <v>8316</v>
      </c>
      <c r="S2827" s="10">
        <f t="shared" si="170"/>
        <v>42312.792662037042</v>
      </c>
      <c r="T2827" s="10">
        <f t="shared" si="171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68"/>
        <v>0.92249999999999999</v>
      </c>
      <c r="P2828" s="6">
        <f t="shared" si="169"/>
        <v>1087</v>
      </c>
      <c r="Q2828" t="s">
        <v>8315</v>
      </c>
      <c r="R2828" t="s">
        <v>8316</v>
      </c>
      <c r="S2828" s="10">
        <f t="shared" si="170"/>
        <v>42171.034861111111</v>
      </c>
      <c r="T2828" s="10">
        <f t="shared" si="17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68"/>
        <v>0.79749999999999999</v>
      </c>
      <c r="P2829" s="6">
        <f t="shared" si="169"/>
        <v>1214</v>
      </c>
      <c r="Q2829" t="s">
        <v>8315</v>
      </c>
      <c r="R2829" t="s">
        <v>8316</v>
      </c>
      <c r="S2829" s="10">
        <f t="shared" si="170"/>
        <v>42494.683634259258</v>
      </c>
      <c r="T2829" s="10">
        <f t="shared" si="17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68"/>
        <v>0.99621052631578944</v>
      </c>
      <c r="P2830" s="6">
        <f t="shared" si="169"/>
        <v>4816.5</v>
      </c>
      <c r="Q2830" t="s">
        <v>8315</v>
      </c>
      <c r="R2830" t="s">
        <v>8316</v>
      </c>
      <c r="S2830" s="10">
        <f t="shared" si="170"/>
        <v>42254.264687499999</v>
      </c>
      <c r="T2830" s="10">
        <f t="shared" si="17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68"/>
        <v>0.93479999999999996</v>
      </c>
      <c r="P2831" s="6">
        <f t="shared" si="169"/>
        <v>1369.5</v>
      </c>
      <c r="Q2831" t="s">
        <v>8315</v>
      </c>
      <c r="R2831" t="s">
        <v>8316</v>
      </c>
      <c r="S2831" s="10">
        <f t="shared" si="170"/>
        <v>42495.434236111112</v>
      </c>
      <c r="T2831" s="10">
        <f t="shared" si="17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68"/>
        <v>1</v>
      </c>
      <c r="P2832" s="6">
        <f t="shared" si="169"/>
        <v>1505.5</v>
      </c>
      <c r="Q2832" t="s">
        <v>8315</v>
      </c>
      <c r="R2832" t="s">
        <v>8316</v>
      </c>
      <c r="S2832" s="10">
        <f t="shared" si="170"/>
        <v>41758.839675925927</v>
      </c>
      <c r="T2832" s="10">
        <f t="shared" si="17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68"/>
        <v>0.89333333333333331</v>
      </c>
      <c r="P2833" s="6">
        <f t="shared" si="169"/>
        <v>1686</v>
      </c>
      <c r="Q2833" t="s">
        <v>8315</v>
      </c>
      <c r="R2833" t="s">
        <v>8316</v>
      </c>
      <c r="S2833" s="10">
        <f t="shared" si="170"/>
        <v>42171.824884259258</v>
      </c>
      <c r="T2833" s="10">
        <f t="shared" si="17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68"/>
        <v>0.85280400000000012</v>
      </c>
      <c r="P2834" s="6">
        <f t="shared" si="169"/>
        <v>1481.4949999999999</v>
      </c>
      <c r="Q2834" t="s">
        <v>8315</v>
      </c>
      <c r="R2834" t="s">
        <v>8316</v>
      </c>
      <c r="S2834" s="10">
        <f t="shared" si="170"/>
        <v>41938.709421296298</v>
      </c>
      <c r="T2834" s="10">
        <f t="shared" si="171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68"/>
        <v>0.91740740740740745</v>
      </c>
      <c r="P2835" s="6">
        <f t="shared" si="169"/>
        <v>1479</v>
      </c>
      <c r="Q2835" t="s">
        <v>8315</v>
      </c>
      <c r="R2835" t="s">
        <v>8316</v>
      </c>
      <c r="S2835" s="10">
        <f t="shared" si="170"/>
        <v>42268.127696759257</v>
      </c>
      <c r="T2835" s="10">
        <f t="shared" si="17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68"/>
        <v>0.30000000000000004</v>
      </c>
      <c r="P2836" s="6">
        <f t="shared" si="169"/>
        <v>690.5</v>
      </c>
      <c r="Q2836" t="s">
        <v>8315</v>
      </c>
      <c r="R2836" t="s">
        <v>8316</v>
      </c>
      <c r="S2836" s="10">
        <f t="shared" si="170"/>
        <v>42019.959837962961</v>
      </c>
      <c r="T2836" s="10">
        <f t="shared" si="17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68"/>
        <v>0.12900999999999996</v>
      </c>
      <c r="P2837" s="6">
        <f t="shared" si="169"/>
        <v>981.995</v>
      </c>
      <c r="Q2837" t="s">
        <v>8315</v>
      </c>
      <c r="R2837" t="s">
        <v>8316</v>
      </c>
      <c r="S2837" s="10">
        <f t="shared" si="170"/>
        <v>42313.703900462962</v>
      </c>
      <c r="T2837" s="10">
        <f t="shared" si="17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68"/>
        <v>0.92222222222222228</v>
      </c>
      <c r="P2838" s="6">
        <f t="shared" si="169"/>
        <v>248</v>
      </c>
      <c r="Q2838" t="s">
        <v>8315</v>
      </c>
      <c r="R2838" t="s">
        <v>8316</v>
      </c>
      <c r="S2838" s="10">
        <f t="shared" si="170"/>
        <v>42746.261782407411</v>
      </c>
      <c r="T2838" s="10">
        <f t="shared" si="17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68"/>
        <v>1</v>
      </c>
      <c r="P2839" s="6">
        <f t="shared" si="169"/>
        <v>435.5</v>
      </c>
      <c r="Q2839" t="s">
        <v>8315</v>
      </c>
      <c r="R2839" t="s">
        <v>8316</v>
      </c>
      <c r="S2839" s="10">
        <f t="shared" si="170"/>
        <v>42307.908379629633</v>
      </c>
      <c r="T2839" s="10">
        <f t="shared" si="17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68"/>
        <v>0.79749999999999999</v>
      </c>
      <c r="P2840" s="6">
        <f t="shared" si="169"/>
        <v>1229.5</v>
      </c>
      <c r="Q2840" t="s">
        <v>8315</v>
      </c>
      <c r="R2840" t="s">
        <v>8316</v>
      </c>
      <c r="S2840" s="10">
        <f t="shared" si="170"/>
        <v>41842.607592592591</v>
      </c>
      <c r="T2840" s="10">
        <f t="shared" si="17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68"/>
        <v>0.88571428571428568</v>
      </c>
      <c r="P2841" s="6">
        <f t="shared" si="169"/>
        <v>1965.5</v>
      </c>
      <c r="Q2841" t="s">
        <v>8315</v>
      </c>
      <c r="R2841" t="s">
        <v>8316</v>
      </c>
      <c r="S2841" s="10">
        <f t="shared" si="170"/>
        <v>41853.240208333329</v>
      </c>
      <c r="T2841" s="10">
        <f t="shared" si="17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68"/>
        <v>0.96</v>
      </c>
      <c r="P2842" s="6">
        <f t="shared" si="169"/>
        <v>1366</v>
      </c>
      <c r="Q2842" t="s">
        <v>8315</v>
      </c>
      <c r="R2842" t="s">
        <v>8316</v>
      </c>
      <c r="S2842" s="10">
        <f t="shared" si="170"/>
        <v>42060.035636574074</v>
      </c>
      <c r="T2842" s="10">
        <f t="shared" si="17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68"/>
        <v>1.99</v>
      </c>
      <c r="P2843" s="6">
        <f t="shared" si="169"/>
        <v>5.5</v>
      </c>
      <c r="Q2843" t="s">
        <v>8315</v>
      </c>
      <c r="R2843" t="s">
        <v>8316</v>
      </c>
      <c r="S2843" s="10">
        <f t="shared" si="170"/>
        <v>42291.739548611105</v>
      </c>
      <c r="T2843" s="10">
        <f t="shared" si="17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68"/>
        <v>2</v>
      </c>
      <c r="P2844" s="6">
        <f t="shared" si="169"/>
        <v>0</v>
      </c>
      <c r="Q2844" t="s">
        <v>8315</v>
      </c>
      <c r="R2844" t="s">
        <v>8316</v>
      </c>
      <c r="S2844" s="10">
        <f t="shared" si="170"/>
        <v>41784.952488425923</v>
      </c>
      <c r="T2844" s="10">
        <f t="shared" si="17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68"/>
        <v>2</v>
      </c>
      <c r="P2845" s="6">
        <f t="shared" si="169"/>
        <v>0</v>
      </c>
      <c r="Q2845" t="s">
        <v>8315</v>
      </c>
      <c r="R2845" t="s">
        <v>8316</v>
      </c>
      <c r="S2845" s="10">
        <f t="shared" si="170"/>
        <v>42492.737847222219</v>
      </c>
      <c r="T2845" s="10">
        <f t="shared" si="17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68"/>
        <v>1.9454545454545453</v>
      </c>
      <c r="P2846" s="6">
        <f t="shared" si="169"/>
        <v>15.5</v>
      </c>
      <c r="Q2846" t="s">
        <v>8315</v>
      </c>
      <c r="R2846" t="s">
        <v>8316</v>
      </c>
      <c r="S2846" s="10">
        <f t="shared" si="170"/>
        <v>42709.546064814815</v>
      </c>
      <c r="T2846" s="10">
        <f t="shared" si="17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68"/>
        <v>1.6845333333333334</v>
      </c>
      <c r="P2847" s="6">
        <f t="shared" si="169"/>
        <v>1202.5</v>
      </c>
      <c r="Q2847" t="s">
        <v>8315</v>
      </c>
      <c r="R2847" t="s">
        <v>8316</v>
      </c>
      <c r="S2847" s="10">
        <f t="shared" si="170"/>
        <v>42103.016585648147</v>
      </c>
      <c r="T2847" s="10">
        <f t="shared" si="17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68"/>
        <v>2</v>
      </c>
      <c r="P2848" s="6">
        <f t="shared" si="169"/>
        <v>0</v>
      </c>
      <c r="Q2848" t="s">
        <v>8315</v>
      </c>
      <c r="R2848" t="s">
        <v>8316</v>
      </c>
      <c r="S2848" s="10">
        <f t="shared" si="170"/>
        <v>42108.692060185189</v>
      </c>
      <c r="T2848" s="10">
        <f t="shared" si="17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68"/>
        <v>2</v>
      </c>
      <c r="P2849" s="6">
        <f t="shared" si="169"/>
        <v>0</v>
      </c>
      <c r="Q2849" t="s">
        <v>8315</v>
      </c>
      <c r="R2849" t="s">
        <v>8316</v>
      </c>
      <c r="S2849" s="10">
        <f t="shared" si="170"/>
        <v>42453.806307870371</v>
      </c>
      <c r="T2849" s="10">
        <f t="shared" si="17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68"/>
        <v>1.998</v>
      </c>
      <c r="P2850" s="6">
        <f t="shared" si="169"/>
        <v>36.5</v>
      </c>
      <c r="Q2850" t="s">
        <v>8315</v>
      </c>
      <c r="R2850" t="s">
        <v>8316</v>
      </c>
      <c r="S2850" s="10">
        <f t="shared" si="170"/>
        <v>42123.648831018523</v>
      </c>
      <c r="T2850" s="10">
        <f t="shared" si="17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68"/>
        <v>1.99</v>
      </c>
      <c r="P2851" s="6">
        <f t="shared" si="169"/>
        <v>3</v>
      </c>
      <c r="Q2851" t="s">
        <v>8315</v>
      </c>
      <c r="R2851" t="s">
        <v>8316</v>
      </c>
      <c r="S2851" s="10">
        <f t="shared" si="170"/>
        <v>42453.428240740745</v>
      </c>
      <c r="T2851" s="10">
        <f t="shared" si="17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68"/>
        <v>1.961125</v>
      </c>
      <c r="P2852" s="6">
        <f t="shared" si="169"/>
        <v>162</v>
      </c>
      <c r="Q2852" t="s">
        <v>8315</v>
      </c>
      <c r="R2852" t="s">
        <v>8316</v>
      </c>
      <c r="S2852" s="10">
        <f t="shared" si="170"/>
        <v>41858.007071759261</v>
      </c>
      <c r="T2852" s="10">
        <f t="shared" si="17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68"/>
        <v>2</v>
      </c>
      <c r="P2853" s="6">
        <f t="shared" si="169"/>
        <v>0</v>
      </c>
      <c r="Q2853" t="s">
        <v>8315</v>
      </c>
      <c r="R2853" t="s">
        <v>8316</v>
      </c>
      <c r="S2853" s="10">
        <f t="shared" si="170"/>
        <v>42390.002650462964</v>
      </c>
      <c r="T2853" s="10">
        <f t="shared" si="17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68"/>
        <v>1.9809999999999999</v>
      </c>
      <c r="P2854" s="6">
        <f t="shared" si="169"/>
        <v>50.5</v>
      </c>
      <c r="Q2854" t="s">
        <v>8315</v>
      </c>
      <c r="R2854" t="s">
        <v>8316</v>
      </c>
      <c r="S2854" s="10">
        <f t="shared" si="170"/>
        <v>41781.045173611114</v>
      </c>
      <c r="T2854" s="10">
        <f t="shared" si="17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68"/>
        <v>2</v>
      </c>
      <c r="P2855" s="6">
        <f t="shared" si="169"/>
        <v>0</v>
      </c>
      <c r="Q2855" t="s">
        <v>8315</v>
      </c>
      <c r="R2855" t="s">
        <v>8316</v>
      </c>
      <c r="S2855" s="10">
        <f t="shared" si="170"/>
        <v>41836.190937499996</v>
      </c>
      <c r="T2855" s="10">
        <f t="shared" si="17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68"/>
        <v>1.583</v>
      </c>
      <c r="P2856" s="6">
        <f t="shared" si="169"/>
        <v>215.5</v>
      </c>
      <c r="Q2856" t="s">
        <v>8315</v>
      </c>
      <c r="R2856" t="s">
        <v>8316</v>
      </c>
      <c r="S2856" s="10">
        <f t="shared" si="170"/>
        <v>42111.71665509259</v>
      </c>
      <c r="T2856" s="10">
        <f t="shared" si="17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68"/>
        <v>1.5</v>
      </c>
      <c r="P2857" s="6">
        <f t="shared" si="169"/>
        <v>152.5</v>
      </c>
      <c r="Q2857" t="s">
        <v>8315</v>
      </c>
      <c r="R2857" t="s">
        <v>8316</v>
      </c>
      <c r="S2857" s="10">
        <f t="shared" si="170"/>
        <v>42370.007766203707</v>
      </c>
      <c r="T2857" s="10">
        <f t="shared" si="17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68"/>
        <v>1.9513333333333334</v>
      </c>
      <c r="P2858" s="6">
        <f t="shared" si="169"/>
        <v>76</v>
      </c>
      <c r="Q2858" t="s">
        <v>8315</v>
      </c>
      <c r="R2858" t="s">
        <v>8316</v>
      </c>
      <c r="S2858" s="10">
        <f t="shared" si="170"/>
        <v>42165.037581018521</v>
      </c>
      <c r="T2858" s="10">
        <f t="shared" si="17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68"/>
        <v>1.8026315789473686</v>
      </c>
      <c r="P2859" s="6">
        <f t="shared" si="169"/>
        <v>3757.5</v>
      </c>
      <c r="Q2859" t="s">
        <v>8315</v>
      </c>
      <c r="R2859" t="s">
        <v>8316</v>
      </c>
      <c r="S2859" s="10">
        <f t="shared" si="170"/>
        <v>42726.920081018514</v>
      </c>
      <c r="T2859" s="10">
        <f t="shared" si="17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68"/>
        <v>2</v>
      </c>
      <c r="P2860" s="6">
        <f t="shared" si="169"/>
        <v>0</v>
      </c>
      <c r="Q2860" t="s">
        <v>8315</v>
      </c>
      <c r="R2860" t="s">
        <v>8316</v>
      </c>
      <c r="S2860" s="10">
        <f t="shared" si="170"/>
        <v>41954.545081018514</v>
      </c>
      <c r="T2860" s="10">
        <f t="shared" si="17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68"/>
        <v>1.9824999999999999</v>
      </c>
      <c r="P2861" s="6">
        <f t="shared" si="169"/>
        <v>18</v>
      </c>
      <c r="Q2861" t="s">
        <v>8315</v>
      </c>
      <c r="R2861" t="s">
        <v>8316</v>
      </c>
      <c r="S2861" s="10">
        <f t="shared" si="170"/>
        <v>42233.362314814818</v>
      </c>
      <c r="T2861" s="10">
        <f t="shared" si="17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68"/>
        <v>1.9335</v>
      </c>
      <c r="P2862" s="6">
        <f t="shared" si="169"/>
        <v>137.5</v>
      </c>
      <c r="Q2862" t="s">
        <v>8315</v>
      </c>
      <c r="R2862" t="s">
        <v>8316</v>
      </c>
      <c r="S2862" s="10">
        <f t="shared" si="170"/>
        <v>42480.800648148142</v>
      </c>
      <c r="T2862" s="10">
        <f t="shared" si="17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68"/>
        <v>1.6800000000000002</v>
      </c>
      <c r="P2863" s="6">
        <f t="shared" si="169"/>
        <v>41.5</v>
      </c>
      <c r="Q2863" t="s">
        <v>8315</v>
      </c>
      <c r="R2863" t="s">
        <v>8316</v>
      </c>
      <c r="S2863" s="10">
        <f t="shared" si="170"/>
        <v>42257.590833333335</v>
      </c>
      <c r="T2863" s="10">
        <f t="shared" si="17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68"/>
        <v>1.9956692913385827</v>
      </c>
      <c r="P2864" s="6">
        <f t="shared" si="169"/>
        <v>29</v>
      </c>
      <c r="Q2864" t="s">
        <v>8315</v>
      </c>
      <c r="R2864" t="s">
        <v>8316</v>
      </c>
      <c r="S2864" s="10">
        <f t="shared" si="170"/>
        <v>41784.789687500001</v>
      </c>
      <c r="T2864" s="10">
        <f t="shared" si="17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68"/>
        <v>1.9996</v>
      </c>
      <c r="P2865" s="6">
        <f t="shared" si="169"/>
        <v>10.5</v>
      </c>
      <c r="Q2865" t="s">
        <v>8315</v>
      </c>
      <c r="R2865" t="s">
        <v>8316</v>
      </c>
      <c r="S2865" s="10">
        <f t="shared" si="170"/>
        <v>41831.675034722226</v>
      </c>
      <c r="T2865" s="10">
        <f t="shared" si="17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68"/>
        <v>1.984</v>
      </c>
      <c r="P2866" s="6">
        <f t="shared" si="169"/>
        <v>21.5</v>
      </c>
      <c r="Q2866" t="s">
        <v>8315</v>
      </c>
      <c r="R2866" t="s">
        <v>8316</v>
      </c>
      <c r="S2866" s="10">
        <f t="shared" si="170"/>
        <v>42172.613506944443</v>
      </c>
      <c r="T2866" s="10">
        <f t="shared" si="17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68"/>
        <v>2</v>
      </c>
      <c r="P2867" s="6">
        <f t="shared" si="169"/>
        <v>0</v>
      </c>
      <c r="Q2867" t="s">
        <v>8315</v>
      </c>
      <c r="R2867" t="s">
        <v>8316</v>
      </c>
      <c r="S2867" s="10">
        <f t="shared" si="170"/>
        <v>41950.114108796297</v>
      </c>
      <c r="T2867" s="10">
        <f t="shared" si="17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68"/>
        <v>1.9910000000000001</v>
      </c>
      <c r="P2868" s="6">
        <f t="shared" si="169"/>
        <v>23.5</v>
      </c>
      <c r="Q2868" t="s">
        <v>8315</v>
      </c>
      <c r="R2868" t="s">
        <v>8316</v>
      </c>
      <c r="S2868" s="10">
        <f t="shared" si="170"/>
        <v>42627.955104166671</v>
      </c>
      <c r="T2868" s="10">
        <f t="shared" si="17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68"/>
        <v>1.7984</v>
      </c>
      <c r="P2869" s="6">
        <f t="shared" si="169"/>
        <v>257</v>
      </c>
      <c r="Q2869" t="s">
        <v>8315</v>
      </c>
      <c r="R2869" t="s">
        <v>8316</v>
      </c>
      <c r="S2869" s="10">
        <f t="shared" si="170"/>
        <v>42531.195277777777</v>
      </c>
      <c r="T2869" s="10">
        <f t="shared" si="17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ref="O2870:O2933" si="172">(D2870-E2870)/ABS(D2870)+1</f>
        <v>1.5798826666666668</v>
      </c>
      <c r="P2870" s="6">
        <f t="shared" ref="P2870:P2933" si="173">AVERAGE(E2870,L2870)</f>
        <v>3180.88</v>
      </c>
      <c r="Q2870" t="s">
        <v>8315</v>
      </c>
      <c r="R2870" t="s">
        <v>8316</v>
      </c>
      <c r="S2870" s="10">
        <f t="shared" ref="S2870:S2933" si="174">(((J2870/60)/60)/24)+DATE(1970,1,1)</f>
        <v>42618.827013888891</v>
      </c>
      <c r="T2870" s="10">
        <f t="shared" ref="T2870:T2933" si="175"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2"/>
        <v>1.99115</v>
      </c>
      <c r="P2871" s="6">
        <f t="shared" si="173"/>
        <v>91</v>
      </c>
      <c r="Q2871" t="s">
        <v>8315</v>
      </c>
      <c r="R2871" t="s">
        <v>8316</v>
      </c>
      <c r="S2871" s="10">
        <f t="shared" si="174"/>
        <v>42540.593530092592</v>
      </c>
      <c r="T2871" s="10">
        <f t="shared" si="175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2"/>
        <v>1.85</v>
      </c>
      <c r="P2872" s="6">
        <f t="shared" si="173"/>
        <v>379.5</v>
      </c>
      <c r="Q2872" t="s">
        <v>8315</v>
      </c>
      <c r="R2872" t="s">
        <v>8316</v>
      </c>
      <c r="S2872" s="10">
        <f t="shared" si="174"/>
        <v>41746.189409722225</v>
      </c>
      <c r="T2872" s="10">
        <f t="shared" si="175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2"/>
        <v>1.9533</v>
      </c>
      <c r="P2873" s="6">
        <f t="shared" si="173"/>
        <v>240</v>
      </c>
      <c r="Q2873" t="s">
        <v>8315</v>
      </c>
      <c r="R2873" t="s">
        <v>8316</v>
      </c>
      <c r="S2873" s="10">
        <f t="shared" si="174"/>
        <v>41974.738576388889</v>
      </c>
      <c r="T2873" s="10">
        <f t="shared" si="175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2"/>
        <v>2</v>
      </c>
      <c r="P2874" s="6">
        <f t="shared" si="173"/>
        <v>0</v>
      </c>
      <c r="Q2874" t="s">
        <v>8315</v>
      </c>
      <c r="R2874" t="s">
        <v>8316</v>
      </c>
      <c r="S2874" s="10">
        <f t="shared" si="174"/>
        <v>42115.11618055556</v>
      </c>
      <c r="T2874" s="10">
        <f t="shared" si="175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2"/>
        <v>1.6188</v>
      </c>
      <c r="P2875" s="6">
        <f t="shared" si="173"/>
        <v>480.5</v>
      </c>
      <c r="Q2875" t="s">
        <v>8315</v>
      </c>
      <c r="R2875" t="s">
        <v>8316</v>
      </c>
      <c r="S2875" s="10">
        <f t="shared" si="174"/>
        <v>42002.817488425921</v>
      </c>
      <c r="T2875" s="10">
        <f t="shared" si="175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2"/>
        <v>1.9458</v>
      </c>
      <c r="P2876" s="6">
        <f t="shared" si="173"/>
        <v>137</v>
      </c>
      <c r="Q2876" t="s">
        <v>8315</v>
      </c>
      <c r="R2876" t="s">
        <v>8316</v>
      </c>
      <c r="S2876" s="10">
        <f t="shared" si="174"/>
        <v>42722.84474537037</v>
      </c>
      <c r="T2876" s="10">
        <f t="shared" si="175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2"/>
        <v>1.9996499999999999</v>
      </c>
      <c r="P2877" s="6">
        <f t="shared" si="173"/>
        <v>5</v>
      </c>
      <c r="Q2877" t="s">
        <v>8315</v>
      </c>
      <c r="R2877" t="s">
        <v>8316</v>
      </c>
      <c r="S2877" s="10">
        <f t="shared" si="174"/>
        <v>42465.128391203703</v>
      </c>
      <c r="T2877" s="10">
        <f t="shared" si="175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2"/>
        <v>2</v>
      </c>
      <c r="P2878" s="6">
        <f t="shared" si="173"/>
        <v>0</v>
      </c>
      <c r="Q2878" t="s">
        <v>8315</v>
      </c>
      <c r="R2878" t="s">
        <v>8316</v>
      </c>
      <c r="S2878" s="10">
        <f t="shared" si="174"/>
        <v>42171.743969907402</v>
      </c>
      <c r="T2878" s="10">
        <f t="shared" si="175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2"/>
        <v>1.8916666666666666</v>
      </c>
      <c r="P2879" s="6">
        <f t="shared" si="173"/>
        <v>328</v>
      </c>
      <c r="Q2879" t="s">
        <v>8315</v>
      </c>
      <c r="R2879" t="s">
        <v>8316</v>
      </c>
      <c r="S2879" s="10">
        <f t="shared" si="174"/>
        <v>42672.955138888887</v>
      </c>
      <c r="T2879" s="10">
        <f t="shared" si="175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2"/>
        <v>1.9790000000000001</v>
      </c>
      <c r="P2880" s="6">
        <f t="shared" si="173"/>
        <v>33.5</v>
      </c>
      <c r="Q2880" t="s">
        <v>8315</v>
      </c>
      <c r="R2880" t="s">
        <v>8316</v>
      </c>
      <c r="S2880" s="10">
        <f t="shared" si="174"/>
        <v>42128.615682870368</v>
      </c>
      <c r="T2880" s="10">
        <f t="shared" si="175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2"/>
        <v>1.9974107142857143</v>
      </c>
      <c r="P2881" s="6">
        <f t="shared" si="173"/>
        <v>15</v>
      </c>
      <c r="Q2881" t="s">
        <v>8315</v>
      </c>
      <c r="R2881" t="s">
        <v>8316</v>
      </c>
      <c r="S2881" s="10">
        <f t="shared" si="174"/>
        <v>42359.725243055553</v>
      </c>
      <c r="T2881" s="10">
        <f t="shared" si="175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2"/>
        <v>1.7666666666666666</v>
      </c>
      <c r="P2882" s="6">
        <f t="shared" si="173"/>
        <v>1414.5</v>
      </c>
      <c r="Q2882" t="s">
        <v>8315</v>
      </c>
      <c r="R2882" t="s">
        <v>8316</v>
      </c>
      <c r="S2882" s="10">
        <f t="shared" si="174"/>
        <v>42192.905694444446</v>
      </c>
      <c r="T2882" s="10">
        <f t="shared" si="175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2"/>
        <v>2</v>
      </c>
      <c r="P2883" s="6">
        <f t="shared" si="173"/>
        <v>0</v>
      </c>
      <c r="Q2883" t="s">
        <v>8315</v>
      </c>
      <c r="R2883" t="s">
        <v>8316</v>
      </c>
      <c r="S2883" s="10">
        <f t="shared" si="174"/>
        <v>41916.597638888888</v>
      </c>
      <c r="T2883" s="10">
        <f t="shared" si="1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72"/>
        <v>1.6640000000000001</v>
      </c>
      <c r="P2884" s="6">
        <f t="shared" si="173"/>
        <v>128</v>
      </c>
      <c r="Q2884" t="s">
        <v>8315</v>
      </c>
      <c r="R2884" t="s">
        <v>8316</v>
      </c>
      <c r="S2884" s="10">
        <f t="shared" si="174"/>
        <v>42461.596273148149</v>
      </c>
      <c r="T2884" s="10">
        <f t="shared" si="1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72"/>
        <v>1.8092000000000001</v>
      </c>
      <c r="P2885" s="6">
        <f t="shared" si="173"/>
        <v>956.5</v>
      </c>
      <c r="Q2885" t="s">
        <v>8315</v>
      </c>
      <c r="R2885" t="s">
        <v>8316</v>
      </c>
      <c r="S2885" s="10">
        <f t="shared" si="174"/>
        <v>42370.90320601852</v>
      </c>
      <c r="T2885" s="10">
        <f t="shared" si="1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72"/>
        <v>1.995888888888889</v>
      </c>
      <c r="P2886" s="6">
        <f t="shared" si="173"/>
        <v>94.5</v>
      </c>
      <c r="Q2886" t="s">
        <v>8315</v>
      </c>
      <c r="R2886" t="s">
        <v>8316</v>
      </c>
      <c r="S2886" s="10">
        <f t="shared" si="174"/>
        <v>41948.727256944447</v>
      </c>
      <c r="T2886" s="10">
        <f t="shared" si="1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72"/>
        <v>1.675</v>
      </c>
      <c r="P2887" s="6">
        <f t="shared" si="173"/>
        <v>67.5</v>
      </c>
      <c r="Q2887" t="s">
        <v>8315</v>
      </c>
      <c r="R2887" t="s">
        <v>8316</v>
      </c>
      <c r="S2887" s="10">
        <f t="shared" si="174"/>
        <v>42047.07640046296</v>
      </c>
      <c r="T2887" s="10">
        <f t="shared" si="1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72"/>
        <v>1.95</v>
      </c>
      <c r="P2888" s="6">
        <f t="shared" si="173"/>
        <v>5.5</v>
      </c>
      <c r="Q2888" t="s">
        <v>8315</v>
      </c>
      <c r="R2888" t="s">
        <v>8316</v>
      </c>
      <c r="S2888" s="10">
        <f t="shared" si="174"/>
        <v>42261.632916666669</v>
      </c>
      <c r="T2888" s="10">
        <f t="shared" si="1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72"/>
        <v>1.9983333333333333</v>
      </c>
      <c r="P2889" s="6">
        <f t="shared" si="173"/>
        <v>3</v>
      </c>
      <c r="Q2889" t="s">
        <v>8315</v>
      </c>
      <c r="R2889" t="s">
        <v>8316</v>
      </c>
      <c r="S2889" s="10">
        <f t="shared" si="174"/>
        <v>41985.427361111113</v>
      </c>
      <c r="T2889" s="10">
        <f t="shared" si="1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72"/>
        <v>2</v>
      </c>
      <c r="P2890" s="6">
        <f t="shared" si="173"/>
        <v>0</v>
      </c>
      <c r="Q2890" t="s">
        <v>8315</v>
      </c>
      <c r="R2890" t="s">
        <v>8316</v>
      </c>
      <c r="S2890" s="10">
        <f t="shared" si="174"/>
        <v>41922.535185185188</v>
      </c>
      <c r="T2890" s="10">
        <f t="shared" si="1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72"/>
        <v>1.6193333333333333</v>
      </c>
      <c r="P2891" s="6">
        <f t="shared" si="173"/>
        <v>578</v>
      </c>
      <c r="Q2891" t="s">
        <v>8315</v>
      </c>
      <c r="R2891" t="s">
        <v>8316</v>
      </c>
      <c r="S2891" s="10">
        <f t="shared" si="174"/>
        <v>41850.863252314812</v>
      </c>
      <c r="T2891" s="10">
        <f t="shared" si="1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72"/>
        <v>1.9895</v>
      </c>
      <c r="P2892" s="6">
        <f t="shared" si="173"/>
        <v>12</v>
      </c>
      <c r="Q2892" t="s">
        <v>8315</v>
      </c>
      <c r="R2892" t="s">
        <v>8316</v>
      </c>
      <c r="S2892" s="10">
        <f t="shared" si="174"/>
        <v>41831.742962962962</v>
      </c>
      <c r="T2892" s="10">
        <f t="shared" si="1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72"/>
        <v>1.9727000000000001</v>
      </c>
      <c r="P2893" s="6">
        <f t="shared" si="173"/>
        <v>141.5</v>
      </c>
      <c r="Q2893" t="s">
        <v>8315</v>
      </c>
      <c r="R2893" t="s">
        <v>8316</v>
      </c>
      <c r="S2893" s="10">
        <f t="shared" si="174"/>
        <v>42415.883425925931</v>
      </c>
      <c r="T2893" s="10">
        <f t="shared" si="1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72"/>
        <v>1.9090909090909092</v>
      </c>
      <c r="P2894" s="6">
        <f t="shared" si="173"/>
        <v>258.5</v>
      </c>
      <c r="Q2894" t="s">
        <v>8315</v>
      </c>
      <c r="R2894" t="s">
        <v>8316</v>
      </c>
      <c r="S2894" s="10">
        <f t="shared" si="174"/>
        <v>41869.714166666665</v>
      </c>
      <c r="T2894" s="10">
        <f t="shared" si="1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72"/>
        <v>1.9950000000000001</v>
      </c>
      <c r="P2895" s="6">
        <f t="shared" si="173"/>
        <v>13.5</v>
      </c>
      <c r="Q2895" t="s">
        <v>8315</v>
      </c>
      <c r="R2895" t="s">
        <v>8316</v>
      </c>
      <c r="S2895" s="10">
        <f t="shared" si="174"/>
        <v>41953.773090277777</v>
      </c>
      <c r="T2895" s="10">
        <f t="shared" si="1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72"/>
        <v>2</v>
      </c>
      <c r="P2896" s="6">
        <f t="shared" si="173"/>
        <v>0</v>
      </c>
      <c r="Q2896" t="s">
        <v>8315</v>
      </c>
      <c r="R2896" t="s">
        <v>8316</v>
      </c>
      <c r="S2896" s="10">
        <f t="shared" si="174"/>
        <v>42037.986284722225</v>
      </c>
      <c r="T2896" s="10">
        <f t="shared" si="1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72"/>
        <v>1.954</v>
      </c>
      <c r="P2897" s="6">
        <f t="shared" si="173"/>
        <v>13.5</v>
      </c>
      <c r="Q2897" t="s">
        <v>8315</v>
      </c>
      <c r="R2897" t="s">
        <v>8316</v>
      </c>
      <c r="S2897" s="10">
        <f t="shared" si="174"/>
        <v>41811.555462962962</v>
      </c>
      <c r="T2897" s="10">
        <f t="shared" si="1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72"/>
        <v>1.7916666666666665</v>
      </c>
      <c r="P2898" s="6">
        <f t="shared" si="173"/>
        <v>318.5</v>
      </c>
      <c r="Q2898" t="s">
        <v>8315</v>
      </c>
      <c r="R2898" t="s">
        <v>8316</v>
      </c>
      <c r="S2898" s="10">
        <f t="shared" si="174"/>
        <v>42701.908807870372</v>
      </c>
      <c r="T2898" s="10">
        <f t="shared" si="1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72"/>
        <v>1.9541666666666666</v>
      </c>
      <c r="P2899" s="6">
        <f t="shared" si="173"/>
        <v>276.5</v>
      </c>
      <c r="Q2899" t="s">
        <v>8315</v>
      </c>
      <c r="R2899" t="s">
        <v>8316</v>
      </c>
      <c r="S2899" s="10">
        <f t="shared" si="174"/>
        <v>42258.646504629629</v>
      </c>
      <c r="T2899" s="10">
        <f t="shared" si="1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72"/>
        <v>1.9578666666666666</v>
      </c>
      <c r="P2900" s="6">
        <f t="shared" si="173"/>
        <v>164</v>
      </c>
      <c r="Q2900" t="s">
        <v>8315</v>
      </c>
      <c r="R2900" t="s">
        <v>8316</v>
      </c>
      <c r="S2900" s="10">
        <f t="shared" si="174"/>
        <v>42278.664965277778</v>
      </c>
      <c r="T2900" s="10">
        <f t="shared" si="1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72"/>
        <v>2</v>
      </c>
      <c r="P2901" s="6">
        <f t="shared" si="173"/>
        <v>0</v>
      </c>
      <c r="Q2901" t="s">
        <v>8315</v>
      </c>
      <c r="R2901" t="s">
        <v>8316</v>
      </c>
      <c r="S2901" s="10">
        <f t="shared" si="174"/>
        <v>42515.078217592592</v>
      </c>
      <c r="T2901" s="10">
        <f t="shared" si="1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72"/>
        <v>1.3809090909090909</v>
      </c>
      <c r="P2902" s="6">
        <f t="shared" si="173"/>
        <v>1706</v>
      </c>
      <c r="Q2902" t="s">
        <v>8315</v>
      </c>
      <c r="R2902" t="s">
        <v>8316</v>
      </c>
      <c r="S2902" s="10">
        <f t="shared" si="174"/>
        <v>41830.234166666669</v>
      </c>
      <c r="T2902" s="10">
        <f t="shared" si="1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72"/>
        <v>1.992</v>
      </c>
      <c r="P2903" s="6">
        <f t="shared" si="173"/>
        <v>4</v>
      </c>
      <c r="Q2903" t="s">
        <v>8315</v>
      </c>
      <c r="R2903" t="s">
        <v>8316</v>
      </c>
      <c r="S2903" s="10">
        <f t="shared" si="174"/>
        <v>41982.904386574075</v>
      </c>
      <c r="T2903" s="10">
        <f t="shared" si="1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72"/>
        <v>1.9998333333333334</v>
      </c>
      <c r="P2904" s="6">
        <f t="shared" si="173"/>
        <v>13</v>
      </c>
      <c r="Q2904" t="s">
        <v>8315</v>
      </c>
      <c r="R2904" t="s">
        <v>8316</v>
      </c>
      <c r="S2904" s="10">
        <f t="shared" si="174"/>
        <v>42210.439768518518</v>
      </c>
      <c r="T2904" s="10">
        <f t="shared" si="1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72"/>
        <v>1.9922</v>
      </c>
      <c r="P2905" s="6">
        <f t="shared" si="173"/>
        <v>21.5</v>
      </c>
      <c r="Q2905" t="s">
        <v>8315</v>
      </c>
      <c r="R2905" t="s">
        <v>8316</v>
      </c>
      <c r="S2905" s="10">
        <f t="shared" si="174"/>
        <v>42196.166874999995</v>
      </c>
      <c r="T2905" s="10">
        <f t="shared" si="1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72"/>
        <v>1.95</v>
      </c>
      <c r="P2906" s="6">
        <f t="shared" si="173"/>
        <v>39.5</v>
      </c>
      <c r="Q2906" t="s">
        <v>8315</v>
      </c>
      <c r="R2906" t="s">
        <v>8316</v>
      </c>
      <c r="S2906" s="10">
        <f t="shared" si="174"/>
        <v>41940.967951388891</v>
      </c>
      <c r="T2906" s="10">
        <f t="shared" si="1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72"/>
        <v>1.8222857142857143</v>
      </c>
      <c r="P2907" s="6">
        <f t="shared" si="173"/>
        <v>319.5</v>
      </c>
      <c r="Q2907" t="s">
        <v>8315</v>
      </c>
      <c r="R2907" t="s">
        <v>8316</v>
      </c>
      <c r="S2907" s="10">
        <f t="shared" si="174"/>
        <v>42606.056863425925</v>
      </c>
      <c r="T2907" s="10">
        <f t="shared" si="1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72"/>
        <v>1.9058333333333333</v>
      </c>
      <c r="P2908" s="6">
        <f t="shared" si="173"/>
        <v>286</v>
      </c>
      <c r="Q2908" t="s">
        <v>8315</v>
      </c>
      <c r="R2908" t="s">
        <v>8316</v>
      </c>
      <c r="S2908" s="10">
        <f t="shared" si="174"/>
        <v>42199.648912037039</v>
      </c>
      <c r="T2908" s="10">
        <f t="shared" si="1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72"/>
        <v>1.9992000000000001</v>
      </c>
      <c r="P2909" s="6">
        <f t="shared" si="173"/>
        <v>2</v>
      </c>
      <c r="Q2909" t="s">
        <v>8315</v>
      </c>
      <c r="R2909" t="s">
        <v>8316</v>
      </c>
      <c r="S2909" s="10">
        <f t="shared" si="174"/>
        <v>42444.877743055549</v>
      </c>
      <c r="T2909" s="10">
        <f t="shared" si="1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72"/>
        <v>1.9725000000000001</v>
      </c>
      <c r="P2910" s="6">
        <f t="shared" si="173"/>
        <v>134.5</v>
      </c>
      <c r="Q2910" t="s">
        <v>8315</v>
      </c>
      <c r="R2910" t="s">
        <v>8316</v>
      </c>
      <c r="S2910" s="10">
        <f t="shared" si="174"/>
        <v>42499.731701388882</v>
      </c>
      <c r="T2910" s="10">
        <f t="shared" si="1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72"/>
        <v>1.999888888888889</v>
      </c>
      <c r="P2911" s="6">
        <f t="shared" si="173"/>
        <v>10.5</v>
      </c>
      <c r="Q2911" t="s">
        <v>8315</v>
      </c>
      <c r="R2911" t="s">
        <v>8316</v>
      </c>
      <c r="S2911" s="10">
        <f t="shared" si="174"/>
        <v>41929.266215277778</v>
      </c>
      <c r="T2911" s="10">
        <f t="shared" si="1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72"/>
        <v>1.9999666666666667</v>
      </c>
      <c r="P2912" s="6">
        <f t="shared" si="173"/>
        <v>1</v>
      </c>
      <c r="Q2912" t="s">
        <v>8315</v>
      </c>
      <c r="R2912" t="s">
        <v>8316</v>
      </c>
      <c r="S2912" s="10">
        <f t="shared" si="174"/>
        <v>42107.841284722221</v>
      </c>
      <c r="T2912" s="10">
        <f t="shared" si="1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72"/>
        <v>1.635</v>
      </c>
      <c r="P2913" s="6">
        <f t="shared" si="173"/>
        <v>335.5</v>
      </c>
      <c r="Q2913" t="s">
        <v>8315</v>
      </c>
      <c r="R2913" t="s">
        <v>8316</v>
      </c>
      <c r="S2913" s="10">
        <f t="shared" si="174"/>
        <v>42142.768819444449</v>
      </c>
      <c r="T2913" s="10">
        <f t="shared" si="1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72"/>
        <v>1.8594182825484764</v>
      </c>
      <c r="P2914" s="6">
        <f t="shared" si="173"/>
        <v>1028</v>
      </c>
      <c r="Q2914" t="s">
        <v>8315</v>
      </c>
      <c r="R2914" t="s">
        <v>8316</v>
      </c>
      <c r="S2914" s="10">
        <f t="shared" si="174"/>
        <v>42354.131643518514</v>
      </c>
      <c r="T2914" s="10">
        <f t="shared" si="1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72"/>
        <v>1.9998</v>
      </c>
      <c r="P2915" s="6">
        <f t="shared" si="173"/>
        <v>2</v>
      </c>
      <c r="Q2915" t="s">
        <v>8315</v>
      </c>
      <c r="R2915" t="s">
        <v>8316</v>
      </c>
      <c r="S2915" s="10">
        <f t="shared" si="174"/>
        <v>41828.922905092593</v>
      </c>
      <c r="T2915" s="10">
        <f t="shared" si="1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72"/>
        <v>1.99996</v>
      </c>
      <c r="P2916" s="6">
        <f t="shared" si="173"/>
        <v>1</v>
      </c>
      <c r="Q2916" t="s">
        <v>8315</v>
      </c>
      <c r="R2916" t="s">
        <v>8316</v>
      </c>
      <c r="S2916" s="10">
        <f t="shared" si="174"/>
        <v>42017.907337962963</v>
      </c>
      <c r="T2916" s="10">
        <f t="shared" si="1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72"/>
        <v>1.389</v>
      </c>
      <c r="P2917" s="6">
        <f t="shared" si="173"/>
        <v>307</v>
      </c>
      <c r="Q2917" t="s">
        <v>8315</v>
      </c>
      <c r="R2917" t="s">
        <v>8316</v>
      </c>
      <c r="S2917" s="10">
        <f t="shared" si="174"/>
        <v>42415.398032407407</v>
      </c>
      <c r="T2917" s="10">
        <f t="shared" si="1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72"/>
        <v>1.9216216216216218</v>
      </c>
      <c r="P2918" s="6">
        <f t="shared" si="173"/>
        <v>76</v>
      </c>
      <c r="Q2918" t="s">
        <v>8315</v>
      </c>
      <c r="R2918" t="s">
        <v>8316</v>
      </c>
      <c r="S2918" s="10">
        <f t="shared" si="174"/>
        <v>41755.476724537039</v>
      </c>
      <c r="T2918" s="10">
        <f t="shared" si="1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72"/>
        <v>1.7814999999999999</v>
      </c>
      <c r="P2919" s="6">
        <f t="shared" si="173"/>
        <v>223</v>
      </c>
      <c r="Q2919" t="s">
        <v>8315</v>
      </c>
      <c r="R2919" t="s">
        <v>8316</v>
      </c>
      <c r="S2919" s="10">
        <f t="shared" si="174"/>
        <v>42245.234340277777</v>
      </c>
      <c r="T2919" s="10">
        <f t="shared" si="1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72"/>
        <v>1.7276</v>
      </c>
      <c r="P2920" s="6">
        <f t="shared" si="173"/>
        <v>691</v>
      </c>
      <c r="Q2920" t="s">
        <v>8315</v>
      </c>
      <c r="R2920" t="s">
        <v>8316</v>
      </c>
      <c r="S2920" s="10">
        <f t="shared" si="174"/>
        <v>42278.629710648151</v>
      </c>
      <c r="T2920" s="10">
        <f t="shared" si="1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72"/>
        <v>1.915</v>
      </c>
      <c r="P2921" s="6">
        <f t="shared" si="173"/>
        <v>28.5</v>
      </c>
      <c r="Q2921" t="s">
        <v>8315</v>
      </c>
      <c r="R2921" t="s">
        <v>8316</v>
      </c>
      <c r="S2921" s="10">
        <f t="shared" si="174"/>
        <v>41826.61954861111</v>
      </c>
      <c r="T2921" s="10">
        <f t="shared" si="1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72"/>
        <v>1.7316</v>
      </c>
      <c r="P2922" s="6">
        <f t="shared" si="173"/>
        <v>342</v>
      </c>
      <c r="Q2922" t="s">
        <v>8315</v>
      </c>
      <c r="R2922" t="s">
        <v>8316</v>
      </c>
      <c r="S2922" s="10">
        <f t="shared" si="174"/>
        <v>42058.792476851857</v>
      </c>
      <c r="T2922" s="10">
        <f t="shared" si="1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72"/>
        <v>0.71</v>
      </c>
      <c r="P2923" s="6">
        <f t="shared" si="173"/>
        <v>66</v>
      </c>
      <c r="Q2923" t="s">
        <v>8315</v>
      </c>
      <c r="R2923" t="s">
        <v>8357</v>
      </c>
      <c r="S2923" s="10">
        <f t="shared" si="174"/>
        <v>41877.886620370373</v>
      </c>
      <c r="T2923" s="10">
        <f t="shared" si="1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72"/>
        <v>1</v>
      </c>
      <c r="P2924" s="6">
        <f t="shared" si="173"/>
        <v>253</v>
      </c>
      <c r="Q2924" t="s">
        <v>8315</v>
      </c>
      <c r="R2924" t="s">
        <v>8357</v>
      </c>
      <c r="S2924" s="10">
        <f t="shared" si="174"/>
        <v>42097.874155092592</v>
      </c>
      <c r="T2924" s="10">
        <f t="shared" si="1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72"/>
        <v>1</v>
      </c>
      <c r="P2925" s="6">
        <f t="shared" si="173"/>
        <v>155</v>
      </c>
      <c r="Q2925" t="s">
        <v>8315</v>
      </c>
      <c r="R2925" t="s">
        <v>8357</v>
      </c>
      <c r="S2925" s="10">
        <f t="shared" si="174"/>
        <v>42013.15253472222</v>
      </c>
      <c r="T2925" s="10">
        <f t="shared" si="1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72"/>
        <v>0.96799999999999997</v>
      </c>
      <c r="P2926" s="6">
        <f t="shared" si="173"/>
        <v>12973.5</v>
      </c>
      <c r="Q2926" t="s">
        <v>8315</v>
      </c>
      <c r="R2926" t="s">
        <v>8357</v>
      </c>
      <c r="S2926" s="10">
        <f t="shared" si="174"/>
        <v>42103.556828703702</v>
      </c>
      <c r="T2926" s="10">
        <f t="shared" si="1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72"/>
        <v>0.97554022222222214</v>
      </c>
      <c r="P2927" s="6">
        <f t="shared" si="173"/>
        <v>23149.845000000001</v>
      </c>
      <c r="Q2927" t="s">
        <v>8315</v>
      </c>
      <c r="R2927" t="s">
        <v>8357</v>
      </c>
      <c r="S2927" s="10">
        <f t="shared" si="174"/>
        <v>41863.584120370368</v>
      </c>
      <c r="T2927" s="10">
        <f t="shared" si="1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72"/>
        <v>0.75</v>
      </c>
      <c r="P2928" s="6">
        <f t="shared" si="173"/>
        <v>1900</v>
      </c>
      <c r="Q2928" t="s">
        <v>8315</v>
      </c>
      <c r="R2928" t="s">
        <v>8357</v>
      </c>
      <c r="S2928" s="10">
        <f t="shared" si="174"/>
        <v>42044.765960648147</v>
      </c>
      <c r="T2928" s="10">
        <f t="shared" si="1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72"/>
        <v>0.69166666666666665</v>
      </c>
      <c r="P2929" s="6">
        <f t="shared" si="173"/>
        <v>1188</v>
      </c>
      <c r="Q2929" t="s">
        <v>8315</v>
      </c>
      <c r="R2929" t="s">
        <v>8357</v>
      </c>
      <c r="S2929" s="10">
        <f t="shared" si="174"/>
        <v>41806.669317129628</v>
      </c>
      <c r="T2929" s="10">
        <f t="shared" si="1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72"/>
        <v>1</v>
      </c>
      <c r="P2930" s="6">
        <f t="shared" si="173"/>
        <v>512</v>
      </c>
      <c r="Q2930" t="s">
        <v>8315</v>
      </c>
      <c r="R2930" t="s">
        <v>8357</v>
      </c>
      <c r="S2930" s="10">
        <f t="shared" si="174"/>
        <v>42403.998217592598</v>
      </c>
      <c r="T2930" s="10">
        <f t="shared" si="1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72"/>
        <v>0.97930624999999993</v>
      </c>
      <c r="P2931" s="6">
        <f t="shared" si="173"/>
        <v>4098.7749999999996</v>
      </c>
      <c r="Q2931" t="s">
        <v>8315</v>
      </c>
      <c r="R2931" t="s">
        <v>8357</v>
      </c>
      <c r="S2931" s="10">
        <f t="shared" si="174"/>
        <v>41754.564328703702</v>
      </c>
      <c r="T2931" s="10">
        <f t="shared" si="1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72"/>
        <v>0.99080000000000001</v>
      </c>
      <c r="P2932" s="6">
        <f t="shared" si="173"/>
        <v>5077</v>
      </c>
      <c r="Q2932" t="s">
        <v>8315</v>
      </c>
      <c r="R2932" t="s">
        <v>8357</v>
      </c>
      <c r="S2932" s="10">
        <f t="shared" si="174"/>
        <v>42101.584074074075</v>
      </c>
      <c r="T2932" s="10">
        <f t="shared" si="1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72"/>
        <v>0.94</v>
      </c>
      <c r="P2933" s="6">
        <f t="shared" si="173"/>
        <v>402</v>
      </c>
      <c r="Q2933" t="s">
        <v>8315</v>
      </c>
      <c r="R2933" t="s">
        <v>8357</v>
      </c>
      <c r="S2933" s="10">
        <f t="shared" si="174"/>
        <v>41872.291238425925</v>
      </c>
      <c r="T2933" s="10">
        <f t="shared" si="1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ref="O2934:O2997" si="176">(D2934-E2934)/ABS(D2934)+1</f>
        <v>0.94903225806451608</v>
      </c>
      <c r="P2934" s="6">
        <f t="shared" ref="P2934:P2997" si="177">AVERAGE(E2934,L2934)</f>
        <v>1648</v>
      </c>
      <c r="Q2934" t="s">
        <v>8315</v>
      </c>
      <c r="R2934" t="s">
        <v>8357</v>
      </c>
      <c r="S2934" s="10">
        <f t="shared" ref="S2934:S2997" si="178">(((J2934/60)/60)/24)+DATE(1970,1,1)</f>
        <v>42025.164780092593</v>
      </c>
      <c r="T2934" s="10">
        <f t="shared" ref="T2934:T2997" si="179"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76"/>
        <v>0.97240000000000004</v>
      </c>
      <c r="P2935" s="6">
        <f t="shared" si="177"/>
        <v>1311.5</v>
      </c>
      <c r="Q2935" t="s">
        <v>8315</v>
      </c>
      <c r="R2935" t="s">
        <v>8357</v>
      </c>
      <c r="S2935" s="10">
        <f t="shared" si="178"/>
        <v>42495.956631944442</v>
      </c>
      <c r="T2935" s="10">
        <f t="shared" si="17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76"/>
        <v>0.92</v>
      </c>
      <c r="P2936" s="6">
        <f t="shared" si="177"/>
        <v>1368.5</v>
      </c>
      <c r="Q2936" t="s">
        <v>8315</v>
      </c>
      <c r="R2936" t="s">
        <v>8357</v>
      </c>
      <c r="S2936" s="10">
        <f t="shared" si="178"/>
        <v>41775.636157407411</v>
      </c>
      <c r="T2936" s="10">
        <f t="shared" si="17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76"/>
        <v>0.9911428571428571</v>
      </c>
      <c r="P2937" s="6">
        <f t="shared" si="177"/>
        <v>1785</v>
      </c>
      <c r="Q2937" t="s">
        <v>8315</v>
      </c>
      <c r="R2937" t="s">
        <v>8357</v>
      </c>
      <c r="S2937" s="10">
        <f t="shared" si="178"/>
        <v>42553.583425925928</v>
      </c>
      <c r="T2937" s="10">
        <f t="shared" si="17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76"/>
        <v>0.72</v>
      </c>
      <c r="P2938" s="6">
        <f t="shared" si="177"/>
        <v>657</v>
      </c>
      <c r="Q2938" t="s">
        <v>8315</v>
      </c>
      <c r="R2938" t="s">
        <v>8357</v>
      </c>
      <c r="S2938" s="10">
        <f t="shared" si="178"/>
        <v>41912.650729166664</v>
      </c>
      <c r="T2938" s="10">
        <f t="shared" si="17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76"/>
        <v>0.66666666666666674</v>
      </c>
      <c r="P2939" s="6">
        <f t="shared" si="177"/>
        <v>1027.5</v>
      </c>
      <c r="Q2939" t="s">
        <v>8315</v>
      </c>
      <c r="R2939" t="s">
        <v>8357</v>
      </c>
      <c r="S2939" s="10">
        <f t="shared" si="178"/>
        <v>41803.457326388889</v>
      </c>
      <c r="T2939" s="10">
        <f t="shared" si="17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76"/>
        <v>0.98624999999999996</v>
      </c>
      <c r="P2940" s="6">
        <f t="shared" si="177"/>
        <v>2043.5</v>
      </c>
      <c r="Q2940" t="s">
        <v>8315</v>
      </c>
      <c r="R2940" t="s">
        <v>8357</v>
      </c>
      <c r="S2940" s="10">
        <f t="shared" si="178"/>
        <v>42004.703865740739</v>
      </c>
      <c r="T2940" s="10">
        <f t="shared" si="17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76"/>
        <v>0.97124999999999995</v>
      </c>
      <c r="P2941" s="6">
        <f t="shared" si="177"/>
        <v>4127.5</v>
      </c>
      <c r="Q2941" t="s">
        <v>8315</v>
      </c>
      <c r="R2941" t="s">
        <v>8357</v>
      </c>
      <c r="S2941" s="10">
        <f t="shared" si="178"/>
        <v>41845.809166666666</v>
      </c>
      <c r="T2941" s="10">
        <f t="shared" si="17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76"/>
        <v>0.92759999999999998</v>
      </c>
      <c r="P2942" s="6">
        <f t="shared" si="177"/>
        <v>1357</v>
      </c>
      <c r="Q2942" t="s">
        <v>8315</v>
      </c>
      <c r="R2942" t="s">
        <v>8357</v>
      </c>
      <c r="S2942" s="10">
        <f t="shared" si="178"/>
        <v>41982.773356481484</v>
      </c>
      <c r="T2942" s="10">
        <f t="shared" si="17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76"/>
        <v>1.99996</v>
      </c>
      <c r="P2943" s="6">
        <f t="shared" si="177"/>
        <v>1</v>
      </c>
      <c r="Q2943" t="s">
        <v>8315</v>
      </c>
      <c r="R2943" t="s">
        <v>8355</v>
      </c>
      <c r="S2943" s="10">
        <f t="shared" si="178"/>
        <v>42034.960127314815</v>
      </c>
      <c r="T2943" s="10">
        <f t="shared" si="17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76"/>
        <v>1.79575</v>
      </c>
      <c r="P2944" s="6">
        <f t="shared" si="177"/>
        <v>20526</v>
      </c>
      <c r="Q2944" t="s">
        <v>8315</v>
      </c>
      <c r="R2944" t="s">
        <v>8355</v>
      </c>
      <c r="S2944" s="10">
        <f t="shared" si="178"/>
        <v>42334.803923611107</v>
      </c>
      <c r="T2944" s="10">
        <f t="shared" si="17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76"/>
        <v>2</v>
      </c>
      <c r="P2945" s="6">
        <f t="shared" si="177"/>
        <v>0</v>
      </c>
      <c r="Q2945" t="s">
        <v>8315</v>
      </c>
      <c r="R2945" t="s">
        <v>8355</v>
      </c>
      <c r="S2945" s="10">
        <f t="shared" si="178"/>
        <v>42077.129398148143</v>
      </c>
      <c r="T2945" s="10">
        <f t="shared" si="17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76"/>
        <v>1.99</v>
      </c>
      <c r="P2946" s="6">
        <f t="shared" si="177"/>
        <v>50.5</v>
      </c>
      <c r="Q2946" t="s">
        <v>8315</v>
      </c>
      <c r="R2946" t="s">
        <v>8355</v>
      </c>
      <c r="S2946" s="10">
        <f t="shared" si="178"/>
        <v>42132.9143287037</v>
      </c>
      <c r="T2946" s="10">
        <f t="shared" si="17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76"/>
        <v>2</v>
      </c>
      <c r="P2947" s="6">
        <f t="shared" si="177"/>
        <v>0</v>
      </c>
      <c r="Q2947" t="s">
        <v>8315</v>
      </c>
      <c r="R2947" t="s">
        <v>8355</v>
      </c>
      <c r="S2947" s="10">
        <f t="shared" si="178"/>
        <v>42118.139583333337</v>
      </c>
      <c r="T2947" s="10">
        <f t="shared" si="179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76"/>
        <v>1.9990000000000001</v>
      </c>
      <c r="P2948" s="6">
        <f t="shared" si="177"/>
        <v>2</v>
      </c>
      <c r="Q2948" t="s">
        <v>8315</v>
      </c>
      <c r="R2948" t="s">
        <v>8355</v>
      </c>
      <c r="S2948" s="10">
        <f t="shared" si="178"/>
        <v>42567.531157407408</v>
      </c>
      <c r="T2948" s="10">
        <f t="shared" si="1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76"/>
        <v>1.95712</v>
      </c>
      <c r="P2949" s="6">
        <f t="shared" si="177"/>
        <v>542.5</v>
      </c>
      <c r="Q2949" t="s">
        <v>8315</v>
      </c>
      <c r="R2949" t="s">
        <v>8355</v>
      </c>
      <c r="S2949" s="10">
        <f t="shared" si="178"/>
        <v>42649.562118055561</v>
      </c>
      <c r="T2949" s="10">
        <f t="shared" si="17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76"/>
        <v>1.999952</v>
      </c>
      <c r="P2950" s="6">
        <f t="shared" si="177"/>
        <v>16.5</v>
      </c>
      <c r="Q2950" t="s">
        <v>8315</v>
      </c>
      <c r="R2950" t="s">
        <v>8355</v>
      </c>
      <c r="S2950" s="10">
        <f t="shared" si="178"/>
        <v>42097.649224537032</v>
      </c>
      <c r="T2950" s="10">
        <f t="shared" si="1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76"/>
        <v>1.9750000000000001</v>
      </c>
      <c r="P2951" s="6">
        <f t="shared" si="177"/>
        <v>13.5</v>
      </c>
      <c r="Q2951" t="s">
        <v>8315</v>
      </c>
      <c r="R2951" t="s">
        <v>8355</v>
      </c>
      <c r="S2951" s="10">
        <f t="shared" si="178"/>
        <v>42297.823113425926</v>
      </c>
      <c r="T2951" s="10">
        <f t="shared" si="1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76"/>
        <v>2</v>
      </c>
      <c r="P2952" s="6">
        <f t="shared" si="177"/>
        <v>0</v>
      </c>
      <c r="Q2952" t="s">
        <v>8315</v>
      </c>
      <c r="R2952" t="s">
        <v>8355</v>
      </c>
      <c r="S2952" s="10">
        <f t="shared" si="178"/>
        <v>42362.36518518519</v>
      </c>
      <c r="T2952" s="10">
        <f t="shared" si="17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76"/>
        <v>1.9780799999999998</v>
      </c>
      <c r="P2953" s="6">
        <f t="shared" si="177"/>
        <v>577</v>
      </c>
      <c r="Q2953" t="s">
        <v>8315</v>
      </c>
      <c r="R2953" t="s">
        <v>8355</v>
      </c>
      <c r="S2953" s="10">
        <f t="shared" si="178"/>
        <v>41872.802928240737</v>
      </c>
      <c r="T2953" s="10">
        <f t="shared" si="17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76"/>
        <v>1.9197500000000001</v>
      </c>
      <c r="P2954" s="6">
        <f t="shared" si="177"/>
        <v>806.5</v>
      </c>
      <c r="Q2954" t="s">
        <v>8315</v>
      </c>
      <c r="R2954" t="s">
        <v>8355</v>
      </c>
      <c r="S2954" s="10">
        <f t="shared" si="178"/>
        <v>42628.690266203703</v>
      </c>
      <c r="T2954" s="10">
        <f t="shared" si="17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76"/>
        <v>1.9984875</v>
      </c>
      <c r="P2955" s="6">
        <f t="shared" si="177"/>
        <v>304</v>
      </c>
      <c r="Q2955" t="s">
        <v>8315</v>
      </c>
      <c r="R2955" t="s">
        <v>8355</v>
      </c>
      <c r="S2955" s="10">
        <f t="shared" si="178"/>
        <v>42255.791909722218</v>
      </c>
      <c r="T2955" s="10">
        <f t="shared" si="17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76"/>
        <v>2</v>
      </c>
      <c r="P2956" s="6">
        <f t="shared" si="177"/>
        <v>0</v>
      </c>
      <c r="Q2956" t="s">
        <v>8315</v>
      </c>
      <c r="R2956" t="s">
        <v>8355</v>
      </c>
      <c r="S2956" s="10">
        <f t="shared" si="178"/>
        <v>42790.583368055552</v>
      </c>
      <c r="T2956" s="10">
        <f t="shared" si="17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76"/>
        <v>1.4041666666666668</v>
      </c>
      <c r="P2957" s="6">
        <f t="shared" si="177"/>
        <v>363</v>
      </c>
      <c r="Q2957" t="s">
        <v>8315</v>
      </c>
      <c r="R2957" t="s">
        <v>8355</v>
      </c>
      <c r="S2957" s="10">
        <f t="shared" si="178"/>
        <v>42141.741307870368</v>
      </c>
      <c r="T2957" s="10">
        <f t="shared" si="17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76"/>
        <v>1.8326582278481012</v>
      </c>
      <c r="P2958" s="6">
        <f t="shared" si="177"/>
        <v>671</v>
      </c>
      <c r="Q2958" t="s">
        <v>8315</v>
      </c>
      <c r="R2958" t="s">
        <v>8355</v>
      </c>
      <c r="S2958" s="10">
        <f t="shared" si="178"/>
        <v>42464.958912037036</v>
      </c>
      <c r="T2958" s="10">
        <f t="shared" si="17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76"/>
        <v>1.9813333333333332</v>
      </c>
      <c r="P2959" s="6">
        <f t="shared" si="177"/>
        <v>141.5</v>
      </c>
      <c r="Q2959" t="s">
        <v>8315</v>
      </c>
      <c r="R2959" t="s">
        <v>8355</v>
      </c>
      <c r="S2959" s="10">
        <f t="shared" si="178"/>
        <v>42031.011249999996</v>
      </c>
      <c r="T2959" s="10">
        <f t="shared" si="17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76"/>
        <v>2</v>
      </c>
      <c r="P2960" s="6">
        <f t="shared" si="177"/>
        <v>0</v>
      </c>
      <c r="Q2960" t="s">
        <v>8315</v>
      </c>
      <c r="R2960" t="s">
        <v>8355</v>
      </c>
      <c r="S2960" s="10">
        <f t="shared" si="178"/>
        <v>42438.779131944444</v>
      </c>
      <c r="T2960" s="10">
        <f t="shared" si="17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76"/>
        <v>2</v>
      </c>
      <c r="P2961" s="6">
        <f t="shared" si="177"/>
        <v>0</v>
      </c>
      <c r="Q2961" t="s">
        <v>8315</v>
      </c>
      <c r="R2961" t="s">
        <v>8355</v>
      </c>
      <c r="S2961" s="10">
        <f t="shared" si="178"/>
        <v>42498.008391203708</v>
      </c>
      <c r="T2961" s="10">
        <f t="shared" si="17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76"/>
        <v>2</v>
      </c>
      <c r="P2962" s="6">
        <f t="shared" si="177"/>
        <v>0</v>
      </c>
      <c r="Q2962" t="s">
        <v>8315</v>
      </c>
      <c r="R2962" t="s">
        <v>8355</v>
      </c>
      <c r="S2962" s="10">
        <f t="shared" si="178"/>
        <v>41863.757210648146</v>
      </c>
      <c r="T2962" s="10">
        <f t="shared" si="17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76"/>
        <v>0.90380000000000005</v>
      </c>
      <c r="P2963" s="6">
        <f t="shared" si="177"/>
        <v>2794.5</v>
      </c>
      <c r="Q2963" t="s">
        <v>8315</v>
      </c>
      <c r="R2963" t="s">
        <v>8316</v>
      </c>
      <c r="S2963" s="10">
        <f t="shared" si="178"/>
        <v>42061.212488425925</v>
      </c>
      <c r="T2963" s="10">
        <f t="shared" si="17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76"/>
        <v>0.78200000000000003</v>
      </c>
      <c r="P2964" s="6">
        <f t="shared" si="177"/>
        <v>619</v>
      </c>
      <c r="Q2964" t="s">
        <v>8315</v>
      </c>
      <c r="R2964" t="s">
        <v>8316</v>
      </c>
      <c r="S2964" s="10">
        <f t="shared" si="178"/>
        <v>42036.24428240741</v>
      </c>
      <c r="T2964" s="10">
        <f t="shared" si="17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76"/>
        <v>0.93149999999999999</v>
      </c>
      <c r="P2965" s="6">
        <f t="shared" si="177"/>
        <v>5391.5</v>
      </c>
      <c r="Q2965" t="s">
        <v>8315</v>
      </c>
      <c r="R2965" t="s">
        <v>8316</v>
      </c>
      <c r="S2965" s="10">
        <f t="shared" si="178"/>
        <v>42157.470185185186</v>
      </c>
      <c r="T2965" s="10">
        <f t="shared" si="17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76"/>
        <v>0.99286200000000013</v>
      </c>
      <c r="P2966" s="6">
        <f t="shared" si="177"/>
        <v>2615.8449999999998</v>
      </c>
      <c r="Q2966" t="s">
        <v>8315</v>
      </c>
      <c r="R2966" t="s">
        <v>8316</v>
      </c>
      <c r="S2966" s="10">
        <f t="shared" si="178"/>
        <v>41827.909942129627</v>
      </c>
      <c r="T2966" s="10">
        <f t="shared" si="17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76"/>
        <v>0.91</v>
      </c>
      <c r="P2967" s="6">
        <f t="shared" si="177"/>
        <v>837</v>
      </c>
      <c r="Q2967" t="s">
        <v>8315</v>
      </c>
      <c r="R2967" t="s">
        <v>8316</v>
      </c>
      <c r="S2967" s="10">
        <f t="shared" si="178"/>
        <v>42162.729548611111</v>
      </c>
      <c r="T2967" s="10">
        <f t="shared" si="17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76"/>
        <v>0.86370000000000002</v>
      </c>
      <c r="P2968" s="6">
        <f t="shared" si="177"/>
        <v>5745.5</v>
      </c>
      <c r="Q2968" t="s">
        <v>8315</v>
      </c>
      <c r="R2968" t="s">
        <v>8316</v>
      </c>
      <c r="S2968" s="10">
        <f t="shared" si="178"/>
        <v>42233.738564814819</v>
      </c>
      <c r="T2968" s="10">
        <f t="shared" si="17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76"/>
        <v>0.86080000000000001</v>
      </c>
      <c r="P2969" s="6">
        <f t="shared" si="177"/>
        <v>2883.5</v>
      </c>
      <c r="Q2969" t="s">
        <v>8315</v>
      </c>
      <c r="R2969" t="s">
        <v>8316</v>
      </c>
      <c r="S2969" s="10">
        <f t="shared" si="178"/>
        <v>42042.197824074072</v>
      </c>
      <c r="T2969" s="10">
        <f t="shared" si="17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76"/>
        <v>0.94</v>
      </c>
      <c r="P2970" s="6">
        <f t="shared" si="177"/>
        <v>1878.5</v>
      </c>
      <c r="Q2970" t="s">
        <v>8315</v>
      </c>
      <c r="R2970" t="s">
        <v>8316</v>
      </c>
      <c r="S2970" s="10">
        <f t="shared" si="178"/>
        <v>42585.523842592593</v>
      </c>
      <c r="T2970" s="10">
        <f t="shared" si="17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76"/>
        <v>0.375</v>
      </c>
      <c r="P2971" s="6">
        <f t="shared" si="177"/>
        <v>821</v>
      </c>
      <c r="Q2971" t="s">
        <v>8315</v>
      </c>
      <c r="R2971" t="s">
        <v>8316</v>
      </c>
      <c r="S2971" s="10">
        <f t="shared" si="178"/>
        <v>42097.786493055552</v>
      </c>
      <c r="T2971" s="10">
        <f t="shared" si="17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76"/>
        <v>0.94</v>
      </c>
      <c r="P2972" s="6">
        <f t="shared" si="177"/>
        <v>3225.5</v>
      </c>
      <c r="Q2972" t="s">
        <v>8315</v>
      </c>
      <c r="R2972" t="s">
        <v>8316</v>
      </c>
      <c r="S2972" s="10">
        <f t="shared" si="178"/>
        <v>41808.669571759259</v>
      </c>
      <c r="T2972" s="10">
        <f t="shared" si="17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76"/>
        <v>0.99843749999999998</v>
      </c>
      <c r="P2973" s="6">
        <f t="shared" si="177"/>
        <v>1624</v>
      </c>
      <c r="Q2973" t="s">
        <v>8315</v>
      </c>
      <c r="R2973" t="s">
        <v>8316</v>
      </c>
      <c r="S2973" s="10">
        <f t="shared" si="178"/>
        <v>41852.658310185187</v>
      </c>
      <c r="T2973" s="10">
        <f t="shared" si="17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76"/>
        <v>0.94650000000000001</v>
      </c>
      <c r="P2974" s="6">
        <f t="shared" si="177"/>
        <v>1062</v>
      </c>
      <c r="Q2974" t="s">
        <v>8315</v>
      </c>
      <c r="R2974" t="s">
        <v>8316</v>
      </c>
      <c r="S2974" s="10">
        <f t="shared" si="178"/>
        <v>42694.110185185185</v>
      </c>
      <c r="T2974" s="10">
        <f t="shared" si="17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76"/>
        <v>0.252</v>
      </c>
      <c r="P2975" s="6">
        <f t="shared" si="177"/>
        <v>4386.5</v>
      </c>
      <c r="Q2975" t="s">
        <v>8315</v>
      </c>
      <c r="R2975" t="s">
        <v>8316</v>
      </c>
      <c r="S2975" s="10">
        <f t="shared" si="178"/>
        <v>42341.818379629629</v>
      </c>
      <c r="T2975" s="10">
        <f t="shared" si="17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76"/>
        <v>0.98</v>
      </c>
      <c r="P2976" s="6">
        <f t="shared" si="177"/>
        <v>2593.5</v>
      </c>
      <c r="Q2976" t="s">
        <v>8315</v>
      </c>
      <c r="R2976" t="s">
        <v>8316</v>
      </c>
      <c r="S2976" s="10">
        <f t="shared" si="178"/>
        <v>41880.061006944445</v>
      </c>
      <c r="T2976" s="10">
        <f t="shared" si="17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76"/>
        <v>0.99875000000000003</v>
      </c>
      <c r="P2977" s="6">
        <f t="shared" si="177"/>
        <v>4061.5</v>
      </c>
      <c r="Q2977" t="s">
        <v>8315</v>
      </c>
      <c r="R2977" t="s">
        <v>8316</v>
      </c>
      <c r="S2977" s="10">
        <f t="shared" si="178"/>
        <v>41941.683865740742</v>
      </c>
      <c r="T2977" s="10">
        <f t="shared" si="17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76"/>
        <v>0.2857142857142857</v>
      </c>
      <c r="P2978" s="6">
        <f t="shared" si="177"/>
        <v>67</v>
      </c>
      <c r="Q2978" t="s">
        <v>8315</v>
      </c>
      <c r="R2978" t="s">
        <v>8316</v>
      </c>
      <c r="S2978" s="10">
        <f t="shared" si="178"/>
        <v>42425.730671296296</v>
      </c>
      <c r="T2978" s="10">
        <f t="shared" si="17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76"/>
        <v>0.8643333333333334</v>
      </c>
      <c r="P2979" s="6">
        <f t="shared" si="177"/>
        <v>1718.5</v>
      </c>
      <c r="Q2979" t="s">
        <v>8315</v>
      </c>
      <c r="R2979" t="s">
        <v>8316</v>
      </c>
      <c r="S2979" s="10">
        <f t="shared" si="178"/>
        <v>42026.88118055556</v>
      </c>
      <c r="T2979" s="10">
        <f t="shared" si="17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76"/>
        <v>0.70533333333333337</v>
      </c>
      <c r="P2980" s="6">
        <f t="shared" si="177"/>
        <v>493.5</v>
      </c>
      <c r="Q2980" t="s">
        <v>8315</v>
      </c>
      <c r="R2980" t="s">
        <v>8316</v>
      </c>
      <c r="S2980" s="10">
        <f t="shared" si="178"/>
        <v>41922.640590277777</v>
      </c>
      <c r="T2980" s="10">
        <f t="shared" si="17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76"/>
        <v>0.98599999999999999</v>
      </c>
      <c r="P2981" s="6">
        <f t="shared" si="177"/>
        <v>2558</v>
      </c>
      <c r="Q2981" t="s">
        <v>8315</v>
      </c>
      <c r="R2981" t="s">
        <v>8316</v>
      </c>
      <c r="S2981" s="10">
        <f t="shared" si="178"/>
        <v>41993.824340277773</v>
      </c>
      <c r="T2981" s="10">
        <f t="shared" si="17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76"/>
        <v>0.90833333333333333</v>
      </c>
      <c r="P2982" s="6">
        <f t="shared" si="177"/>
        <v>1649.5</v>
      </c>
      <c r="Q2982" t="s">
        <v>8315</v>
      </c>
      <c r="R2982" t="s">
        <v>8316</v>
      </c>
      <c r="S2982" s="10">
        <f t="shared" si="178"/>
        <v>42219.915856481486</v>
      </c>
      <c r="T2982" s="10">
        <f t="shared" si="17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76"/>
        <v>0.71074999999999999</v>
      </c>
      <c r="P2983" s="6">
        <f t="shared" si="177"/>
        <v>2627</v>
      </c>
      <c r="Q2983" t="s">
        <v>8315</v>
      </c>
      <c r="R2983" t="s">
        <v>8355</v>
      </c>
      <c r="S2983" s="10">
        <f t="shared" si="178"/>
        <v>42225.559675925921</v>
      </c>
      <c r="T2983" s="10">
        <f t="shared" si="17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76"/>
        <v>0.97940000000000005</v>
      </c>
      <c r="P2984" s="6">
        <f t="shared" si="177"/>
        <v>2581</v>
      </c>
      <c r="Q2984" t="s">
        <v>8315</v>
      </c>
      <c r="R2984" t="s">
        <v>8355</v>
      </c>
      <c r="S2984" s="10">
        <f t="shared" si="178"/>
        <v>42381.686840277776</v>
      </c>
      <c r="T2984" s="10">
        <f t="shared" si="17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76"/>
        <v>0.53460422413793096</v>
      </c>
      <c r="P2985" s="6">
        <f t="shared" si="177"/>
        <v>85540.455000000002</v>
      </c>
      <c r="Q2985" t="s">
        <v>8315</v>
      </c>
      <c r="R2985" t="s">
        <v>8355</v>
      </c>
      <c r="S2985" s="10">
        <f t="shared" si="178"/>
        <v>41894.632361111115</v>
      </c>
      <c r="T2985" s="10">
        <f t="shared" si="17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76"/>
        <v>0.99648000000000003</v>
      </c>
      <c r="P2986" s="6">
        <f t="shared" si="177"/>
        <v>12653</v>
      </c>
      <c r="Q2986" t="s">
        <v>8315</v>
      </c>
      <c r="R2986" t="s">
        <v>8355</v>
      </c>
      <c r="S2986" s="10">
        <f t="shared" si="178"/>
        <v>42576.278715277775</v>
      </c>
      <c r="T2986" s="10">
        <f t="shared" si="17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76"/>
        <v>0.78349999999999997</v>
      </c>
      <c r="P2987" s="6">
        <f t="shared" si="177"/>
        <v>6138</v>
      </c>
      <c r="Q2987" t="s">
        <v>8315</v>
      </c>
      <c r="R2987" t="s">
        <v>8355</v>
      </c>
      <c r="S2987" s="10">
        <f t="shared" si="178"/>
        <v>42654.973703703698</v>
      </c>
      <c r="T2987" s="10">
        <f t="shared" si="17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76"/>
        <v>0.94499999999999995</v>
      </c>
      <c r="P2988" s="6">
        <f t="shared" si="177"/>
        <v>1294</v>
      </c>
      <c r="Q2988" t="s">
        <v>8315</v>
      </c>
      <c r="R2988" t="s">
        <v>8355</v>
      </c>
      <c r="S2988" s="10">
        <f t="shared" si="178"/>
        <v>42431.500069444446</v>
      </c>
      <c r="T2988" s="10">
        <f t="shared" si="17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76"/>
        <v>0.89599200000000001</v>
      </c>
      <c r="P2989" s="6">
        <f t="shared" si="177"/>
        <v>13932.6</v>
      </c>
      <c r="Q2989" t="s">
        <v>8315</v>
      </c>
      <c r="R2989" t="s">
        <v>8355</v>
      </c>
      <c r="S2989" s="10">
        <f t="shared" si="178"/>
        <v>42627.307303240741</v>
      </c>
      <c r="T2989" s="10">
        <f t="shared" si="17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76"/>
        <v>1</v>
      </c>
      <c r="P2990" s="6">
        <f t="shared" si="177"/>
        <v>514</v>
      </c>
      <c r="Q2990" t="s">
        <v>8315</v>
      </c>
      <c r="R2990" t="s">
        <v>8355</v>
      </c>
      <c r="S2990" s="10">
        <f t="shared" si="178"/>
        <v>42511.362048611118</v>
      </c>
      <c r="T2990" s="10">
        <f t="shared" si="17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76"/>
        <v>0.23465000000000003</v>
      </c>
      <c r="P2991" s="6">
        <f t="shared" si="177"/>
        <v>17835.5</v>
      </c>
      <c r="Q2991" t="s">
        <v>8315</v>
      </c>
      <c r="R2991" t="s">
        <v>8355</v>
      </c>
      <c r="S2991" s="10">
        <f t="shared" si="178"/>
        <v>42337.02039351852</v>
      </c>
      <c r="T2991" s="10">
        <f t="shared" si="17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76"/>
        <v>1</v>
      </c>
      <c r="P2992" s="6">
        <f t="shared" si="177"/>
        <v>5013.5</v>
      </c>
      <c r="Q2992" t="s">
        <v>8315</v>
      </c>
      <c r="R2992" t="s">
        <v>8355</v>
      </c>
      <c r="S2992" s="10">
        <f t="shared" si="178"/>
        <v>42341.57430555555</v>
      </c>
      <c r="T2992" s="10">
        <f t="shared" si="17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76"/>
        <v>0.96705882352941175</v>
      </c>
      <c r="P2993" s="6">
        <f t="shared" si="177"/>
        <v>4436.5</v>
      </c>
      <c r="Q2993" t="s">
        <v>8315</v>
      </c>
      <c r="R2993" t="s">
        <v>8355</v>
      </c>
      <c r="S2993" s="10">
        <f t="shared" si="178"/>
        <v>42740.837152777778</v>
      </c>
      <c r="T2993" s="10">
        <f t="shared" si="17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76"/>
        <v>0.95499999999999996</v>
      </c>
      <c r="P2994" s="6">
        <f t="shared" si="177"/>
        <v>1599.5</v>
      </c>
      <c r="Q2994" t="s">
        <v>8315</v>
      </c>
      <c r="R2994" t="s">
        <v>8355</v>
      </c>
      <c r="S2994" s="10">
        <f t="shared" si="178"/>
        <v>42622.767476851848</v>
      </c>
      <c r="T2994" s="10">
        <f t="shared" si="17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76"/>
        <v>0.997</v>
      </c>
      <c r="P2995" s="6">
        <f t="shared" si="177"/>
        <v>512.5</v>
      </c>
      <c r="Q2995" t="s">
        <v>8315</v>
      </c>
      <c r="R2995" t="s">
        <v>8355</v>
      </c>
      <c r="S2995" s="10">
        <f t="shared" si="178"/>
        <v>42390.838738425926</v>
      </c>
      <c r="T2995" s="10">
        <f t="shared" si="17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76"/>
        <v>-2.5774666666666666</v>
      </c>
      <c r="P2996" s="6">
        <f t="shared" si="177"/>
        <v>716.12</v>
      </c>
      <c r="Q2996" t="s">
        <v>8315</v>
      </c>
      <c r="R2996" t="s">
        <v>8355</v>
      </c>
      <c r="S2996" s="10">
        <f t="shared" si="178"/>
        <v>41885.478842592594</v>
      </c>
      <c r="T2996" s="10">
        <f t="shared" si="17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76"/>
        <v>0.95040000000000002</v>
      </c>
      <c r="P2997" s="6">
        <f t="shared" si="177"/>
        <v>7996.5</v>
      </c>
      <c r="Q2997" t="s">
        <v>8315</v>
      </c>
      <c r="R2997" t="s">
        <v>8355</v>
      </c>
      <c r="S2997" s="10">
        <f t="shared" si="178"/>
        <v>42724.665173611109</v>
      </c>
      <c r="T2997" s="10">
        <f t="shared" si="17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ref="O2998:O3061" si="180">(D2998-E2998)/ABS(D2998)+1</f>
        <v>0.28057142857142858</v>
      </c>
      <c r="P2998" s="6">
        <f t="shared" ref="P2998:P3061" si="181">AVERAGE(E2998,L2998)</f>
        <v>30286</v>
      </c>
      <c r="Q2998" t="s">
        <v>8315</v>
      </c>
      <c r="R2998" t="s">
        <v>8355</v>
      </c>
      <c r="S2998" s="10">
        <f t="shared" ref="S2998:S3061" si="182">(((J2998/60)/60)/24)+DATE(1970,1,1)</f>
        <v>42090.912500000006</v>
      </c>
      <c r="T2998" s="10">
        <f t="shared" ref="T2998:T3061" si="183"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0"/>
        <v>0.9627</v>
      </c>
      <c r="P2999" s="6">
        <f t="shared" si="181"/>
        <v>5244</v>
      </c>
      <c r="Q2999" t="s">
        <v>8315</v>
      </c>
      <c r="R2999" t="s">
        <v>8355</v>
      </c>
      <c r="S2999" s="10">
        <f t="shared" si="182"/>
        <v>42775.733715277776</v>
      </c>
      <c r="T2999" s="10">
        <f t="shared" si="18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0"/>
        <v>0.96970999999999996</v>
      </c>
      <c r="P3000" s="6">
        <f t="shared" si="181"/>
        <v>25973.75</v>
      </c>
      <c r="Q3000" t="s">
        <v>8315</v>
      </c>
      <c r="R3000" t="s">
        <v>8355</v>
      </c>
      <c r="S3000" s="10">
        <f t="shared" si="182"/>
        <v>41778.193622685183</v>
      </c>
      <c r="T3000" s="10">
        <f t="shared" si="18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0"/>
        <v>0.81111111111111112</v>
      </c>
      <c r="P3001" s="6">
        <f t="shared" si="181"/>
        <v>812.5</v>
      </c>
      <c r="Q3001" t="s">
        <v>8315</v>
      </c>
      <c r="R3001" t="s">
        <v>8355</v>
      </c>
      <c r="S3001" s="10">
        <f t="shared" si="182"/>
        <v>42780.740277777775</v>
      </c>
      <c r="T3001" s="10">
        <f t="shared" si="18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0"/>
        <v>1</v>
      </c>
      <c r="P3002" s="6">
        <f t="shared" si="181"/>
        <v>254</v>
      </c>
      <c r="Q3002" t="s">
        <v>8315</v>
      </c>
      <c r="R3002" t="s">
        <v>8355</v>
      </c>
      <c r="S3002" s="10">
        <f t="shared" si="182"/>
        <v>42752.827199074076</v>
      </c>
      <c r="T3002" s="10">
        <f t="shared" si="18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0"/>
        <v>-1.1869988910451896</v>
      </c>
      <c r="P3003" s="6">
        <f t="shared" si="181"/>
        <v>11583.004999999999</v>
      </c>
      <c r="Q3003" t="s">
        <v>8315</v>
      </c>
      <c r="R3003" t="s">
        <v>8355</v>
      </c>
      <c r="S3003" s="10">
        <f t="shared" si="182"/>
        <v>42534.895625000005</v>
      </c>
      <c r="T3003" s="10">
        <f t="shared" si="18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0"/>
        <v>0.91493857142857138</v>
      </c>
      <c r="P3004" s="6">
        <f t="shared" si="181"/>
        <v>3849.7150000000001</v>
      </c>
      <c r="Q3004" t="s">
        <v>8315</v>
      </c>
      <c r="R3004" t="s">
        <v>8355</v>
      </c>
      <c r="S3004" s="10">
        <f t="shared" si="182"/>
        <v>41239.83625</v>
      </c>
      <c r="T3004" s="10">
        <f t="shared" si="18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0"/>
        <v>0.98833333333333329</v>
      </c>
      <c r="P3005" s="6">
        <f t="shared" si="181"/>
        <v>1526</v>
      </c>
      <c r="Q3005" t="s">
        <v>8315</v>
      </c>
      <c r="R3005" t="s">
        <v>8355</v>
      </c>
      <c r="S3005" s="10">
        <f t="shared" si="182"/>
        <v>42398.849259259259</v>
      </c>
      <c r="T3005" s="10">
        <f t="shared" si="18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0"/>
        <v>0.87185000000000001</v>
      </c>
      <c r="P3006" s="6">
        <f t="shared" si="181"/>
        <v>22701.5</v>
      </c>
      <c r="Q3006" t="s">
        <v>8315</v>
      </c>
      <c r="R3006" t="s">
        <v>8355</v>
      </c>
      <c r="S3006" s="10">
        <f t="shared" si="182"/>
        <v>41928.881064814814</v>
      </c>
      <c r="T3006" s="10">
        <f t="shared" si="18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0"/>
        <v>0.79503773584905657</v>
      </c>
      <c r="P3007" s="6">
        <f t="shared" si="181"/>
        <v>6445.3</v>
      </c>
      <c r="Q3007" t="s">
        <v>8315</v>
      </c>
      <c r="R3007" t="s">
        <v>8355</v>
      </c>
      <c r="S3007" s="10">
        <f t="shared" si="182"/>
        <v>41888.674826388888</v>
      </c>
      <c r="T3007" s="10">
        <f t="shared" si="18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0"/>
        <v>0.92249999999999999</v>
      </c>
      <c r="P3008" s="6">
        <f t="shared" si="181"/>
        <v>4358.5</v>
      </c>
      <c r="Q3008" t="s">
        <v>8315</v>
      </c>
      <c r="R3008" t="s">
        <v>8355</v>
      </c>
      <c r="S3008" s="10">
        <f t="shared" si="182"/>
        <v>41957.756840277783</v>
      </c>
      <c r="T3008" s="10">
        <f t="shared" si="18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0"/>
        <v>0.19999999999999996</v>
      </c>
      <c r="P3009" s="6">
        <f t="shared" si="181"/>
        <v>550</v>
      </c>
      <c r="Q3009" t="s">
        <v>8315</v>
      </c>
      <c r="R3009" t="s">
        <v>8355</v>
      </c>
      <c r="S3009" s="10">
        <f t="shared" si="182"/>
        <v>42098.216238425928</v>
      </c>
      <c r="T3009" s="10">
        <f t="shared" si="18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0"/>
        <v>0.98833333333333329</v>
      </c>
      <c r="P3010" s="6">
        <f t="shared" si="181"/>
        <v>1530.5</v>
      </c>
      <c r="Q3010" t="s">
        <v>8315</v>
      </c>
      <c r="R3010" t="s">
        <v>8355</v>
      </c>
      <c r="S3010" s="10">
        <f t="shared" si="182"/>
        <v>42360.212025462963</v>
      </c>
      <c r="T3010" s="10">
        <f t="shared" si="18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0"/>
        <v>0.80244000000000004</v>
      </c>
      <c r="P3011" s="6">
        <f t="shared" si="181"/>
        <v>15033.5</v>
      </c>
      <c r="Q3011" t="s">
        <v>8315</v>
      </c>
      <c r="R3011" t="s">
        <v>8355</v>
      </c>
      <c r="S3011" s="10">
        <f t="shared" si="182"/>
        <v>41939.569907407407</v>
      </c>
      <c r="T3011" s="10">
        <f t="shared" si="183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0"/>
        <v>0.42000000000000004</v>
      </c>
      <c r="P3012" s="6">
        <f t="shared" si="181"/>
        <v>1192.5</v>
      </c>
      <c r="Q3012" t="s">
        <v>8315</v>
      </c>
      <c r="R3012" t="s">
        <v>8355</v>
      </c>
      <c r="S3012" s="10">
        <f t="shared" si="182"/>
        <v>41996.832395833335</v>
      </c>
      <c r="T3012" s="10">
        <f t="shared" si="18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0"/>
        <v>0.76333333333333331</v>
      </c>
      <c r="P3013" s="6">
        <f t="shared" si="181"/>
        <v>198</v>
      </c>
      <c r="Q3013" t="s">
        <v>8315</v>
      </c>
      <c r="R3013" t="s">
        <v>8355</v>
      </c>
      <c r="S3013" s="10">
        <f t="shared" si="182"/>
        <v>42334.468935185185</v>
      </c>
      <c r="T3013" s="10">
        <f t="shared" si="18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0"/>
        <v>0.82874999999999999</v>
      </c>
      <c r="P3014" s="6">
        <f t="shared" si="181"/>
        <v>2370</v>
      </c>
      <c r="Q3014" t="s">
        <v>8315</v>
      </c>
      <c r="R3014" t="s">
        <v>8355</v>
      </c>
      <c r="S3014" s="10">
        <f t="shared" si="182"/>
        <v>42024.702893518523</v>
      </c>
      <c r="T3014" s="10">
        <f t="shared" si="18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0"/>
        <v>0.4304</v>
      </c>
      <c r="P3015" s="6">
        <f t="shared" si="181"/>
        <v>7901.5</v>
      </c>
      <c r="Q3015" t="s">
        <v>8315</v>
      </c>
      <c r="R3015" t="s">
        <v>8355</v>
      </c>
      <c r="S3015" s="10">
        <f t="shared" si="182"/>
        <v>42146.836215277777</v>
      </c>
      <c r="T3015" s="10">
        <f t="shared" si="18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0"/>
        <v>0.86895999999999995</v>
      </c>
      <c r="P3016" s="6">
        <f t="shared" si="181"/>
        <v>14416.5</v>
      </c>
      <c r="Q3016" t="s">
        <v>8315</v>
      </c>
      <c r="R3016" t="s">
        <v>8355</v>
      </c>
      <c r="S3016" s="10">
        <f t="shared" si="182"/>
        <v>41920.123611111114</v>
      </c>
      <c r="T3016" s="10">
        <f t="shared" si="18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0"/>
        <v>0.96823529411764708</v>
      </c>
      <c r="P3017" s="6">
        <f t="shared" si="181"/>
        <v>1774</v>
      </c>
      <c r="Q3017" t="s">
        <v>8315</v>
      </c>
      <c r="R3017" t="s">
        <v>8355</v>
      </c>
      <c r="S3017" s="10">
        <f t="shared" si="182"/>
        <v>41785.72729166667</v>
      </c>
      <c r="T3017" s="10">
        <f t="shared" si="18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0"/>
        <v>0.97388235294117642</v>
      </c>
      <c r="P3018" s="6">
        <f t="shared" si="181"/>
        <v>4379</v>
      </c>
      <c r="Q3018" t="s">
        <v>8315</v>
      </c>
      <c r="R3018" t="s">
        <v>8355</v>
      </c>
      <c r="S3018" s="10">
        <f t="shared" si="182"/>
        <v>41778.548055555555</v>
      </c>
      <c r="T3018" s="10">
        <f t="shared" si="18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0"/>
        <v>0.94159090909090915</v>
      </c>
      <c r="P3019" s="6">
        <f t="shared" si="181"/>
        <v>11722</v>
      </c>
      <c r="Q3019" t="s">
        <v>8315</v>
      </c>
      <c r="R3019" t="s">
        <v>8355</v>
      </c>
      <c r="S3019" s="10">
        <f t="shared" si="182"/>
        <v>41841.850034722222</v>
      </c>
      <c r="T3019" s="10">
        <f t="shared" si="18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0"/>
        <v>0.99285714285714288</v>
      </c>
      <c r="P3020" s="6">
        <f t="shared" si="181"/>
        <v>2135.5</v>
      </c>
      <c r="Q3020" t="s">
        <v>8315</v>
      </c>
      <c r="R3020" t="s">
        <v>8355</v>
      </c>
      <c r="S3020" s="10">
        <f t="shared" si="182"/>
        <v>42163.29833333334</v>
      </c>
      <c r="T3020" s="10">
        <f t="shared" si="18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0"/>
        <v>0.78766666666666663</v>
      </c>
      <c r="P3021" s="6">
        <f t="shared" si="181"/>
        <v>9205.5</v>
      </c>
      <c r="Q3021" t="s">
        <v>8315</v>
      </c>
      <c r="R3021" t="s">
        <v>8355</v>
      </c>
      <c r="S3021" s="10">
        <f t="shared" si="182"/>
        <v>41758.833564814813</v>
      </c>
      <c r="T3021" s="10">
        <f t="shared" si="18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0"/>
        <v>0.99428571428571433</v>
      </c>
      <c r="P3022" s="6">
        <f t="shared" si="181"/>
        <v>3535</v>
      </c>
      <c r="Q3022" t="s">
        <v>8315</v>
      </c>
      <c r="R3022" t="s">
        <v>8355</v>
      </c>
      <c r="S3022" s="10">
        <f t="shared" si="182"/>
        <v>42170.846446759257</v>
      </c>
      <c r="T3022" s="10">
        <f t="shared" si="18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0"/>
        <v>0.83977777777777773</v>
      </c>
      <c r="P3023" s="6">
        <f t="shared" si="181"/>
        <v>2662</v>
      </c>
      <c r="Q3023" t="s">
        <v>8315</v>
      </c>
      <c r="R3023" t="s">
        <v>8355</v>
      </c>
      <c r="S3023" s="10">
        <f t="shared" si="182"/>
        <v>42660.618854166663</v>
      </c>
      <c r="T3023" s="10">
        <f t="shared" si="18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0"/>
        <v>0.99119999999999997</v>
      </c>
      <c r="P3024" s="6">
        <f t="shared" si="181"/>
        <v>5075</v>
      </c>
      <c r="Q3024" t="s">
        <v>8315</v>
      </c>
      <c r="R3024" t="s">
        <v>8355</v>
      </c>
      <c r="S3024" s="10">
        <f t="shared" si="182"/>
        <v>42564.95380787037</v>
      </c>
      <c r="T3024" s="10">
        <f t="shared" si="18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0"/>
        <v>0.97</v>
      </c>
      <c r="P3025" s="6">
        <f t="shared" si="181"/>
        <v>363.5</v>
      </c>
      <c r="Q3025" t="s">
        <v>8315</v>
      </c>
      <c r="R3025" t="s">
        <v>8355</v>
      </c>
      <c r="S3025" s="10">
        <f t="shared" si="182"/>
        <v>42121.675763888896</v>
      </c>
      <c r="T3025" s="10">
        <f t="shared" si="18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0"/>
        <v>-0.46419999999999995</v>
      </c>
      <c r="P3026" s="6">
        <f t="shared" si="181"/>
        <v>6251.5</v>
      </c>
      <c r="Q3026" t="s">
        <v>8315</v>
      </c>
      <c r="R3026" t="s">
        <v>8355</v>
      </c>
      <c r="S3026" s="10">
        <f t="shared" si="182"/>
        <v>41158.993923611109</v>
      </c>
      <c r="T3026" s="10">
        <f t="shared" si="18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0"/>
        <v>-1.0219999999999998</v>
      </c>
      <c r="P3027" s="6">
        <f t="shared" si="181"/>
        <v>3850</v>
      </c>
      <c r="Q3027" t="s">
        <v>8315</v>
      </c>
      <c r="R3027" t="s">
        <v>8355</v>
      </c>
      <c r="S3027" s="10">
        <f t="shared" si="182"/>
        <v>41761.509409722225</v>
      </c>
      <c r="T3027" s="10">
        <f t="shared" si="18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0"/>
        <v>0.56666666666666665</v>
      </c>
      <c r="P3028" s="6">
        <f t="shared" si="181"/>
        <v>657.5</v>
      </c>
      <c r="Q3028" t="s">
        <v>8315</v>
      </c>
      <c r="R3028" t="s">
        <v>8355</v>
      </c>
      <c r="S3028" s="10">
        <f t="shared" si="182"/>
        <v>42783.459398148145</v>
      </c>
      <c r="T3028" s="10">
        <f t="shared" si="18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0"/>
        <v>0.68559999999999999</v>
      </c>
      <c r="P3029" s="6">
        <f t="shared" si="181"/>
        <v>26448</v>
      </c>
      <c r="Q3029" t="s">
        <v>8315</v>
      </c>
      <c r="R3029" t="s">
        <v>8355</v>
      </c>
      <c r="S3029" s="10">
        <f t="shared" si="182"/>
        <v>42053.704293981486</v>
      </c>
      <c r="T3029" s="10">
        <f t="shared" si="18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0"/>
        <v>0.31979999999999997</v>
      </c>
      <c r="P3030" s="6">
        <f t="shared" si="181"/>
        <v>4250</v>
      </c>
      <c r="Q3030" t="s">
        <v>8315</v>
      </c>
      <c r="R3030" t="s">
        <v>8355</v>
      </c>
      <c r="S3030" s="10">
        <f t="shared" si="182"/>
        <v>42567.264178240745</v>
      </c>
      <c r="T3030" s="10">
        <f t="shared" si="18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0"/>
        <v>0.90323333333333333</v>
      </c>
      <c r="P3031" s="6">
        <f t="shared" si="181"/>
        <v>16625.5</v>
      </c>
      <c r="Q3031" t="s">
        <v>8315</v>
      </c>
      <c r="R3031" t="s">
        <v>8355</v>
      </c>
      <c r="S3031" s="10">
        <f t="shared" si="182"/>
        <v>41932.708877314813</v>
      </c>
      <c r="T3031" s="10">
        <f t="shared" si="18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0"/>
        <v>0.93314285714285716</v>
      </c>
      <c r="P3032" s="6">
        <f t="shared" si="181"/>
        <v>954</v>
      </c>
      <c r="Q3032" t="s">
        <v>8315</v>
      </c>
      <c r="R3032" t="s">
        <v>8355</v>
      </c>
      <c r="S3032" s="10">
        <f t="shared" si="182"/>
        <v>42233.747349537036</v>
      </c>
      <c r="T3032" s="10">
        <f t="shared" si="18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0"/>
        <v>1</v>
      </c>
      <c r="P3033" s="6">
        <f t="shared" si="181"/>
        <v>764.5</v>
      </c>
      <c r="Q3033" t="s">
        <v>8315</v>
      </c>
      <c r="R3033" t="s">
        <v>8355</v>
      </c>
      <c r="S3033" s="10">
        <f t="shared" si="182"/>
        <v>42597.882488425923</v>
      </c>
      <c r="T3033" s="10">
        <f t="shared" si="18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0"/>
        <v>0.72799999999999998</v>
      </c>
      <c r="P3034" s="6">
        <f t="shared" si="181"/>
        <v>648.5</v>
      </c>
      <c r="Q3034" t="s">
        <v>8315</v>
      </c>
      <c r="R3034" t="s">
        <v>8355</v>
      </c>
      <c r="S3034" s="10">
        <f t="shared" si="182"/>
        <v>42228.044664351852</v>
      </c>
      <c r="T3034" s="10">
        <f t="shared" si="18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0"/>
        <v>0.53466666666666662</v>
      </c>
      <c r="P3035" s="6">
        <f t="shared" si="181"/>
        <v>2209.5</v>
      </c>
      <c r="Q3035" t="s">
        <v>8315</v>
      </c>
      <c r="R3035" t="s">
        <v>8355</v>
      </c>
      <c r="S3035" s="10">
        <f t="shared" si="182"/>
        <v>42570.110243055555</v>
      </c>
      <c r="T3035" s="10">
        <f t="shared" si="18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0"/>
        <v>0.87463999999999997</v>
      </c>
      <c r="P3036" s="6">
        <f t="shared" si="181"/>
        <v>56898</v>
      </c>
      <c r="Q3036" t="s">
        <v>8315</v>
      </c>
      <c r="R3036" t="s">
        <v>8355</v>
      </c>
      <c r="S3036" s="10">
        <f t="shared" si="182"/>
        <v>42644.535358796296</v>
      </c>
      <c r="T3036" s="10">
        <f t="shared" si="18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0"/>
        <v>0.91213160000000004</v>
      </c>
      <c r="P3037" s="6">
        <f t="shared" si="181"/>
        <v>13751.855</v>
      </c>
      <c r="Q3037" t="s">
        <v>8315</v>
      </c>
      <c r="R3037" t="s">
        <v>8355</v>
      </c>
      <c r="S3037" s="10">
        <f t="shared" si="182"/>
        <v>41368.560289351852</v>
      </c>
      <c r="T3037" s="10">
        <f t="shared" si="18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0"/>
        <v>0.73268</v>
      </c>
      <c r="P3038" s="6">
        <f t="shared" si="181"/>
        <v>16006</v>
      </c>
      <c r="Q3038" t="s">
        <v>8315</v>
      </c>
      <c r="R3038" t="s">
        <v>8355</v>
      </c>
      <c r="S3038" s="10">
        <f t="shared" si="182"/>
        <v>41466.785231481481</v>
      </c>
      <c r="T3038" s="10">
        <f t="shared" si="18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0"/>
        <v>-0.1319999999999999</v>
      </c>
      <c r="P3039" s="6">
        <f t="shared" si="181"/>
        <v>549</v>
      </c>
      <c r="Q3039" t="s">
        <v>8315</v>
      </c>
      <c r="R3039" t="s">
        <v>8355</v>
      </c>
      <c r="S3039" s="10">
        <f t="shared" si="182"/>
        <v>40378.893206018518</v>
      </c>
      <c r="T3039" s="10">
        <f t="shared" si="18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0"/>
        <v>0.995</v>
      </c>
      <c r="P3040" s="6">
        <f t="shared" si="181"/>
        <v>516</v>
      </c>
      <c r="Q3040" t="s">
        <v>8315</v>
      </c>
      <c r="R3040" t="s">
        <v>8355</v>
      </c>
      <c r="S3040" s="10">
        <f t="shared" si="182"/>
        <v>42373.252280092594</v>
      </c>
      <c r="T3040" s="10">
        <f t="shared" si="18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0"/>
        <v>0.91286100000000003</v>
      </c>
      <c r="P3041" s="6">
        <f t="shared" si="181"/>
        <v>10989.39</v>
      </c>
      <c r="Q3041" t="s">
        <v>8315</v>
      </c>
      <c r="R3041" t="s">
        <v>8355</v>
      </c>
      <c r="S3041" s="10">
        <f t="shared" si="182"/>
        <v>41610.794421296298</v>
      </c>
      <c r="T3041" s="10">
        <f t="shared" si="18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0"/>
        <v>0.92500000000000004</v>
      </c>
      <c r="P3042" s="6">
        <f t="shared" si="181"/>
        <v>1633.5</v>
      </c>
      <c r="Q3042" t="s">
        <v>8315</v>
      </c>
      <c r="R3042" t="s">
        <v>8355</v>
      </c>
      <c r="S3042" s="10">
        <f t="shared" si="182"/>
        <v>42177.791909722218</v>
      </c>
      <c r="T3042" s="10">
        <f t="shared" si="18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0"/>
        <v>0.89518072289156625</v>
      </c>
      <c r="P3043" s="6">
        <f t="shared" si="181"/>
        <v>4632.5</v>
      </c>
      <c r="Q3043" t="s">
        <v>8315</v>
      </c>
      <c r="R3043" t="s">
        <v>8355</v>
      </c>
      <c r="S3043" s="10">
        <f t="shared" si="182"/>
        <v>42359.868611111116</v>
      </c>
      <c r="T3043" s="10">
        <f t="shared" si="18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0"/>
        <v>0.72</v>
      </c>
      <c r="P3044" s="6">
        <f t="shared" si="181"/>
        <v>978.5</v>
      </c>
      <c r="Q3044" t="s">
        <v>8315</v>
      </c>
      <c r="R3044" t="s">
        <v>8355</v>
      </c>
      <c r="S3044" s="10">
        <f t="shared" si="182"/>
        <v>42253.688043981485</v>
      </c>
      <c r="T3044" s="10">
        <f t="shared" si="18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0"/>
        <v>0.89993333333333336</v>
      </c>
      <c r="P3045" s="6">
        <f t="shared" si="181"/>
        <v>8314.5</v>
      </c>
      <c r="Q3045" t="s">
        <v>8315</v>
      </c>
      <c r="R3045" t="s">
        <v>8355</v>
      </c>
      <c r="S3045" s="10">
        <f t="shared" si="182"/>
        <v>42083.070590277777</v>
      </c>
      <c r="T3045" s="10">
        <f t="shared" si="18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0"/>
        <v>0.9065833333333333</v>
      </c>
      <c r="P3046" s="6">
        <f t="shared" si="181"/>
        <v>6638.5</v>
      </c>
      <c r="Q3046" t="s">
        <v>8315</v>
      </c>
      <c r="R3046" t="s">
        <v>8355</v>
      </c>
      <c r="S3046" s="10">
        <f t="shared" si="182"/>
        <v>42387.7268287037</v>
      </c>
      <c r="T3046" s="10">
        <f t="shared" si="18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0"/>
        <v>0.67293499999999995</v>
      </c>
      <c r="P3047" s="6">
        <f t="shared" si="181"/>
        <v>2686.13</v>
      </c>
      <c r="Q3047" t="s">
        <v>8315</v>
      </c>
      <c r="R3047" t="s">
        <v>8355</v>
      </c>
      <c r="S3047" s="10">
        <f t="shared" si="182"/>
        <v>41843.155729166669</v>
      </c>
      <c r="T3047" s="10">
        <f t="shared" si="18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0"/>
        <v>9.1518987341772107E-2</v>
      </c>
      <c r="P3048" s="6">
        <f t="shared" si="181"/>
        <v>7567.5</v>
      </c>
      <c r="Q3048" t="s">
        <v>8315</v>
      </c>
      <c r="R3048" t="s">
        <v>8355</v>
      </c>
      <c r="S3048" s="10">
        <f t="shared" si="182"/>
        <v>41862.803078703706</v>
      </c>
      <c r="T3048" s="10">
        <f t="shared" si="18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0"/>
        <v>0.51</v>
      </c>
      <c r="P3049" s="6">
        <f t="shared" si="181"/>
        <v>382.5</v>
      </c>
      <c r="Q3049" t="s">
        <v>8315</v>
      </c>
      <c r="R3049" t="s">
        <v>8355</v>
      </c>
      <c r="S3049" s="10">
        <f t="shared" si="182"/>
        <v>42443.989050925928</v>
      </c>
      <c r="T3049" s="10">
        <f t="shared" si="18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0"/>
        <v>0.33599999999999997</v>
      </c>
      <c r="P3050" s="6">
        <f t="shared" si="181"/>
        <v>4183.5</v>
      </c>
      <c r="Q3050" t="s">
        <v>8315</v>
      </c>
      <c r="R3050" t="s">
        <v>8355</v>
      </c>
      <c r="S3050" s="10">
        <f t="shared" si="182"/>
        <v>41975.901180555549</v>
      </c>
      <c r="T3050" s="10">
        <f t="shared" si="18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0"/>
        <v>0.93333333333333335</v>
      </c>
      <c r="P3051" s="6">
        <f t="shared" si="181"/>
        <v>2027</v>
      </c>
      <c r="Q3051" t="s">
        <v>8315</v>
      </c>
      <c r="R3051" t="s">
        <v>8355</v>
      </c>
      <c r="S3051" s="10">
        <f t="shared" si="182"/>
        <v>42139.014525462961</v>
      </c>
      <c r="T3051" s="10">
        <f t="shared" si="18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0"/>
        <v>0.94</v>
      </c>
      <c r="P3052" s="6">
        <f t="shared" si="181"/>
        <v>322.5</v>
      </c>
      <c r="Q3052" t="s">
        <v>8315</v>
      </c>
      <c r="R3052" t="s">
        <v>8355</v>
      </c>
      <c r="S3052" s="10">
        <f t="shared" si="182"/>
        <v>42465.16851851852</v>
      </c>
      <c r="T3052" s="10">
        <f t="shared" si="18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0"/>
        <v>1.7637142857142858</v>
      </c>
      <c r="P3053" s="6">
        <f t="shared" si="181"/>
        <v>431</v>
      </c>
      <c r="Q3053" t="s">
        <v>8315</v>
      </c>
      <c r="R3053" t="s">
        <v>8355</v>
      </c>
      <c r="S3053" s="10">
        <f t="shared" si="182"/>
        <v>42744.416030092587</v>
      </c>
      <c r="T3053" s="10">
        <f t="shared" si="18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0"/>
        <v>1.9984999999999999</v>
      </c>
      <c r="P3054" s="6">
        <f t="shared" si="181"/>
        <v>38.5</v>
      </c>
      <c r="Q3054" t="s">
        <v>8315</v>
      </c>
      <c r="R3054" t="s">
        <v>8355</v>
      </c>
      <c r="S3054" s="10">
        <f t="shared" si="182"/>
        <v>42122.670069444444</v>
      </c>
      <c r="T3054" s="10">
        <f t="shared" si="18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0"/>
        <v>1.996</v>
      </c>
      <c r="P3055" s="6">
        <f t="shared" si="181"/>
        <v>21.5</v>
      </c>
      <c r="Q3055" t="s">
        <v>8315</v>
      </c>
      <c r="R3055" t="s">
        <v>8355</v>
      </c>
      <c r="S3055" s="10">
        <f t="shared" si="182"/>
        <v>41862.761724537035</v>
      </c>
      <c r="T3055" s="10">
        <f t="shared" si="18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0"/>
        <v>2</v>
      </c>
      <c r="P3056" s="6">
        <f t="shared" si="181"/>
        <v>0</v>
      </c>
      <c r="Q3056" t="s">
        <v>8315</v>
      </c>
      <c r="R3056" t="s">
        <v>8355</v>
      </c>
      <c r="S3056" s="10">
        <f t="shared" si="182"/>
        <v>42027.832800925928</v>
      </c>
      <c r="T3056" s="10">
        <f t="shared" si="18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0"/>
        <v>1.9999500000000001</v>
      </c>
      <c r="P3057" s="6">
        <f t="shared" si="181"/>
        <v>1</v>
      </c>
      <c r="Q3057" t="s">
        <v>8315</v>
      </c>
      <c r="R3057" t="s">
        <v>8355</v>
      </c>
      <c r="S3057" s="10">
        <f t="shared" si="182"/>
        <v>41953.95821759259</v>
      </c>
      <c r="T3057" s="10">
        <f t="shared" si="18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0"/>
        <v>2</v>
      </c>
      <c r="P3058" s="6">
        <f t="shared" si="181"/>
        <v>0</v>
      </c>
      <c r="Q3058" t="s">
        <v>8315</v>
      </c>
      <c r="R3058" t="s">
        <v>8355</v>
      </c>
      <c r="S3058" s="10">
        <f t="shared" si="182"/>
        <v>41851.636388888888</v>
      </c>
      <c r="T3058" s="10">
        <f t="shared" si="18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0"/>
        <v>2</v>
      </c>
      <c r="P3059" s="6">
        <f t="shared" si="181"/>
        <v>0</v>
      </c>
      <c r="Q3059" t="s">
        <v>8315</v>
      </c>
      <c r="R3059" t="s">
        <v>8355</v>
      </c>
      <c r="S3059" s="10">
        <f t="shared" si="182"/>
        <v>42433.650590277779</v>
      </c>
      <c r="T3059" s="10">
        <f t="shared" si="18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0"/>
        <v>1.9998333333333334</v>
      </c>
      <c r="P3060" s="6">
        <f t="shared" si="181"/>
        <v>3</v>
      </c>
      <c r="Q3060" t="s">
        <v>8315</v>
      </c>
      <c r="R3060" t="s">
        <v>8355</v>
      </c>
      <c r="S3060" s="10">
        <f t="shared" si="182"/>
        <v>42460.374305555553</v>
      </c>
      <c r="T3060" s="10">
        <f t="shared" si="18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0"/>
        <v>1.9699333333333333</v>
      </c>
      <c r="P3061" s="6">
        <f t="shared" si="181"/>
        <v>231</v>
      </c>
      <c r="Q3061" t="s">
        <v>8315</v>
      </c>
      <c r="R3061" t="s">
        <v>8355</v>
      </c>
      <c r="S3061" s="10">
        <f t="shared" si="182"/>
        <v>41829.935717592591</v>
      </c>
      <c r="T3061" s="10">
        <f t="shared" si="18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ref="O3062:O3125" si="184">(D3062-E3062)/ABS(D3062)+1</f>
        <v>1.9984772727272726</v>
      </c>
      <c r="P3062" s="6">
        <f t="shared" ref="P3062:P3125" si="185">AVERAGE(E3062,L3062)</f>
        <v>170.5</v>
      </c>
      <c r="Q3062" t="s">
        <v>8315</v>
      </c>
      <c r="R3062" t="s">
        <v>8355</v>
      </c>
      <c r="S3062" s="10">
        <f t="shared" ref="S3062:S3125" si="186">(((J3062/60)/60)/24)+DATE(1970,1,1)</f>
        <v>42245.274699074071</v>
      </c>
      <c r="T3062" s="10">
        <f t="shared" ref="T3062:T3125" si="187"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4"/>
        <v>2</v>
      </c>
      <c r="P3063" s="6">
        <f t="shared" si="185"/>
        <v>0</v>
      </c>
      <c r="Q3063" t="s">
        <v>8315</v>
      </c>
      <c r="R3063" t="s">
        <v>8355</v>
      </c>
      <c r="S3063" s="10">
        <f t="shared" si="186"/>
        <v>41834.784120370372</v>
      </c>
      <c r="T3063" s="10">
        <f t="shared" si="1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4"/>
        <v>1.3315999999999999</v>
      </c>
      <c r="P3064" s="6">
        <f t="shared" si="185"/>
        <v>3375.5</v>
      </c>
      <c r="Q3064" t="s">
        <v>8315</v>
      </c>
      <c r="R3064" t="s">
        <v>8355</v>
      </c>
      <c r="S3064" s="10">
        <f t="shared" si="186"/>
        <v>42248.535787037035</v>
      </c>
      <c r="T3064" s="10">
        <f t="shared" si="1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4"/>
        <v>1.8043333333333333</v>
      </c>
      <c r="P3065" s="6">
        <f t="shared" si="185"/>
        <v>305</v>
      </c>
      <c r="Q3065" t="s">
        <v>8315</v>
      </c>
      <c r="R3065" t="s">
        <v>8355</v>
      </c>
      <c r="S3065" s="10">
        <f t="shared" si="186"/>
        <v>42630.922893518517</v>
      </c>
      <c r="T3065" s="10">
        <f t="shared" si="1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4"/>
        <v>1.8870533333333332</v>
      </c>
      <c r="P3066" s="6">
        <f t="shared" si="185"/>
        <v>4271.5</v>
      </c>
      <c r="Q3066" t="s">
        <v>8315</v>
      </c>
      <c r="R3066" t="s">
        <v>8355</v>
      </c>
      <c r="S3066" s="10">
        <f t="shared" si="186"/>
        <v>42299.130162037036</v>
      </c>
      <c r="T3066" s="10">
        <f t="shared" si="1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4"/>
        <v>1.9996</v>
      </c>
      <c r="P3067" s="6">
        <f t="shared" si="185"/>
        <v>6</v>
      </c>
      <c r="Q3067" t="s">
        <v>8315</v>
      </c>
      <c r="R3067" t="s">
        <v>8355</v>
      </c>
      <c r="S3067" s="10">
        <f t="shared" si="186"/>
        <v>41825.055231481485</v>
      </c>
      <c r="T3067" s="10">
        <f t="shared" si="1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4"/>
        <v>1.8801428571428571</v>
      </c>
      <c r="P3068" s="6">
        <f t="shared" si="185"/>
        <v>20982.5</v>
      </c>
      <c r="Q3068" t="s">
        <v>8315</v>
      </c>
      <c r="R3068" t="s">
        <v>8355</v>
      </c>
      <c r="S3068" s="10">
        <f t="shared" si="186"/>
        <v>42531.228437500002</v>
      </c>
      <c r="T3068" s="10">
        <f t="shared" si="1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4"/>
        <v>1.9750000000000001</v>
      </c>
      <c r="P3069" s="6">
        <f t="shared" si="185"/>
        <v>100.5</v>
      </c>
      <c r="Q3069" t="s">
        <v>8315</v>
      </c>
      <c r="R3069" t="s">
        <v>8355</v>
      </c>
      <c r="S3069" s="10">
        <f t="shared" si="186"/>
        <v>42226.938414351855</v>
      </c>
      <c r="T3069" s="10">
        <f t="shared" si="1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4"/>
        <v>1.9992999999999999</v>
      </c>
      <c r="P3070" s="6">
        <f t="shared" si="185"/>
        <v>88.5</v>
      </c>
      <c r="Q3070" t="s">
        <v>8315</v>
      </c>
      <c r="R3070" t="s">
        <v>8355</v>
      </c>
      <c r="S3070" s="10">
        <f t="shared" si="186"/>
        <v>42263.691574074073</v>
      </c>
      <c r="T3070" s="10">
        <f t="shared" si="1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4"/>
        <v>1.859</v>
      </c>
      <c r="P3071" s="6">
        <f t="shared" si="185"/>
        <v>74</v>
      </c>
      <c r="Q3071" t="s">
        <v>8315</v>
      </c>
      <c r="R3071" t="s">
        <v>8355</v>
      </c>
      <c r="S3071" s="10">
        <f t="shared" si="186"/>
        <v>41957.833726851852</v>
      </c>
      <c r="T3071" s="10">
        <f t="shared" si="1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4"/>
        <v>1.9666000000000001</v>
      </c>
      <c r="P3072" s="6">
        <f t="shared" si="185"/>
        <v>175</v>
      </c>
      <c r="Q3072" t="s">
        <v>8315</v>
      </c>
      <c r="R3072" t="s">
        <v>8355</v>
      </c>
      <c r="S3072" s="10">
        <f t="shared" si="186"/>
        <v>42690.733437499999</v>
      </c>
      <c r="T3072" s="10">
        <f t="shared" si="1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4"/>
        <v>1.40225</v>
      </c>
      <c r="P3073" s="6">
        <f t="shared" si="185"/>
        <v>3645</v>
      </c>
      <c r="Q3073" t="s">
        <v>8315</v>
      </c>
      <c r="R3073" t="s">
        <v>8355</v>
      </c>
      <c r="S3073" s="10">
        <f t="shared" si="186"/>
        <v>42097.732418981483</v>
      </c>
      <c r="T3073" s="10">
        <f t="shared" si="1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4"/>
        <v>1.9998333333333334</v>
      </c>
      <c r="P3074" s="6">
        <f t="shared" si="185"/>
        <v>2</v>
      </c>
      <c r="Q3074" t="s">
        <v>8315</v>
      </c>
      <c r="R3074" t="s">
        <v>8355</v>
      </c>
      <c r="S3074" s="10">
        <f t="shared" si="186"/>
        <v>42658.690532407403</v>
      </c>
      <c r="T3074" s="10">
        <f t="shared" si="1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84"/>
        <v>1.9997696428571428</v>
      </c>
      <c r="P3075" s="6">
        <f t="shared" si="185"/>
        <v>326</v>
      </c>
      <c r="Q3075" t="s">
        <v>8315</v>
      </c>
      <c r="R3075" t="s">
        <v>8355</v>
      </c>
      <c r="S3075" s="10">
        <f t="shared" si="186"/>
        <v>42111.684027777781</v>
      </c>
      <c r="T3075" s="10">
        <f t="shared" si="187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84"/>
        <v>1.99912</v>
      </c>
      <c r="P3076" s="6">
        <f t="shared" si="185"/>
        <v>12.5</v>
      </c>
      <c r="Q3076" t="s">
        <v>8315</v>
      </c>
      <c r="R3076" t="s">
        <v>8355</v>
      </c>
      <c r="S3076" s="10">
        <f t="shared" si="186"/>
        <v>42409.571284722217</v>
      </c>
      <c r="T3076" s="10">
        <f t="shared" si="18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84"/>
        <v>1.9136</v>
      </c>
      <c r="P3077" s="6">
        <f t="shared" si="185"/>
        <v>658</v>
      </c>
      <c r="Q3077" t="s">
        <v>8315</v>
      </c>
      <c r="R3077" t="s">
        <v>8355</v>
      </c>
      <c r="S3077" s="10">
        <f t="shared" si="186"/>
        <v>42551.102314814809</v>
      </c>
      <c r="T3077" s="10">
        <f t="shared" si="18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84"/>
        <v>1.8494000000000002</v>
      </c>
      <c r="P3078" s="6">
        <f t="shared" si="185"/>
        <v>778</v>
      </c>
      <c r="Q3078" t="s">
        <v>8315</v>
      </c>
      <c r="R3078" t="s">
        <v>8355</v>
      </c>
      <c r="S3078" s="10">
        <f t="shared" si="186"/>
        <v>42226.651886574073</v>
      </c>
      <c r="T3078" s="10">
        <f t="shared" si="18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84"/>
        <v>1.9952272727272726</v>
      </c>
      <c r="P3079" s="6">
        <f t="shared" si="185"/>
        <v>53.5</v>
      </c>
      <c r="Q3079" t="s">
        <v>8315</v>
      </c>
      <c r="R3079" t="s">
        <v>8355</v>
      </c>
      <c r="S3079" s="10">
        <f t="shared" si="186"/>
        <v>42766.956921296296</v>
      </c>
      <c r="T3079" s="10">
        <f t="shared" si="18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84"/>
        <v>1.9988166666666667</v>
      </c>
      <c r="P3080" s="6">
        <f t="shared" si="185"/>
        <v>37</v>
      </c>
      <c r="Q3080" t="s">
        <v>8315</v>
      </c>
      <c r="R3080" t="s">
        <v>8355</v>
      </c>
      <c r="S3080" s="10">
        <f t="shared" si="186"/>
        <v>42031.138831018514</v>
      </c>
      <c r="T3080" s="10">
        <f t="shared" si="18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84"/>
        <v>1.9915826001412649</v>
      </c>
      <c r="P3081" s="6">
        <f t="shared" si="185"/>
        <v>5626.5</v>
      </c>
      <c r="Q3081" t="s">
        <v>8315</v>
      </c>
      <c r="R3081" t="s">
        <v>8355</v>
      </c>
      <c r="S3081" s="10">
        <f t="shared" si="186"/>
        <v>42055.713368055556</v>
      </c>
      <c r="T3081" s="10">
        <f t="shared" si="18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84"/>
        <v>1.9998119999999999</v>
      </c>
      <c r="P3082" s="6">
        <f t="shared" si="185"/>
        <v>191.5</v>
      </c>
      <c r="Q3082" t="s">
        <v>8315</v>
      </c>
      <c r="R3082" t="s">
        <v>8355</v>
      </c>
      <c r="S3082" s="10">
        <f t="shared" si="186"/>
        <v>41940.028287037036</v>
      </c>
      <c r="T3082" s="10">
        <f t="shared" si="18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84"/>
        <v>1.997897</v>
      </c>
      <c r="P3083" s="6">
        <f t="shared" si="185"/>
        <v>1054</v>
      </c>
      <c r="Q3083" t="s">
        <v>8315</v>
      </c>
      <c r="R3083" t="s">
        <v>8355</v>
      </c>
      <c r="S3083" s="10">
        <f t="shared" si="186"/>
        <v>42237.181608796294</v>
      </c>
      <c r="T3083" s="10">
        <f t="shared" si="18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84"/>
        <v>2</v>
      </c>
      <c r="P3084" s="6">
        <f t="shared" si="185"/>
        <v>0</v>
      </c>
      <c r="Q3084" t="s">
        <v>8315</v>
      </c>
      <c r="R3084" t="s">
        <v>8355</v>
      </c>
      <c r="S3084" s="10">
        <f t="shared" si="186"/>
        <v>42293.922986111109</v>
      </c>
      <c r="T3084" s="10">
        <f t="shared" si="18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84"/>
        <v>1.9971999999999999</v>
      </c>
      <c r="P3085" s="6">
        <f t="shared" si="185"/>
        <v>29.5</v>
      </c>
      <c r="Q3085" t="s">
        <v>8315</v>
      </c>
      <c r="R3085" t="s">
        <v>8355</v>
      </c>
      <c r="S3085" s="10">
        <f t="shared" si="186"/>
        <v>41853.563402777778</v>
      </c>
      <c r="T3085" s="10">
        <f t="shared" si="18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84"/>
        <v>1.8842079329884207</v>
      </c>
      <c r="P3086" s="6">
        <f t="shared" si="185"/>
        <v>238</v>
      </c>
      <c r="Q3086" t="s">
        <v>8315</v>
      </c>
      <c r="R3086" t="s">
        <v>8355</v>
      </c>
      <c r="S3086" s="10">
        <f t="shared" si="186"/>
        <v>42100.723738425921</v>
      </c>
      <c r="T3086" s="10">
        <f t="shared" si="18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84"/>
        <v>1.9756</v>
      </c>
      <c r="P3087" s="6">
        <f t="shared" si="185"/>
        <v>309.5</v>
      </c>
      <c r="Q3087" t="s">
        <v>8315</v>
      </c>
      <c r="R3087" t="s">
        <v>8355</v>
      </c>
      <c r="S3087" s="10">
        <f t="shared" si="186"/>
        <v>42246.883784722217</v>
      </c>
      <c r="T3087" s="10">
        <f t="shared" si="18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84"/>
        <v>1.9975000000000001</v>
      </c>
      <c r="P3088" s="6">
        <f t="shared" si="185"/>
        <v>26.5</v>
      </c>
      <c r="Q3088" t="s">
        <v>8315</v>
      </c>
      <c r="R3088" t="s">
        <v>8355</v>
      </c>
      <c r="S3088" s="10">
        <f t="shared" si="186"/>
        <v>42173.67082175926</v>
      </c>
      <c r="T3088" s="10">
        <f t="shared" si="18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84"/>
        <v>1.9937499999999999</v>
      </c>
      <c r="P3089" s="6">
        <f t="shared" si="185"/>
        <v>63.5</v>
      </c>
      <c r="Q3089" t="s">
        <v>8315</v>
      </c>
      <c r="R3089" t="s">
        <v>8355</v>
      </c>
      <c r="S3089" s="10">
        <f t="shared" si="186"/>
        <v>42665.150347222225</v>
      </c>
      <c r="T3089" s="10">
        <f t="shared" si="18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84"/>
        <v>1.9980615384615383</v>
      </c>
      <c r="P3090" s="6">
        <f t="shared" si="185"/>
        <v>64.5</v>
      </c>
      <c r="Q3090" t="s">
        <v>8315</v>
      </c>
      <c r="R3090" t="s">
        <v>8355</v>
      </c>
      <c r="S3090" s="10">
        <f t="shared" si="186"/>
        <v>41981.57230324074</v>
      </c>
      <c r="T3090" s="10">
        <f t="shared" si="18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84"/>
        <v>1.7658399999999999</v>
      </c>
      <c r="P3091" s="6">
        <f t="shared" si="185"/>
        <v>2949.5</v>
      </c>
      <c r="Q3091" t="s">
        <v>8315</v>
      </c>
      <c r="R3091" t="s">
        <v>8355</v>
      </c>
      <c r="S3091" s="10">
        <f t="shared" si="186"/>
        <v>42528.542627314819</v>
      </c>
      <c r="T3091" s="10">
        <f t="shared" si="18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84"/>
        <v>1.9491911111111111</v>
      </c>
      <c r="P3092" s="6">
        <f t="shared" si="185"/>
        <v>5720.5</v>
      </c>
      <c r="Q3092" t="s">
        <v>8315</v>
      </c>
      <c r="R3092" t="s">
        <v>8355</v>
      </c>
      <c r="S3092" s="10">
        <f t="shared" si="186"/>
        <v>42065.818807870368</v>
      </c>
      <c r="T3092" s="10">
        <f t="shared" si="18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84"/>
        <v>1.8408</v>
      </c>
      <c r="P3093" s="6">
        <f t="shared" si="185"/>
        <v>402.5</v>
      </c>
      <c r="Q3093" t="s">
        <v>8315</v>
      </c>
      <c r="R3093" t="s">
        <v>8355</v>
      </c>
      <c r="S3093" s="10">
        <f t="shared" si="186"/>
        <v>42566.948414351849</v>
      </c>
      <c r="T3093" s="10">
        <f t="shared" si="18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84"/>
        <v>1.9881681</v>
      </c>
      <c r="P3094" s="6">
        <f t="shared" si="185"/>
        <v>602.09500000000003</v>
      </c>
      <c r="Q3094" t="s">
        <v>8315</v>
      </c>
      <c r="R3094" t="s">
        <v>8355</v>
      </c>
      <c r="S3094" s="10">
        <f t="shared" si="186"/>
        <v>42255.619351851856</v>
      </c>
      <c r="T3094" s="10">
        <f t="shared" si="18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84"/>
        <v>1.7725</v>
      </c>
      <c r="P3095" s="6">
        <f t="shared" si="185"/>
        <v>463.5</v>
      </c>
      <c r="Q3095" t="s">
        <v>8315</v>
      </c>
      <c r="R3095" t="s">
        <v>8355</v>
      </c>
      <c r="S3095" s="10">
        <f t="shared" si="186"/>
        <v>41760.909039351849</v>
      </c>
      <c r="T3095" s="10">
        <f t="shared" si="18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84"/>
        <v>1.9997500000000001</v>
      </c>
      <c r="P3096" s="6">
        <f t="shared" si="185"/>
        <v>13</v>
      </c>
      <c r="Q3096" t="s">
        <v>8315</v>
      </c>
      <c r="R3096" t="s">
        <v>8355</v>
      </c>
      <c r="S3096" s="10">
        <f t="shared" si="186"/>
        <v>42207.795787037037</v>
      </c>
      <c r="T3096" s="10">
        <f t="shared" si="18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84"/>
        <v>1.9966487935656838</v>
      </c>
      <c r="P3097" s="6">
        <f t="shared" si="185"/>
        <v>25.5</v>
      </c>
      <c r="Q3097" t="s">
        <v>8315</v>
      </c>
      <c r="R3097" t="s">
        <v>8355</v>
      </c>
      <c r="S3097" s="10">
        <f t="shared" si="186"/>
        <v>42523.025231481486</v>
      </c>
      <c r="T3097" s="10">
        <f t="shared" si="18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84"/>
        <v>1.96025</v>
      </c>
      <c r="P3098" s="6">
        <f t="shared" si="185"/>
        <v>404.5</v>
      </c>
      <c r="Q3098" t="s">
        <v>8315</v>
      </c>
      <c r="R3098" t="s">
        <v>8355</v>
      </c>
      <c r="S3098" s="10">
        <f t="shared" si="186"/>
        <v>42114.825532407413</v>
      </c>
      <c r="T3098" s="10">
        <f t="shared" si="18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84"/>
        <v>1.8285</v>
      </c>
      <c r="P3099" s="6">
        <f t="shared" si="185"/>
        <v>878.5</v>
      </c>
      <c r="Q3099" t="s">
        <v>8315</v>
      </c>
      <c r="R3099" t="s">
        <v>8355</v>
      </c>
      <c r="S3099" s="10">
        <f t="shared" si="186"/>
        <v>42629.503483796296</v>
      </c>
      <c r="T3099" s="10">
        <f t="shared" si="18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84"/>
        <v>1.9639199589533094</v>
      </c>
      <c r="P3100" s="6">
        <f t="shared" si="185"/>
        <v>892.5</v>
      </c>
      <c r="Q3100" t="s">
        <v>8315</v>
      </c>
      <c r="R3100" t="s">
        <v>8355</v>
      </c>
      <c r="S3100" s="10">
        <f t="shared" si="186"/>
        <v>42359.792233796295</v>
      </c>
      <c r="T3100" s="10">
        <f t="shared" si="18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84"/>
        <v>1.861</v>
      </c>
      <c r="P3101" s="6">
        <f t="shared" si="185"/>
        <v>141.5</v>
      </c>
      <c r="Q3101" t="s">
        <v>8315</v>
      </c>
      <c r="R3101" t="s">
        <v>8355</v>
      </c>
      <c r="S3101" s="10">
        <f t="shared" si="186"/>
        <v>42382.189710648148</v>
      </c>
      <c r="T3101" s="10">
        <f t="shared" si="18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84"/>
        <v>1.84775</v>
      </c>
      <c r="P3102" s="6">
        <f t="shared" si="185"/>
        <v>920</v>
      </c>
      <c r="Q3102" t="s">
        <v>8315</v>
      </c>
      <c r="R3102" t="s">
        <v>8355</v>
      </c>
      <c r="S3102" s="10">
        <f t="shared" si="186"/>
        <v>41902.622395833336</v>
      </c>
      <c r="T3102" s="10">
        <f t="shared" si="18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84"/>
        <v>1.88</v>
      </c>
      <c r="P3103" s="6">
        <f t="shared" si="185"/>
        <v>156</v>
      </c>
      <c r="Q3103" t="s">
        <v>8315</v>
      </c>
      <c r="R3103" t="s">
        <v>8355</v>
      </c>
      <c r="S3103" s="10">
        <f t="shared" si="186"/>
        <v>42171.383530092593</v>
      </c>
      <c r="T3103" s="10">
        <f t="shared" si="18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84"/>
        <v>1.6088750000000001</v>
      </c>
      <c r="P3104" s="6">
        <f t="shared" si="185"/>
        <v>3174</v>
      </c>
      <c r="Q3104" t="s">
        <v>8315</v>
      </c>
      <c r="R3104" t="s">
        <v>8355</v>
      </c>
      <c r="S3104" s="10">
        <f t="shared" si="186"/>
        <v>42555.340486111112</v>
      </c>
      <c r="T3104" s="10">
        <f t="shared" si="18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84"/>
        <v>1.9973170731707317</v>
      </c>
      <c r="P3105" s="6">
        <f t="shared" si="185"/>
        <v>6.5</v>
      </c>
      <c r="Q3105" t="s">
        <v>8315</v>
      </c>
      <c r="R3105" t="s">
        <v>8355</v>
      </c>
      <c r="S3105" s="10">
        <f t="shared" si="186"/>
        <v>42107.156319444446</v>
      </c>
      <c r="T3105" s="10">
        <f t="shared" si="18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84"/>
        <v>1.7037499999999999</v>
      </c>
      <c r="P3106" s="6">
        <f t="shared" si="185"/>
        <v>595</v>
      </c>
      <c r="Q3106" t="s">
        <v>8315</v>
      </c>
      <c r="R3106" t="s">
        <v>8355</v>
      </c>
      <c r="S3106" s="10">
        <f t="shared" si="186"/>
        <v>42006.908692129626</v>
      </c>
      <c r="T3106" s="10">
        <f t="shared" si="18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84"/>
        <v>1.5763900769888792</v>
      </c>
      <c r="P3107" s="6">
        <f t="shared" si="185"/>
        <v>1253.5</v>
      </c>
      <c r="Q3107" t="s">
        <v>8315</v>
      </c>
      <c r="R3107" t="s">
        <v>8355</v>
      </c>
      <c r="S3107" s="10">
        <f t="shared" si="186"/>
        <v>41876.718935185185</v>
      </c>
      <c r="T3107" s="10">
        <f t="shared" si="18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84"/>
        <v>1.9590000000000001</v>
      </c>
      <c r="P3108" s="6">
        <f t="shared" si="185"/>
        <v>22.5</v>
      </c>
      <c r="Q3108" t="s">
        <v>8315</v>
      </c>
      <c r="R3108" t="s">
        <v>8355</v>
      </c>
      <c r="S3108" s="10">
        <f t="shared" si="186"/>
        <v>42241.429120370376</v>
      </c>
      <c r="T3108" s="10">
        <f t="shared" si="18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84"/>
        <v>1.8023750000000001</v>
      </c>
      <c r="P3109" s="6">
        <f t="shared" si="185"/>
        <v>3967</v>
      </c>
      <c r="Q3109" t="s">
        <v>8315</v>
      </c>
      <c r="R3109" t="s">
        <v>8355</v>
      </c>
      <c r="S3109" s="10">
        <f t="shared" si="186"/>
        <v>42128.814247685179</v>
      </c>
      <c r="T3109" s="10">
        <f t="shared" si="18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84"/>
        <v>1.9994800000000001</v>
      </c>
      <c r="P3110" s="6">
        <f t="shared" si="185"/>
        <v>14</v>
      </c>
      <c r="Q3110" t="s">
        <v>8315</v>
      </c>
      <c r="R3110" t="s">
        <v>8355</v>
      </c>
      <c r="S3110" s="10">
        <f t="shared" si="186"/>
        <v>42062.680486111116</v>
      </c>
      <c r="T3110" s="10">
        <f t="shared" si="18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84"/>
        <v>1.7496981132075473</v>
      </c>
      <c r="P3111" s="6">
        <f t="shared" si="185"/>
        <v>3373.5</v>
      </c>
      <c r="Q3111" t="s">
        <v>8315</v>
      </c>
      <c r="R3111" t="s">
        <v>8355</v>
      </c>
      <c r="S3111" s="10">
        <f t="shared" si="186"/>
        <v>41844.125115740739</v>
      </c>
      <c r="T3111" s="10">
        <f t="shared" si="18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84"/>
        <v>1.9996</v>
      </c>
      <c r="P3112" s="6">
        <f t="shared" si="185"/>
        <v>5.5</v>
      </c>
      <c r="Q3112" t="s">
        <v>8315</v>
      </c>
      <c r="R3112" t="s">
        <v>8355</v>
      </c>
      <c r="S3112" s="10">
        <f t="shared" si="186"/>
        <v>42745.031469907408</v>
      </c>
      <c r="T3112" s="10">
        <f t="shared" si="18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84"/>
        <v>1.7336</v>
      </c>
      <c r="P3113" s="6">
        <f t="shared" si="185"/>
        <v>2702</v>
      </c>
      <c r="Q3113" t="s">
        <v>8315</v>
      </c>
      <c r="R3113" t="s">
        <v>8355</v>
      </c>
      <c r="S3113" s="10">
        <f t="shared" si="186"/>
        <v>41885.595138888886</v>
      </c>
      <c r="T3113" s="10">
        <f t="shared" si="18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84"/>
        <v>1.9526363636363637</v>
      </c>
      <c r="P3114" s="6">
        <f t="shared" si="185"/>
        <v>265</v>
      </c>
      <c r="Q3114" t="s">
        <v>8315</v>
      </c>
      <c r="R3114" t="s">
        <v>8355</v>
      </c>
      <c r="S3114" s="10">
        <f t="shared" si="186"/>
        <v>42615.121921296297</v>
      </c>
      <c r="T3114" s="10">
        <f t="shared" si="18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84"/>
        <v>1.9575646601052874</v>
      </c>
      <c r="P3115" s="6">
        <f t="shared" si="185"/>
        <v>2336</v>
      </c>
      <c r="Q3115" t="s">
        <v>8315</v>
      </c>
      <c r="R3115" t="s">
        <v>8355</v>
      </c>
      <c r="S3115" s="10">
        <f t="shared" si="186"/>
        <v>42081.731273148151</v>
      </c>
      <c r="T3115" s="10">
        <f t="shared" si="18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84"/>
        <v>2</v>
      </c>
      <c r="P3116" s="6">
        <f t="shared" si="185"/>
        <v>0</v>
      </c>
      <c r="Q3116" t="s">
        <v>8315</v>
      </c>
      <c r="R3116" t="s">
        <v>8355</v>
      </c>
      <c r="S3116" s="10">
        <f t="shared" si="186"/>
        <v>41843.632523148146</v>
      </c>
      <c r="T3116" s="10">
        <f t="shared" si="18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84"/>
        <v>1.97</v>
      </c>
      <c r="P3117" s="6">
        <f t="shared" si="185"/>
        <v>150.5</v>
      </c>
      <c r="Q3117" t="s">
        <v>8315</v>
      </c>
      <c r="R3117" t="s">
        <v>8355</v>
      </c>
      <c r="S3117" s="10">
        <f t="shared" si="186"/>
        <v>42496.447071759263</v>
      </c>
      <c r="T3117" s="10">
        <f t="shared" si="18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84"/>
        <v>1.4266666666666667</v>
      </c>
      <c r="P3118" s="6">
        <f t="shared" si="185"/>
        <v>220</v>
      </c>
      <c r="Q3118" t="s">
        <v>8315</v>
      </c>
      <c r="R3118" t="s">
        <v>8355</v>
      </c>
      <c r="S3118" s="10">
        <f t="shared" si="186"/>
        <v>42081.515335648146</v>
      </c>
      <c r="T3118" s="10">
        <f t="shared" si="18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84"/>
        <v>1.9990000000000001</v>
      </c>
      <c r="P3119" s="6">
        <f t="shared" si="185"/>
        <v>1</v>
      </c>
      <c r="Q3119" t="s">
        <v>8315</v>
      </c>
      <c r="R3119" t="s">
        <v>8355</v>
      </c>
      <c r="S3119" s="10">
        <f t="shared" si="186"/>
        <v>42509.374537037031</v>
      </c>
      <c r="T3119" s="10">
        <f t="shared" si="18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84"/>
        <v>1.9969000000000001</v>
      </c>
      <c r="P3120" s="6">
        <f t="shared" si="185"/>
        <v>776</v>
      </c>
      <c r="Q3120" t="s">
        <v>8315</v>
      </c>
      <c r="R3120" t="s">
        <v>8355</v>
      </c>
      <c r="S3120" s="10">
        <f t="shared" si="186"/>
        <v>42534.649571759262</v>
      </c>
      <c r="T3120" s="10">
        <f t="shared" si="18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84"/>
        <v>1.9995000000000001</v>
      </c>
      <c r="P3121" s="6">
        <f t="shared" si="185"/>
        <v>3</v>
      </c>
      <c r="Q3121" t="s">
        <v>8315</v>
      </c>
      <c r="R3121" t="s">
        <v>8355</v>
      </c>
      <c r="S3121" s="10">
        <f t="shared" si="186"/>
        <v>42060.04550925926</v>
      </c>
      <c r="T3121" s="10">
        <f t="shared" si="18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84"/>
        <v>1.9999015384615384</v>
      </c>
      <c r="P3122" s="6">
        <f t="shared" si="185"/>
        <v>69</v>
      </c>
      <c r="Q3122" t="s">
        <v>8315</v>
      </c>
      <c r="R3122" t="s">
        <v>8355</v>
      </c>
      <c r="S3122" s="10">
        <f t="shared" si="186"/>
        <v>42435.942083333335</v>
      </c>
      <c r="T3122" s="10">
        <f t="shared" si="18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84"/>
        <v>1.9933333333333332</v>
      </c>
      <c r="P3123" s="6">
        <f t="shared" si="185"/>
        <v>5.5</v>
      </c>
      <c r="Q3123" t="s">
        <v>8315</v>
      </c>
      <c r="R3123" t="s">
        <v>8355</v>
      </c>
      <c r="S3123" s="10">
        <f t="shared" si="186"/>
        <v>41848.679803240739</v>
      </c>
      <c r="T3123" s="10">
        <f t="shared" si="18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84"/>
        <v>1.4170854271356783</v>
      </c>
      <c r="P3124" s="6">
        <f t="shared" si="185"/>
        <v>59</v>
      </c>
      <c r="Q3124" t="s">
        <v>8315</v>
      </c>
      <c r="R3124" t="s">
        <v>8355</v>
      </c>
      <c r="S3124" s="10">
        <f t="shared" si="186"/>
        <v>42678.932083333333</v>
      </c>
      <c r="T3124" s="10">
        <f t="shared" si="18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84"/>
        <v>1.3184640000000001</v>
      </c>
      <c r="P3125" s="6">
        <f t="shared" si="185"/>
        <v>42770</v>
      </c>
      <c r="Q3125" t="s">
        <v>8315</v>
      </c>
      <c r="R3125" t="s">
        <v>8355</v>
      </c>
      <c r="S3125" s="10">
        <f t="shared" si="186"/>
        <v>42530.993032407408</v>
      </c>
      <c r="T3125" s="10">
        <f t="shared" si="18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ref="O3126:O3189" si="188">(D3126-E3126)/ABS(D3126)+1</f>
        <v>1.9999674999999999</v>
      </c>
      <c r="P3126" s="6">
        <f t="shared" ref="P3126:P3189" si="189">AVERAGE(E3126,L3126)</f>
        <v>15</v>
      </c>
      <c r="Q3126" t="s">
        <v>8315</v>
      </c>
      <c r="R3126" t="s">
        <v>8355</v>
      </c>
      <c r="S3126" s="10">
        <f t="shared" ref="S3126:S3189" si="190">(((J3126/60)/60)/24)+DATE(1970,1,1)</f>
        <v>41977.780104166668</v>
      </c>
      <c r="T3126" s="10">
        <f t="shared" ref="T3126:T3189" si="191"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88"/>
        <v>2</v>
      </c>
      <c r="P3127" s="6">
        <f t="shared" si="189"/>
        <v>0</v>
      </c>
      <c r="Q3127" t="s">
        <v>8315</v>
      </c>
      <c r="R3127" t="s">
        <v>8355</v>
      </c>
      <c r="S3127" s="10">
        <f t="shared" si="190"/>
        <v>42346.20685185185</v>
      </c>
      <c r="T3127" s="10">
        <f t="shared" si="19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88"/>
        <v>1.9584000000000001</v>
      </c>
      <c r="P3128" s="6">
        <f t="shared" si="189"/>
        <v>528.5</v>
      </c>
      <c r="Q3128" t="s">
        <v>8315</v>
      </c>
      <c r="R3128" t="s">
        <v>8355</v>
      </c>
      <c r="S3128" s="10">
        <f t="shared" si="190"/>
        <v>42427.01807870371</v>
      </c>
      <c r="T3128" s="10">
        <f t="shared" si="19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88"/>
        <v>2</v>
      </c>
      <c r="P3129" s="6">
        <f t="shared" si="189"/>
        <v>0</v>
      </c>
      <c r="Q3129" t="s">
        <v>8315</v>
      </c>
      <c r="R3129" t="s">
        <v>8355</v>
      </c>
      <c r="S3129" s="10">
        <f t="shared" si="190"/>
        <v>42034.856817129628</v>
      </c>
      <c r="T3129" s="10">
        <f t="shared" si="19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88"/>
        <v>0.91393333333333338</v>
      </c>
      <c r="P3130" s="6">
        <f t="shared" si="189"/>
        <v>8204</v>
      </c>
      <c r="Q3130" t="s">
        <v>8315</v>
      </c>
      <c r="R3130" t="s">
        <v>8316</v>
      </c>
      <c r="S3130" s="10">
        <f t="shared" si="190"/>
        <v>42780.825706018513</v>
      </c>
      <c r="T3130" s="10">
        <f t="shared" si="19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88"/>
        <v>1.992</v>
      </c>
      <c r="P3131" s="6">
        <f t="shared" si="189"/>
        <v>5.5</v>
      </c>
      <c r="Q3131" t="s">
        <v>8315</v>
      </c>
      <c r="R3131" t="s">
        <v>8316</v>
      </c>
      <c r="S3131" s="10">
        <f t="shared" si="190"/>
        <v>42803.842812499999</v>
      </c>
      <c r="T3131" s="10">
        <f t="shared" si="19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88"/>
        <v>1.9624999999999999</v>
      </c>
      <c r="P3132" s="6">
        <f t="shared" si="189"/>
        <v>189.5</v>
      </c>
      <c r="Q3132" t="s">
        <v>8315</v>
      </c>
      <c r="R3132" t="s">
        <v>8316</v>
      </c>
      <c r="S3132" s="10">
        <f t="shared" si="190"/>
        <v>42808.640231481477</v>
      </c>
      <c r="T3132" s="10">
        <f t="shared" si="19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88"/>
        <v>1.8426829268292684</v>
      </c>
      <c r="P3133" s="6">
        <f t="shared" si="189"/>
        <v>328.5</v>
      </c>
      <c r="Q3133" t="s">
        <v>8315</v>
      </c>
      <c r="R3133" t="s">
        <v>8316</v>
      </c>
      <c r="S3133" s="10">
        <f t="shared" si="190"/>
        <v>42803.579224537039</v>
      </c>
      <c r="T3133" s="10">
        <f t="shared" si="19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88"/>
        <v>1.9996666666666667</v>
      </c>
      <c r="P3134" s="6">
        <f t="shared" si="189"/>
        <v>5.5</v>
      </c>
      <c r="Q3134" t="s">
        <v>8315</v>
      </c>
      <c r="R3134" t="s">
        <v>8316</v>
      </c>
      <c r="S3134" s="10">
        <f t="shared" si="190"/>
        <v>42786.350231481483</v>
      </c>
      <c r="T3134" s="10">
        <f t="shared" si="19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88"/>
        <v>0.92</v>
      </c>
      <c r="P3135" s="6">
        <f t="shared" si="189"/>
        <v>278</v>
      </c>
      <c r="Q3135" t="s">
        <v>8315</v>
      </c>
      <c r="R3135" t="s">
        <v>8316</v>
      </c>
      <c r="S3135" s="10">
        <f t="shared" si="190"/>
        <v>42788.565208333333</v>
      </c>
      <c r="T3135" s="10">
        <f t="shared" si="19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88"/>
        <v>1.7749999999999999</v>
      </c>
      <c r="P3136" s="6">
        <f t="shared" si="189"/>
        <v>118.5</v>
      </c>
      <c r="Q3136" t="s">
        <v>8315</v>
      </c>
      <c r="R3136" t="s">
        <v>8316</v>
      </c>
      <c r="S3136" s="10">
        <f t="shared" si="190"/>
        <v>42800.720127314817</v>
      </c>
      <c r="T3136" s="10">
        <f t="shared" si="19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88"/>
        <v>1.7915057915057915</v>
      </c>
      <c r="P3137" s="6">
        <f t="shared" si="189"/>
        <v>84.5</v>
      </c>
      <c r="Q3137" t="s">
        <v>8315</v>
      </c>
      <c r="R3137" t="s">
        <v>8316</v>
      </c>
      <c r="S3137" s="10">
        <f t="shared" si="190"/>
        <v>42807.151863425926</v>
      </c>
      <c r="T3137" s="10">
        <f t="shared" si="19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88"/>
        <v>0.72199999999999998</v>
      </c>
      <c r="P3138" s="6">
        <f t="shared" si="189"/>
        <v>330.5</v>
      </c>
      <c r="Q3138" t="s">
        <v>8315</v>
      </c>
      <c r="R3138" t="s">
        <v>8316</v>
      </c>
      <c r="S3138" s="10">
        <f t="shared" si="190"/>
        <v>42789.462430555555</v>
      </c>
      <c r="T3138" s="10">
        <f t="shared" si="19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88"/>
        <v>1.9666666666666668</v>
      </c>
      <c r="P3139" s="6">
        <f t="shared" si="189"/>
        <v>25.5</v>
      </c>
      <c r="Q3139" t="s">
        <v>8315</v>
      </c>
      <c r="R3139" t="s">
        <v>8316</v>
      </c>
      <c r="S3139" s="10">
        <f t="shared" si="190"/>
        <v>42807.885057870371</v>
      </c>
      <c r="T3139" s="10">
        <f t="shared" si="191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88"/>
        <v>2</v>
      </c>
      <c r="P3140" s="6">
        <f t="shared" si="189"/>
        <v>0</v>
      </c>
      <c r="Q3140" t="s">
        <v>8315</v>
      </c>
      <c r="R3140" t="s">
        <v>8316</v>
      </c>
      <c r="S3140" s="10">
        <f t="shared" si="190"/>
        <v>42809.645914351851</v>
      </c>
      <c r="T3140" s="10">
        <f t="shared" si="191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88"/>
        <v>1.946</v>
      </c>
      <c r="P3141" s="6">
        <f t="shared" si="189"/>
        <v>1353</v>
      </c>
      <c r="Q3141" t="s">
        <v>8315</v>
      </c>
      <c r="R3141" t="s">
        <v>8316</v>
      </c>
      <c r="S3141" s="10">
        <f t="shared" si="190"/>
        <v>42785.270370370374</v>
      </c>
      <c r="T3141" s="10">
        <f t="shared" si="191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88"/>
        <v>1.9903999999999999</v>
      </c>
      <c r="P3142" s="6">
        <f t="shared" si="189"/>
        <v>50</v>
      </c>
      <c r="Q3142" t="s">
        <v>8315</v>
      </c>
      <c r="R3142" t="s">
        <v>8316</v>
      </c>
      <c r="S3142" s="10">
        <f t="shared" si="190"/>
        <v>42802.718784722223</v>
      </c>
      <c r="T3142" s="10">
        <f t="shared" si="191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88"/>
        <v>1.484</v>
      </c>
      <c r="P3143" s="6">
        <f t="shared" si="189"/>
        <v>133</v>
      </c>
      <c r="Q3143" t="s">
        <v>8315</v>
      </c>
      <c r="R3143" t="s">
        <v>8316</v>
      </c>
      <c r="S3143" s="10">
        <f t="shared" si="190"/>
        <v>42800.753333333334</v>
      </c>
      <c r="T3143" s="10">
        <f t="shared" si="19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88"/>
        <v>1.9836363636363636</v>
      </c>
      <c r="P3144" s="6">
        <f t="shared" si="189"/>
        <v>24</v>
      </c>
      <c r="Q3144" t="s">
        <v>8315</v>
      </c>
      <c r="R3144" t="s">
        <v>8316</v>
      </c>
      <c r="S3144" s="10">
        <f t="shared" si="190"/>
        <v>42783.513182870374</v>
      </c>
      <c r="T3144" s="10">
        <f t="shared" si="19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88"/>
        <v>2</v>
      </c>
      <c r="P3145" s="6">
        <f t="shared" si="189"/>
        <v>0</v>
      </c>
      <c r="Q3145" t="s">
        <v>8315</v>
      </c>
      <c r="R3145" t="s">
        <v>8316</v>
      </c>
      <c r="S3145" s="10">
        <f t="shared" si="190"/>
        <v>42808.358287037037</v>
      </c>
      <c r="T3145" s="10">
        <f t="shared" si="19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88"/>
        <v>1.246</v>
      </c>
      <c r="P3146" s="6">
        <f t="shared" si="189"/>
        <v>3785</v>
      </c>
      <c r="Q3146" t="s">
        <v>8315</v>
      </c>
      <c r="R3146" t="s">
        <v>8316</v>
      </c>
      <c r="S3146" s="10">
        <f t="shared" si="190"/>
        <v>42796.538275462968</v>
      </c>
      <c r="T3146" s="10">
        <f t="shared" si="19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88"/>
        <v>2</v>
      </c>
      <c r="P3147" s="6">
        <f t="shared" si="189"/>
        <v>0</v>
      </c>
      <c r="Q3147" t="s">
        <v>8315</v>
      </c>
      <c r="R3147" t="s">
        <v>8316</v>
      </c>
      <c r="S3147" s="10">
        <f t="shared" si="190"/>
        <v>42762.040902777779</v>
      </c>
      <c r="T3147" s="10">
        <f t="shared" si="19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88"/>
        <v>1.895</v>
      </c>
      <c r="P3148" s="6">
        <f t="shared" si="189"/>
        <v>2631</v>
      </c>
      <c r="Q3148" t="s">
        <v>8315</v>
      </c>
      <c r="R3148" t="s">
        <v>8316</v>
      </c>
      <c r="S3148" s="10">
        <f t="shared" si="190"/>
        <v>42796.682476851856</v>
      </c>
      <c r="T3148" s="10">
        <f t="shared" si="19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88"/>
        <v>0.82474999999999998</v>
      </c>
      <c r="P3149" s="6">
        <f t="shared" si="189"/>
        <v>11859</v>
      </c>
      <c r="Q3149" t="s">
        <v>8315</v>
      </c>
      <c r="R3149" t="s">
        <v>8316</v>
      </c>
      <c r="S3149" s="10">
        <f t="shared" si="190"/>
        <v>41909.969386574077</v>
      </c>
      <c r="T3149" s="10">
        <f t="shared" si="19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88"/>
        <v>0.68833333333333335</v>
      </c>
      <c r="P3150" s="6">
        <f t="shared" si="189"/>
        <v>1209</v>
      </c>
      <c r="Q3150" t="s">
        <v>8315</v>
      </c>
      <c r="R3150" t="s">
        <v>8316</v>
      </c>
      <c r="S3150" s="10">
        <f t="shared" si="190"/>
        <v>41891.665324074071</v>
      </c>
      <c r="T3150" s="10">
        <f t="shared" si="19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88"/>
        <v>0.96</v>
      </c>
      <c r="P3151" s="6">
        <f t="shared" si="189"/>
        <v>662.5</v>
      </c>
      <c r="Q3151" t="s">
        <v>8315</v>
      </c>
      <c r="R3151" t="s">
        <v>8316</v>
      </c>
      <c r="S3151" s="10">
        <f t="shared" si="190"/>
        <v>41226.017361111109</v>
      </c>
      <c r="T3151" s="10">
        <f t="shared" si="19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88"/>
        <v>0.99</v>
      </c>
      <c r="P3152" s="6">
        <f t="shared" si="189"/>
        <v>1819.5</v>
      </c>
      <c r="Q3152" t="s">
        <v>8315</v>
      </c>
      <c r="R3152" t="s">
        <v>8316</v>
      </c>
      <c r="S3152" s="10">
        <f t="shared" si="190"/>
        <v>40478.263923611114</v>
      </c>
      <c r="T3152" s="10">
        <f t="shared" si="19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88"/>
        <v>0.996</v>
      </c>
      <c r="P3153" s="6">
        <f t="shared" si="189"/>
        <v>1774</v>
      </c>
      <c r="Q3153" t="s">
        <v>8315</v>
      </c>
      <c r="R3153" t="s">
        <v>8316</v>
      </c>
      <c r="S3153" s="10">
        <f t="shared" si="190"/>
        <v>41862.83997685185</v>
      </c>
      <c r="T3153" s="10">
        <f t="shared" si="19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88"/>
        <v>0.94045454545454543</v>
      </c>
      <c r="P3154" s="6">
        <f t="shared" si="189"/>
        <v>1199</v>
      </c>
      <c r="Q3154" t="s">
        <v>8315</v>
      </c>
      <c r="R3154" t="s">
        <v>8316</v>
      </c>
      <c r="S3154" s="10">
        <f t="shared" si="190"/>
        <v>41550.867673611108</v>
      </c>
      <c r="T3154" s="10">
        <f t="shared" si="19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88"/>
        <v>-1.3558333333333334</v>
      </c>
      <c r="P3155" s="6">
        <f t="shared" si="189"/>
        <v>5154.25</v>
      </c>
      <c r="Q3155" t="s">
        <v>8315</v>
      </c>
      <c r="R3155" t="s">
        <v>8316</v>
      </c>
      <c r="S3155" s="10">
        <f t="shared" si="190"/>
        <v>40633.154363425929</v>
      </c>
      <c r="T3155" s="10">
        <f t="shared" si="19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88"/>
        <v>0.87071428571428577</v>
      </c>
      <c r="P3156" s="6">
        <f t="shared" si="189"/>
        <v>4014</v>
      </c>
      <c r="Q3156" t="s">
        <v>8315</v>
      </c>
      <c r="R3156" t="s">
        <v>8316</v>
      </c>
      <c r="S3156" s="10">
        <f t="shared" si="190"/>
        <v>40970.875671296293</v>
      </c>
      <c r="T3156" s="10">
        <f t="shared" si="19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88"/>
        <v>0.11495400000000011</v>
      </c>
      <c r="P3157" s="6">
        <f t="shared" si="189"/>
        <v>4863.6149999999998</v>
      </c>
      <c r="Q3157" t="s">
        <v>8315</v>
      </c>
      <c r="R3157" t="s">
        <v>8316</v>
      </c>
      <c r="S3157" s="10">
        <f t="shared" si="190"/>
        <v>41233.499131944445</v>
      </c>
      <c r="T3157" s="10">
        <f t="shared" si="19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88"/>
        <v>0.98181818181818181</v>
      </c>
      <c r="P3158" s="6">
        <f t="shared" si="189"/>
        <v>2844.5</v>
      </c>
      <c r="Q3158" t="s">
        <v>8315</v>
      </c>
      <c r="R3158" t="s">
        <v>8316</v>
      </c>
      <c r="S3158" s="10">
        <f t="shared" si="190"/>
        <v>41026.953055555554</v>
      </c>
      <c r="T3158" s="10">
        <f t="shared" si="19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88"/>
        <v>0.99</v>
      </c>
      <c r="P3159" s="6">
        <f t="shared" si="189"/>
        <v>2040.5</v>
      </c>
      <c r="Q3159" t="s">
        <v>8315</v>
      </c>
      <c r="R3159" t="s">
        <v>8316</v>
      </c>
      <c r="S3159" s="10">
        <f t="shared" si="190"/>
        <v>41829.788252314815</v>
      </c>
      <c r="T3159" s="10">
        <f t="shared" si="19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88"/>
        <v>0.86</v>
      </c>
      <c r="P3160" s="6">
        <f t="shared" si="189"/>
        <v>2884.5</v>
      </c>
      <c r="Q3160" t="s">
        <v>8315</v>
      </c>
      <c r="R3160" t="s">
        <v>8316</v>
      </c>
      <c r="S3160" s="10">
        <f t="shared" si="190"/>
        <v>41447.839722222219</v>
      </c>
      <c r="T3160" s="10">
        <f t="shared" si="19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88"/>
        <v>0.66518666666666659</v>
      </c>
      <c r="P3161" s="6">
        <f t="shared" si="189"/>
        <v>1027.1100000000001</v>
      </c>
      <c r="Q3161" t="s">
        <v>8315</v>
      </c>
      <c r="R3161" t="s">
        <v>8316</v>
      </c>
      <c r="S3161" s="10">
        <f t="shared" si="190"/>
        <v>40884.066678240742</v>
      </c>
      <c r="T3161" s="10">
        <f t="shared" si="19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88"/>
        <v>0.98466666666666669</v>
      </c>
      <c r="P3162" s="6">
        <f t="shared" si="189"/>
        <v>2313</v>
      </c>
      <c r="Q3162" t="s">
        <v>8315</v>
      </c>
      <c r="R3162" t="s">
        <v>8316</v>
      </c>
      <c r="S3162" s="10">
        <f t="shared" si="190"/>
        <v>41841.26489583333</v>
      </c>
      <c r="T3162" s="10">
        <f t="shared" si="19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88"/>
        <v>0.94899999999999995</v>
      </c>
      <c r="P3163" s="6">
        <f t="shared" si="189"/>
        <v>1088</v>
      </c>
      <c r="Q3163" t="s">
        <v>8315</v>
      </c>
      <c r="R3163" t="s">
        <v>8316</v>
      </c>
      <c r="S3163" s="10">
        <f t="shared" si="190"/>
        <v>41897.536134259259</v>
      </c>
      <c r="T3163" s="10">
        <f t="shared" si="19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88"/>
        <v>0.72849999999999993</v>
      </c>
      <c r="P3164" s="6">
        <f t="shared" si="189"/>
        <v>2574.5</v>
      </c>
      <c r="Q3164" t="s">
        <v>8315</v>
      </c>
      <c r="R3164" t="s">
        <v>8316</v>
      </c>
      <c r="S3164" s="10">
        <f t="shared" si="190"/>
        <v>41799.685902777775</v>
      </c>
      <c r="T3164" s="10">
        <f t="shared" si="19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88"/>
        <v>0.88846153846153841</v>
      </c>
      <c r="P3165" s="6">
        <f t="shared" si="189"/>
        <v>7261</v>
      </c>
      <c r="Q3165" t="s">
        <v>8315</v>
      </c>
      <c r="R3165" t="s">
        <v>8316</v>
      </c>
      <c r="S3165" s="10">
        <f t="shared" si="190"/>
        <v>41775.753761574073</v>
      </c>
      <c r="T3165" s="10">
        <f t="shared" si="19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88"/>
        <v>0.93240000000000001</v>
      </c>
      <c r="P3166" s="6">
        <f t="shared" si="189"/>
        <v>1370</v>
      </c>
      <c r="Q3166" t="s">
        <v>8315</v>
      </c>
      <c r="R3166" t="s">
        <v>8316</v>
      </c>
      <c r="S3166" s="10">
        <f t="shared" si="190"/>
        <v>41766.80572916667</v>
      </c>
      <c r="T3166" s="10">
        <f t="shared" si="19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88"/>
        <v>0.37333333333333329</v>
      </c>
      <c r="P3167" s="6">
        <f t="shared" si="189"/>
        <v>620.5</v>
      </c>
      <c r="Q3167" t="s">
        <v>8315</v>
      </c>
      <c r="R3167" t="s">
        <v>8316</v>
      </c>
      <c r="S3167" s="10">
        <f t="shared" si="190"/>
        <v>40644.159259259257</v>
      </c>
      <c r="T3167" s="10">
        <f t="shared" si="19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88"/>
        <v>0.39771914285714283</v>
      </c>
      <c r="P3168" s="6">
        <f t="shared" si="189"/>
        <v>28504.915000000001</v>
      </c>
      <c r="Q3168" t="s">
        <v>8315</v>
      </c>
      <c r="R3168" t="s">
        <v>8316</v>
      </c>
      <c r="S3168" s="10">
        <f t="shared" si="190"/>
        <v>41940.69158564815</v>
      </c>
      <c r="T3168" s="10">
        <f t="shared" si="19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88"/>
        <v>0.83833333333333337</v>
      </c>
      <c r="P3169" s="6">
        <f t="shared" si="189"/>
        <v>1770</v>
      </c>
      <c r="Q3169" t="s">
        <v>8315</v>
      </c>
      <c r="R3169" t="s">
        <v>8316</v>
      </c>
      <c r="S3169" s="10">
        <f t="shared" si="190"/>
        <v>41839.175706018519</v>
      </c>
      <c r="T3169" s="10">
        <f t="shared" si="19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88"/>
        <v>0.75800000000000001</v>
      </c>
      <c r="P3170" s="6">
        <f t="shared" si="189"/>
        <v>1583</v>
      </c>
      <c r="Q3170" t="s">
        <v>8315</v>
      </c>
      <c r="R3170" t="s">
        <v>8316</v>
      </c>
      <c r="S3170" s="10">
        <f t="shared" si="190"/>
        <v>41772.105937500004</v>
      </c>
      <c r="T3170" s="10">
        <f t="shared" si="19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88"/>
        <v>0.96987500000000004</v>
      </c>
      <c r="P3171" s="6">
        <f t="shared" si="189"/>
        <v>4161.5</v>
      </c>
      <c r="Q3171" t="s">
        <v>8315</v>
      </c>
      <c r="R3171" t="s">
        <v>8316</v>
      </c>
      <c r="S3171" s="10">
        <f t="shared" si="190"/>
        <v>41591.737974537034</v>
      </c>
      <c r="T3171" s="10">
        <f t="shared" si="19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88"/>
        <v>0.87749999999999995</v>
      </c>
      <c r="P3172" s="6">
        <f t="shared" si="189"/>
        <v>1158</v>
      </c>
      <c r="Q3172" t="s">
        <v>8315</v>
      </c>
      <c r="R3172" t="s">
        <v>8316</v>
      </c>
      <c r="S3172" s="10">
        <f t="shared" si="190"/>
        <v>41789.080370370371</v>
      </c>
      <c r="T3172" s="10">
        <f t="shared" si="19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88"/>
        <v>0.91185714285714281</v>
      </c>
      <c r="P3173" s="6">
        <f t="shared" si="189"/>
        <v>3867</v>
      </c>
      <c r="Q3173" t="s">
        <v>8315</v>
      </c>
      <c r="R3173" t="s">
        <v>8316</v>
      </c>
      <c r="S3173" s="10">
        <f t="shared" si="190"/>
        <v>42466.608310185184</v>
      </c>
      <c r="T3173" s="10">
        <f t="shared" si="19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88"/>
        <v>0.85</v>
      </c>
      <c r="P3174" s="6">
        <f t="shared" si="189"/>
        <v>1164.5</v>
      </c>
      <c r="Q3174" t="s">
        <v>8315</v>
      </c>
      <c r="R3174" t="s">
        <v>8316</v>
      </c>
      <c r="S3174" s="10">
        <f t="shared" si="190"/>
        <v>40923.729953703703</v>
      </c>
      <c r="T3174" s="10">
        <f t="shared" si="19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88"/>
        <v>0.97</v>
      </c>
      <c r="P3175" s="6">
        <f t="shared" si="189"/>
        <v>5187</v>
      </c>
      <c r="Q3175" t="s">
        <v>8315</v>
      </c>
      <c r="R3175" t="s">
        <v>8316</v>
      </c>
      <c r="S3175" s="10">
        <f t="shared" si="190"/>
        <v>41878.878379629627</v>
      </c>
      <c r="T3175" s="10">
        <f t="shared" si="19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88"/>
        <v>0.98866666666666669</v>
      </c>
      <c r="P3176" s="6">
        <f t="shared" si="189"/>
        <v>1528.5</v>
      </c>
      <c r="Q3176" t="s">
        <v>8315</v>
      </c>
      <c r="R3176" t="s">
        <v>8316</v>
      </c>
      <c r="S3176" s="10">
        <f t="shared" si="190"/>
        <v>41862.864675925928</v>
      </c>
      <c r="T3176" s="10">
        <f t="shared" si="19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88"/>
        <v>0.90439999999999998</v>
      </c>
      <c r="P3177" s="6">
        <f t="shared" si="189"/>
        <v>2769</v>
      </c>
      <c r="Q3177" t="s">
        <v>8315</v>
      </c>
      <c r="R3177" t="s">
        <v>8316</v>
      </c>
      <c r="S3177" s="10">
        <f t="shared" si="190"/>
        <v>40531.886886574073</v>
      </c>
      <c r="T3177" s="10">
        <f t="shared" si="19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88"/>
        <v>0.85157894736842099</v>
      </c>
      <c r="P3178" s="6">
        <f t="shared" si="189"/>
        <v>1118.5</v>
      </c>
      <c r="Q3178" t="s">
        <v>8315</v>
      </c>
      <c r="R3178" t="s">
        <v>8316</v>
      </c>
      <c r="S3178" s="10">
        <f t="shared" si="190"/>
        <v>41477.930914351848</v>
      </c>
      <c r="T3178" s="10">
        <f t="shared" si="19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88"/>
        <v>0.82600000000000007</v>
      </c>
      <c r="P3179" s="6">
        <f t="shared" si="189"/>
        <v>1493</v>
      </c>
      <c r="Q3179" t="s">
        <v>8315</v>
      </c>
      <c r="R3179" t="s">
        <v>8316</v>
      </c>
      <c r="S3179" s="10">
        <f t="shared" si="190"/>
        <v>41781.666770833333</v>
      </c>
      <c r="T3179" s="10">
        <f t="shared" si="19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88"/>
        <v>0.28266666666666662</v>
      </c>
      <c r="P3180" s="6">
        <f t="shared" si="189"/>
        <v>1327</v>
      </c>
      <c r="Q3180" t="s">
        <v>8315</v>
      </c>
      <c r="R3180" t="s">
        <v>8316</v>
      </c>
      <c r="S3180" s="10">
        <f t="shared" si="190"/>
        <v>41806.605034722219</v>
      </c>
      <c r="T3180" s="10">
        <f t="shared" si="19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88"/>
        <v>0.85837619047619051</v>
      </c>
      <c r="P3181" s="6">
        <f t="shared" si="189"/>
        <v>2428.41</v>
      </c>
      <c r="Q3181" t="s">
        <v>8315</v>
      </c>
      <c r="R3181" t="s">
        <v>8316</v>
      </c>
      <c r="S3181" s="10">
        <f t="shared" si="190"/>
        <v>41375.702210648145</v>
      </c>
      <c r="T3181" s="10">
        <f t="shared" si="19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88"/>
        <v>0.80249999999999999</v>
      </c>
      <c r="P3182" s="6">
        <f t="shared" si="189"/>
        <v>741</v>
      </c>
      <c r="Q3182" t="s">
        <v>8315</v>
      </c>
      <c r="R3182" t="s">
        <v>8316</v>
      </c>
      <c r="S3182" s="10">
        <f t="shared" si="190"/>
        <v>41780.412604166668</v>
      </c>
      <c r="T3182" s="10">
        <f t="shared" si="19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88"/>
        <v>0.91</v>
      </c>
      <c r="P3183" s="6">
        <f t="shared" si="189"/>
        <v>280</v>
      </c>
      <c r="Q3183" t="s">
        <v>8315</v>
      </c>
      <c r="R3183" t="s">
        <v>8316</v>
      </c>
      <c r="S3183" s="10">
        <f t="shared" si="190"/>
        <v>41779.310034722221</v>
      </c>
      <c r="T3183" s="10">
        <f t="shared" si="19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88"/>
        <v>0.9911428571428571</v>
      </c>
      <c r="P3184" s="6">
        <f t="shared" si="189"/>
        <v>3606.5</v>
      </c>
      <c r="Q3184" t="s">
        <v>8315</v>
      </c>
      <c r="R3184" t="s">
        <v>8316</v>
      </c>
      <c r="S3184" s="10">
        <f t="shared" si="190"/>
        <v>40883.949317129627</v>
      </c>
      <c r="T3184" s="10">
        <f t="shared" si="19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88"/>
        <v>0.91</v>
      </c>
      <c r="P3185" s="6">
        <f t="shared" si="189"/>
        <v>1396.5</v>
      </c>
      <c r="Q3185" t="s">
        <v>8315</v>
      </c>
      <c r="R3185" t="s">
        <v>8316</v>
      </c>
      <c r="S3185" s="10">
        <f t="shared" si="190"/>
        <v>41491.79478009259</v>
      </c>
      <c r="T3185" s="10">
        <f t="shared" si="19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88"/>
        <v>0.9279069767441861</v>
      </c>
      <c r="P3186" s="6">
        <f t="shared" si="189"/>
        <v>2328</v>
      </c>
      <c r="Q3186" t="s">
        <v>8315</v>
      </c>
      <c r="R3186" t="s">
        <v>8316</v>
      </c>
      <c r="S3186" s="10">
        <f t="shared" si="190"/>
        <v>41791.993414351848</v>
      </c>
      <c r="T3186" s="10">
        <f t="shared" si="19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88"/>
        <v>1</v>
      </c>
      <c r="P3187" s="6">
        <f t="shared" si="189"/>
        <v>512</v>
      </c>
      <c r="Q3187" t="s">
        <v>8315</v>
      </c>
      <c r="R3187" t="s">
        <v>8316</v>
      </c>
      <c r="S3187" s="10">
        <f t="shared" si="190"/>
        <v>41829.977326388893</v>
      </c>
      <c r="T3187" s="10">
        <f t="shared" si="19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88"/>
        <v>0.97812500000000002</v>
      </c>
      <c r="P3188" s="6">
        <f t="shared" si="189"/>
        <v>1670</v>
      </c>
      <c r="Q3188" t="s">
        <v>8315</v>
      </c>
      <c r="R3188" t="s">
        <v>8316</v>
      </c>
      <c r="S3188" s="10">
        <f t="shared" si="190"/>
        <v>41868.924050925925</v>
      </c>
      <c r="T3188" s="10">
        <f t="shared" si="19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88"/>
        <v>0.83706666666666663</v>
      </c>
      <c r="P3189" s="6">
        <f t="shared" si="189"/>
        <v>8844</v>
      </c>
      <c r="Q3189" t="s">
        <v>8315</v>
      </c>
      <c r="R3189" t="s">
        <v>8316</v>
      </c>
      <c r="S3189" s="10">
        <f t="shared" si="190"/>
        <v>41835.666354166664</v>
      </c>
      <c r="T3189" s="10">
        <f t="shared" si="19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ref="O3190:O3253" si="192">(D3190-E3190)/ABS(D3190)+1</f>
        <v>1.35</v>
      </c>
      <c r="P3190" s="6">
        <f t="shared" ref="P3190:P3253" si="193">AVERAGE(E3190,L3190)</f>
        <v>69.5</v>
      </c>
      <c r="Q3190" t="s">
        <v>8315</v>
      </c>
      <c r="R3190" t="s">
        <v>8357</v>
      </c>
      <c r="S3190" s="10">
        <f t="shared" ref="S3190:S3253" si="194">(((J3190/60)/60)/24)+DATE(1970,1,1)</f>
        <v>42144.415532407409</v>
      </c>
      <c r="T3190" s="10">
        <f t="shared" ref="T3190:T3253" si="195"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2"/>
        <v>1.8767272727272726</v>
      </c>
      <c r="P3191" s="6">
        <f t="shared" si="193"/>
        <v>3399.5</v>
      </c>
      <c r="Q3191" t="s">
        <v>8315</v>
      </c>
      <c r="R3191" t="s">
        <v>8357</v>
      </c>
      <c r="S3191" s="10">
        <f t="shared" si="194"/>
        <v>42118.346435185187</v>
      </c>
      <c r="T3191" s="10">
        <f t="shared" si="195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2"/>
        <v>2</v>
      </c>
      <c r="P3192" s="6">
        <f t="shared" si="193"/>
        <v>0</v>
      </c>
      <c r="Q3192" t="s">
        <v>8315</v>
      </c>
      <c r="R3192" t="s">
        <v>8357</v>
      </c>
      <c r="S3192" s="10">
        <f t="shared" si="194"/>
        <v>42683.151331018518</v>
      </c>
      <c r="T3192" s="10">
        <f t="shared" si="195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2"/>
        <v>1.9597333333333333</v>
      </c>
      <c r="P3193" s="6">
        <f t="shared" si="193"/>
        <v>77.5</v>
      </c>
      <c r="Q3193" t="s">
        <v>8315</v>
      </c>
      <c r="R3193" t="s">
        <v>8357</v>
      </c>
      <c r="S3193" s="10">
        <f t="shared" si="194"/>
        <v>42538.755428240736</v>
      </c>
      <c r="T3193" s="10">
        <f t="shared" si="195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2"/>
        <v>1.9898</v>
      </c>
      <c r="P3194" s="6">
        <f t="shared" si="193"/>
        <v>55</v>
      </c>
      <c r="Q3194" t="s">
        <v>8315</v>
      </c>
      <c r="R3194" t="s">
        <v>8357</v>
      </c>
      <c r="S3194" s="10">
        <f t="shared" si="194"/>
        <v>42018.94049768518</v>
      </c>
      <c r="T3194" s="10">
        <f t="shared" si="195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2"/>
        <v>1.8826000000000001</v>
      </c>
      <c r="P3195" s="6">
        <f t="shared" si="193"/>
        <v>305.5</v>
      </c>
      <c r="Q3195" t="s">
        <v>8315</v>
      </c>
      <c r="R3195" t="s">
        <v>8357</v>
      </c>
      <c r="S3195" s="10">
        <f t="shared" si="194"/>
        <v>42010.968240740738</v>
      </c>
      <c r="T3195" s="10">
        <f t="shared" si="195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2"/>
        <v>2</v>
      </c>
      <c r="P3196" s="6">
        <f t="shared" si="193"/>
        <v>0</v>
      </c>
      <c r="Q3196" t="s">
        <v>8315</v>
      </c>
      <c r="R3196" t="s">
        <v>8357</v>
      </c>
      <c r="S3196" s="10">
        <f t="shared" si="194"/>
        <v>42182.062476851846</v>
      </c>
      <c r="T3196" s="10">
        <f t="shared" si="195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2"/>
        <v>1.4085714285714286</v>
      </c>
      <c r="P3197" s="6">
        <f t="shared" si="193"/>
        <v>1054.5</v>
      </c>
      <c r="Q3197" t="s">
        <v>8315</v>
      </c>
      <c r="R3197" t="s">
        <v>8357</v>
      </c>
      <c r="S3197" s="10">
        <f t="shared" si="194"/>
        <v>42017.594236111108</v>
      </c>
      <c r="T3197" s="10">
        <f t="shared" si="195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2"/>
        <v>1.9994000000000001</v>
      </c>
      <c r="P3198" s="6">
        <f t="shared" si="193"/>
        <v>903</v>
      </c>
      <c r="Q3198" t="s">
        <v>8315</v>
      </c>
      <c r="R3198" t="s">
        <v>8357</v>
      </c>
      <c r="S3198" s="10">
        <f t="shared" si="194"/>
        <v>42157.598090277781</v>
      </c>
      <c r="T3198" s="10">
        <f t="shared" si="195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2"/>
        <v>1.8855</v>
      </c>
      <c r="P3199" s="6">
        <f t="shared" si="193"/>
        <v>574.5</v>
      </c>
      <c r="Q3199" t="s">
        <v>8315</v>
      </c>
      <c r="R3199" t="s">
        <v>8357</v>
      </c>
      <c r="S3199" s="10">
        <f t="shared" si="194"/>
        <v>42009.493263888886</v>
      </c>
      <c r="T3199" s="10">
        <f t="shared" si="195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2"/>
        <v>1.9963333333333333</v>
      </c>
      <c r="P3200" s="6">
        <f t="shared" si="193"/>
        <v>56.5</v>
      </c>
      <c r="Q3200" t="s">
        <v>8315</v>
      </c>
      <c r="R3200" t="s">
        <v>8357</v>
      </c>
      <c r="S3200" s="10">
        <f t="shared" si="194"/>
        <v>42013.424502314811</v>
      </c>
      <c r="T3200" s="10">
        <f t="shared" si="195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2"/>
        <v>1.4783999999999999</v>
      </c>
      <c r="P3201" s="6">
        <f t="shared" si="193"/>
        <v>1330.5</v>
      </c>
      <c r="Q3201" t="s">
        <v>8315</v>
      </c>
      <c r="R3201" t="s">
        <v>8357</v>
      </c>
      <c r="S3201" s="10">
        <f t="shared" si="194"/>
        <v>41858.761782407404</v>
      </c>
      <c r="T3201" s="10">
        <f t="shared" si="195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2"/>
        <v>1.9999799999999999</v>
      </c>
      <c r="P3202" s="6">
        <f t="shared" si="193"/>
        <v>1</v>
      </c>
      <c r="Q3202" t="s">
        <v>8315</v>
      </c>
      <c r="R3202" t="s">
        <v>8357</v>
      </c>
      <c r="S3202" s="10">
        <f t="shared" si="194"/>
        <v>42460.320613425924</v>
      </c>
      <c r="T3202" s="10">
        <f t="shared" si="195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2"/>
        <v>1.9875</v>
      </c>
      <c r="P3203" s="6">
        <f t="shared" si="193"/>
        <v>13.5</v>
      </c>
      <c r="Q3203" t="s">
        <v>8315</v>
      </c>
      <c r="R3203" t="s">
        <v>8357</v>
      </c>
      <c r="S3203" s="10">
        <f t="shared" si="194"/>
        <v>41861.767094907409</v>
      </c>
      <c r="T3203" s="10">
        <f t="shared" si="19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92"/>
        <v>1.4548000000000001</v>
      </c>
      <c r="P3204" s="6">
        <f t="shared" si="193"/>
        <v>1375.5</v>
      </c>
      <c r="Q3204" t="s">
        <v>8315</v>
      </c>
      <c r="R3204" t="s">
        <v>8357</v>
      </c>
      <c r="S3204" s="10">
        <f t="shared" si="194"/>
        <v>42293.853541666671</v>
      </c>
      <c r="T3204" s="10">
        <f t="shared" si="19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92"/>
        <v>1.75</v>
      </c>
      <c r="P3205" s="6">
        <f t="shared" si="193"/>
        <v>128</v>
      </c>
      <c r="Q3205" t="s">
        <v>8315</v>
      </c>
      <c r="R3205" t="s">
        <v>8357</v>
      </c>
      <c r="S3205" s="10">
        <f t="shared" si="194"/>
        <v>42242.988680555558</v>
      </c>
      <c r="T3205" s="10">
        <f t="shared" si="19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92"/>
        <v>2</v>
      </c>
      <c r="P3206" s="6">
        <f t="shared" si="193"/>
        <v>0</v>
      </c>
      <c r="Q3206" t="s">
        <v>8315</v>
      </c>
      <c r="R3206" t="s">
        <v>8357</v>
      </c>
      <c r="S3206" s="10">
        <f t="shared" si="194"/>
        <v>42172.686099537037</v>
      </c>
      <c r="T3206" s="10">
        <f t="shared" si="19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92"/>
        <v>1.965875</v>
      </c>
      <c r="P3207" s="6">
        <f t="shared" si="193"/>
        <v>142.5</v>
      </c>
      <c r="Q3207" t="s">
        <v>8315</v>
      </c>
      <c r="R3207" t="s">
        <v>8357</v>
      </c>
      <c r="S3207" s="10">
        <f t="shared" si="194"/>
        <v>42095.374675925923</v>
      </c>
      <c r="T3207" s="10">
        <f t="shared" si="19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92"/>
        <v>2</v>
      </c>
      <c r="P3208" s="6">
        <f t="shared" si="193"/>
        <v>0</v>
      </c>
      <c r="Q3208" t="s">
        <v>8315</v>
      </c>
      <c r="R3208" t="s">
        <v>8357</v>
      </c>
      <c r="S3208" s="10">
        <f t="shared" si="194"/>
        <v>42236.276053240741</v>
      </c>
      <c r="T3208" s="10">
        <f t="shared" si="19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92"/>
        <v>1.5363636363636364</v>
      </c>
      <c r="P3209" s="6">
        <f t="shared" si="193"/>
        <v>1293</v>
      </c>
      <c r="Q3209" t="s">
        <v>8315</v>
      </c>
      <c r="R3209" t="s">
        <v>8357</v>
      </c>
      <c r="S3209" s="10">
        <f t="shared" si="194"/>
        <v>42057.277858796297</v>
      </c>
      <c r="T3209" s="10">
        <f t="shared" si="19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92"/>
        <v>0.96499999999999997</v>
      </c>
      <c r="P3210" s="6">
        <f t="shared" si="193"/>
        <v>2628.5</v>
      </c>
      <c r="Q3210" t="s">
        <v>8315</v>
      </c>
      <c r="R3210" t="s">
        <v>8316</v>
      </c>
      <c r="S3210" s="10">
        <f t="shared" si="194"/>
        <v>41827.605057870373</v>
      </c>
      <c r="T3210" s="10">
        <f t="shared" si="19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92"/>
        <v>0.80676842105263147</v>
      </c>
      <c r="P3211" s="6">
        <f t="shared" si="193"/>
        <v>5780.85</v>
      </c>
      <c r="Q3211" t="s">
        <v>8315</v>
      </c>
      <c r="R3211" t="s">
        <v>8316</v>
      </c>
      <c r="S3211" s="10">
        <f t="shared" si="194"/>
        <v>41778.637245370373</v>
      </c>
      <c r="T3211" s="10">
        <f t="shared" si="19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92"/>
        <v>0.74233333333333329</v>
      </c>
      <c r="P3212" s="6">
        <f t="shared" si="193"/>
        <v>1916.5</v>
      </c>
      <c r="Q3212" t="s">
        <v>8315</v>
      </c>
      <c r="R3212" t="s">
        <v>8316</v>
      </c>
      <c r="S3212" s="10">
        <f t="shared" si="194"/>
        <v>41013.936562499999</v>
      </c>
      <c r="T3212" s="10">
        <f t="shared" si="19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92"/>
        <v>0.80256521739130438</v>
      </c>
      <c r="P3213" s="6">
        <f t="shared" si="193"/>
        <v>13931.5</v>
      </c>
      <c r="Q3213" t="s">
        <v>8315</v>
      </c>
      <c r="R3213" t="s">
        <v>8316</v>
      </c>
      <c r="S3213" s="10">
        <f t="shared" si="194"/>
        <v>41834.586574074077</v>
      </c>
      <c r="T3213" s="10">
        <f t="shared" si="19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92"/>
        <v>0.73750000000000004</v>
      </c>
      <c r="P3214" s="6">
        <f t="shared" si="193"/>
        <v>2572</v>
      </c>
      <c r="Q3214" t="s">
        <v>8315</v>
      </c>
      <c r="R3214" t="s">
        <v>8316</v>
      </c>
      <c r="S3214" s="10">
        <f t="shared" si="194"/>
        <v>41829.795729166668</v>
      </c>
      <c r="T3214" s="10">
        <f t="shared" si="19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92"/>
        <v>0.99883333333333335</v>
      </c>
      <c r="P3215" s="6">
        <f t="shared" si="193"/>
        <v>3027</v>
      </c>
      <c r="Q3215" t="s">
        <v>8315</v>
      </c>
      <c r="R3215" t="s">
        <v>8316</v>
      </c>
      <c r="S3215" s="10">
        <f t="shared" si="194"/>
        <v>42171.763414351852</v>
      </c>
      <c r="T3215" s="10">
        <f t="shared" si="19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92"/>
        <v>0.97866666666666668</v>
      </c>
      <c r="P3216" s="6">
        <f t="shared" si="193"/>
        <v>6185.5</v>
      </c>
      <c r="Q3216" t="s">
        <v>8315</v>
      </c>
      <c r="R3216" t="s">
        <v>8316</v>
      </c>
      <c r="S3216" s="10">
        <f t="shared" si="194"/>
        <v>42337.792511574073</v>
      </c>
      <c r="T3216" s="10">
        <f t="shared" si="19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92"/>
        <v>0.99648571428571431</v>
      </c>
      <c r="P3217" s="6">
        <f t="shared" si="193"/>
        <v>17628.5</v>
      </c>
      <c r="Q3217" t="s">
        <v>8315</v>
      </c>
      <c r="R3217" t="s">
        <v>8316</v>
      </c>
      <c r="S3217" s="10">
        <f t="shared" si="194"/>
        <v>42219.665173611109</v>
      </c>
      <c r="T3217" s="10">
        <f t="shared" si="19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92"/>
        <v>0.99950000000000006</v>
      </c>
      <c r="P3218" s="6">
        <f t="shared" si="193"/>
        <v>1018</v>
      </c>
      <c r="Q3218" t="s">
        <v>8315</v>
      </c>
      <c r="R3218" t="s">
        <v>8316</v>
      </c>
      <c r="S3218" s="10">
        <f t="shared" si="194"/>
        <v>42165.462627314817</v>
      </c>
      <c r="T3218" s="10">
        <f t="shared" si="19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92"/>
        <v>0.83977777777777773</v>
      </c>
      <c r="P3219" s="6">
        <f t="shared" si="193"/>
        <v>2662.5</v>
      </c>
      <c r="Q3219" t="s">
        <v>8315</v>
      </c>
      <c r="R3219" t="s">
        <v>8316</v>
      </c>
      <c r="S3219" s="10">
        <f t="shared" si="194"/>
        <v>42648.546111111107</v>
      </c>
      <c r="T3219" s="10">
        <f t="shared" si="19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92"/>
        <v>0.97899999999999998</v>
      </c>
      <c r="P3220" s="6">
        <f t="shared" si="193"/>
        <v>6218</v>
      </c>
      <c r="Q3220" t="s">
        <v>8315</v>
      </c>
      <c r="R3220" t="s">
        <v>8316</v>
      </c>
      <c r="S3220" s="10">
        <f t="shared" si="194"/>
        <v>41971.002152777779</v>
      </c>
      <c r="T3220" s="10">
        <f t="shared" si="19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92"/>
        <v>0.99890000000000001</v>
      </c>
      <c r="P3221" s="6">
        <f t="shared" si="193"/>
        <v>10070.5</v>
      </c>
      <c r="Q3221" t="s">
        <v>8315</v>
      </c>
      <c r="R3221" t="s">
        <v>8316</v>
      </c>
      <c r="S3221" s="10">
        <f t="shared" si="194"/>
        <v>42050.983182870375</v>
      </c>
      <c r="T3221" s="10">
        <f t="shared" si="19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92"/>
        <v>0.99160000000000004</v>
      </c>
      <c r="P3222" s="6">
        <f t="shared" si="193"/>
        <v>7592.5</v>
      </c>
      <c r="Q3222" t="s">
        <v>8315</v>
      </c>
      <c r="R3222" t="s">
        <v>8316</v>
      </c>
      <c r="S3222" s="10">
        <f t="shared" si="194"/>
        <v>42772.833379629628</v>
      </c>
      <c r="T3222" s="10">
        <f t="shared" si="19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92"/>
        <v>0.96575</v>
      </c>
      <c r="P3223" s="6">
        <f t="shared" si="193"/>
        <v>2125</v>
      </c>
      <c r="Q3223" t="s">
        <v>8315</v>
      </c>
      <c r="R3223" t="s">
        <v>8316</v>
      </c>
      <c r="S3223" s="10">
        <f t="shared" si="194"/>
        <v>42155.696793981479</v>
      </c>
      <c r="T3223" s="10">
        <f t="shared" si="19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92"/>
        <v>0.752</v>
      </c>
      <c r="P3224" s="6">
        <f t="shared" si="193"/>
        <v>1602</v>
      </c>
      <c r="Q3224" t="s">
        <v>8315</v>
      </c>
      <c r="R3224" t="s">
        <v>8316</v>
      </c>
      <c r="S3224" s="10">
        <f t="shared" si="194"/>
        <v>42270.582141203704</v>
      </c>
      <c r="T3224" s="10">
        <f t="shared" si="19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92"/>
        <v>0.90483870967741931</v>
      </c>
      <c r="P3225" s="6">
        <f t="shared" si="193"/>
        <v>1734.5</v>
      </c>
      <c r="Q3225" t="s">
        <v>8315</v>
      </c>
      <c r="R3225" t="s">
        <v>8316</v>
      </c>
      <c r="S3225" s="10">
        <f t="shared" si="194"/>
        <v>42206.835370370376</v>
      </c>
      <c r="T3225" s="10">
        <f t="shared" si="19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92"/>
        <v>0.97966666666666669</v>
      </c>
      <c r="P3226" s="6">
        <f t="shared" si="193"/>
        <v>15413</v>
      </c>
      <c r="Q3226" t="s">
        <v>8315</v>
      </c>
      <c r="R3226" t="s">
        <v>8316</v>
      </c>
      <c r="S3226" s="10">
        <f t="shared" si="194"/>
        <v>42697.850844907407</v>
      </c>
      <c r="T3226" s="10">
        <f t="shared" si="19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92"/>
        <v>0.97650000000000003</v>
      </c>
      <c r="P3227" s="6">
        <f t="shared" si="193"/>
        <v>1043</v>
      </c>
      <c r="Q3227" t="s">
        <v>8315</v>
      </c>
      <c r="R3227" t="s">
        <v>8316</v>
      </c>
      <c r="S3227" s="10">
        <f t="shared" si="194"/>
        <v>42503.559467592597</v>
      </c>
      <c r="T3227" s="10">
        <f t="shared" si="19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92"/>
        <v>0.95833333333333337</v>
      </c>
      <c r="P3228" s="6">
        <f t="shared" si="193"/>
        <v>635.5</v>
      </c>
      <c r="Q3228" t="s">
        <v>8315</v>
      </c>
      <c r="R3228" t="s">
        <v>8316</v>
      </c>
      <c r="S3228" s="10">
        <f t="shared" si="194"/>
        <v>42277.583472222221</v>
      </c>
      <c r="T3228" s="10">
        <f t="shared" si="19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92"/>
        <v>0.75</v>
      </c>
      <c r="P3229" s="6">
        <f t="shared" si="193"/>
        <v>765</v>
      </c>
      <c r="Q3229" t="s">
        <v>8315</v>
      </c>
      <c r="R3229" t="s">
        <v>8316</v>
      </c>
      <c r="S3229" s="10">
        <f t="shared" si="194"/>
        <v>42722.882361111115</v>
      </c>
      <c r="T3229" s="10">
        <f t="shared" si="19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92"/>
        <v>0.97657142857142853</v>
      </c>
      <c r="P3230" s="6">
        <f t="shared" si="193"/>
        <v>3600.5</v>
      </c>
      <c r="Q3230" t="s">
        <v>8315</v>
      </c>
      <c r="R3230" t="s">
        <v>8316</v>
      </c>
      <c r="S3230" s="10">
        <f t="shared" si="194"/>
        <v>42323.70930555556</v>
      </c>
      <c r="T3230" s="10">
        <f t="shared" si="19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92"/>
        <v>0.92135</v>
      </c>
      <c r="P3231" s="6">
        <f t="shared" si="193"/>
        <v>10887.5</v>
      </c>
      <c r="Q3231" t="s">
        <v>8315</v>
      </c>
      <c r="R3231" t="s">
        <v>8316</v>
      </c>
      <c r="S3231" s="10">
        <f t="shared" si="194"/>
        <v>41933.291643518518</v>
      </c>
      <c r="T3231" s="10">
        <f t="shared" si="19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92"/>
        <v>0.90115384615384619</v>
      </c>
      <c r="P3232" s="6">
        <f t="shared" si="193"/>
        <v>1447</v>
      </c>
      <c r="Q3232" t="s">
        <v>8315</v>
      </c>
      <c r="R3232" t="s">
        <v>8316</v>
      </c>
      <c r="S3232" s="10">
        <f t="shared" si="194"/>
        <v>41898.168125000004</v>
      </c>
      <c r="T3232" s="10">
        <f t="shared" si="19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92"/>
        <v>0.39</v>
      </c>
      <c r="P3233" s="6">
        <f t="shared" si="193"/>
        <v>819</v>
      </c>
      <c r="Q3233" t="s">
        <v>8315</v>
      </c>
      <c r="R3233" t="s">
        <v>8316</v>
      </c>
      <c r="S3233" s="10">
        <f t="shared" si="194"/>
        <v>42446.943831018521</v>
      </c>
      <c r="T3233" s="10">
        <f t="shared" si="19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92"/>
        <v>0.68799999999999994</v>
      </c>
      <c r="P3234" s="6">
        <f t="shared" si="193"/>
        <v>669</v>
      </c>
      <c r="Q3234" t="s">
        <v>8315</v>
      </c>
      <c r="R3234" t="s">
        <v>8316</v>
      </c>
      <c r="S3234" s="10">
        <f t="shared" si="194"/>
        <v>42463.81385416667</v>
      </c>
      <c r="T3234" s="10">
        <f t="shared" si="19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92"/>
        <v>0.81200000000000006</v>
      </c>
      <c r="P3235" s="6">
        <f t="shared" si="193"/>
        <v>3000.5</v>
      </c>
      <c r="Q3235" t="s">
        <v>8315</v>
      </c>
      <c r="R3235" t="s">
        <v>8316</v>
      </c>
      <c r="S3235" s="10">
        <f t="shared" si="194"/>
        <v>42766.805034722223</v>
      </c>
      <c r="T3235" s="10">
        <f t="shared" si="19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92"/>
        <v>0.99607250000000003</v>
      </c>
      <c r="P3236" s="6">
        <f t="shared" si="193"/>
        <v>2065.355</v>
      </c>
      <c r="Q3236" t="s">
        <v>8315</v>
      </c>
      <c r="R3236" t="s">
        <v>8316</v>
      </c>
      <c r="S3236" s="10">
        <f t="shared" si="194"/>
        <v>42734.789444444439</v>
      </c>
      <c r="T3236" s="10">
        <f t="shared" si="19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92"/>
        <v>0.96793333333333331</v>
      </c>
      <c r="P3237" s="6">
        <f t="shared" si="193"/>
        <v>7831</v>
      </c>
      <c r="Q3237" t="s">
        <v>8315</v>
      </c>
      <c r="R3237" t="s">
        <v>8316</v>
      </c>
      <c r="S3237" s="10">
        <f t="shared" si="194"/>
        <v>42522.347812499997</v>
      </c>
      <c r="T3237" s="10">
        <f t="shared" si="19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92"/>
        <v>0.99399999999999999</v>
      </c>
      <c r="P3238" s="6">
        <f t="shared" si="193"/>
        <v>10115</v>
      </c>
      <c r="Q3238" t="s">
        <v>8315</v>
      </c>
      <c r="R3238" t="s">
        <v>8316</v>
      </c>
      <c r="S3238" s="10">
        <f t="shared" si="194"/>
        <v>42702.917048611111</v>
      </c>
      <c r="T3238" s="10">
        <f t="shared" si="19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92"/>
        <v>0.99212457142857147</v>
      </c>
      <c r="P3239" s="6">
        <f t="shared" si="193"/>
        <v>17772.32</v>
      </c>
      <c r="Q3239" t="s">
        <v>8315</v>
      </c>
      <c r="R3239" t="s">
        <v>8316</v>
      </c>
      <c r="S3239" s="10">
        <f t="shared" si="194"/>
        <v>42252.474351851852</v>
      </c>
      <c r="T3239" s="10">
        <f t="shared" si="19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92"/>
        <v>0.87678571428571428</v>
      </c>
      <c r="P3240" s="6">
        <f t="shared" si="193"/>
        <v>1612</v>
      </c>
      <c r="Q3240" t="s">
        <v>8315</v>
      </c>
      <c r="R3240" t="s">
        <v>8316</v>
      </c>
      <c r="S3240" s="10">
        <f t="shared" si="194"/>
        <v>42156.510393518518</v>
      </c>
      <c r="T3240" s="10">
        <f t="shared" si="19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92"/>
        <v>0.94080859774820891</v>
      </c>
      <c r="P3241" s="6">
        <f t="shared" si="193"/>
        <v>3156.49</v>
      </c>
      <c r="Q3241" t="s">
        <v>8315</v>
      </c>
      <c r="R3241" t="s">
        <v>8316</v>
      </c>
      <c r="S3241" s="10">
        <f t="shared" si="194"/>
        <v>42278.089039351849</v>
      </c>
      <c r="T3241" s="10">
        <f t="shared" si="19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92"/>
        <v>0.99433333333333329</v>
      </c>
      <c r="P3242" s="6">
        <f t="shared" si="193"/>
        <v>1525.5</v>
      </c>
      <c r="Q3242" t="s">
        <v>8315</v>
      </c>
      <c r="R3242" t="s">
        <v>8316</v>
      </c>
      <c r="S3242" s="10">
        <f t="shared" si="194"/>
        <v>42754.693842592591</v>
      </c>
      <c r="T3242" s="10">
        <f t="shared" si="19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92"/>
        <v>0.8469411764705882</v>
      </c>
      <c r="P3243" s="6">
        <f t="shared" si="193"/>
        <v>4984</v>
      </c>
      <c r="Q3243" t="s">
        <v>8315</v>
      </c>
      <c r="R3243" t="s">
        <v>8316</v>
      </c>
      <c r="S3243" s="10">
        <f t="shared" si="194"/>
        <v>41893.324884259258</v>
      </c>
      <c r="T3243" s="10">
        <f t="shared" si="19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92"/>
        <v>0.72695799999999999</v>
      </c>
      <c r="P3244" s="6">
        <f t="shared" si="193"/>
        <v>6456.71</v>
      </c>
      <c r="Q3244" t="s">
        <v>8315</v>
      </c>
      <c r="R3244" t="s">
        <v>8316</v>
      </c>
      <c r="S3244" s="10">
        <f t="shared" si="194"/>
        <v>41871.755694444444</v>
      </c>
      <c r="T3244" s="10">
        <f t="shared" si="19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92"/>
        <v>0.97162499999999996</v>
      </c>
      <c r="P3245" s="6">
        <f t="shared" si="193"/>
        <v>4149</v>
      </c>
      <c r="Q3245" t="s">
        <v>8315</v>
      </c>
      <c r="R3245" t="s">
        <v>8316</v>
      </c>
      <c r="S3245" s="10">
        <f t="shared" si="194"/>
        <v>42262.096782407403</v>
      </c>
      <c r="T3245" s="10">
        <f t="shared" si="19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92"/>
        <v>0.97062499999999996</v>
      </c>
      <c r="P3246" s="6">
        <f t="shared" si="193"/>
        <v>858</v>
      </c>
      <c r="Q3246" t="s">
        <v>8315</v>
      </c>
      <c r="R3246" t="s">
        <v>8316</v>
      </c>
      <c r="S3246" s="10">
        <f t="shared" si="194"/>
        <v>42675.694236111114</v>
      </c>
      <c r="T3246" s="10">
        <f t="shared" si="19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92"/>
        <v>0.956952380952381</v>
      </c>
      <c r="P3247" s="6">
        <f t="shared" si="193"/>
        <v>11087</v>
      </c>
      <c r="Q3247" t="s">
        <v>8315</v>
      </c>
      <c r="R3247" t="s">
        <v>8316</v>
      </c>
      <c r="S3247" s="10">
        <f t="shared" si="194"/>
        <v>42135.60020833333</v>
      </c>
      <c r="T3247" s="10">
        <f t="shared" si="19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92"/>
        <v>0.88780000000000003</v>
      </c>
      <c r="P3248" s="6">
        <f t="shared" si="193"/>
        <v>5657.5</v>
      </c>
      <c r="Q3248" t="s">
        <v>8315</v>
      </c>
      <c r="R3248" t="s">
        <v>8316</v>
      </c>
      <c r="S3248" s="10">
        <f t="shared" si="194"/>
        <v>42230.472222222219</v>
      </c>
      <c r="T3248" s="10">
        <f t="shared" si="19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92"/>
        <v>0.94140000000000001</v>
      </c>
      <c r="P3249" s="6">
        <f t="shared" si="193"/>
        <v>1351.75</v>
      </c>
      <c r="Q3249" t="s">
        <v>8315</v>
      </c>
      <c r="R3249" t="s">
        <v>8316</v>
      </c>
      <c r="S3249" s="10">
        <f t="shared" si="194"/>
        <v>42167.434166666666</v>
      </c>
      <c r="T3249" s="10">
        <f t="shared" si="19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92"/>
        <v>0.99208333333333332</v>
      </c>
      <c r="P3250" s="6">
        <f t="shared" si="193"/>
        <v>6147.5</v>
      </c>
      <c r="Q3250" t="s">
        <v>8315</v>
      </c>
      <c r="R3250" t="s">
        <v>8316</v>
      </c>
      <c r="S3250" s="10">
        <f t="shared" si="194"/>
        <v>42068.888391203705</v>
      </c>
      <c r="T3250" s="10">
        <f t="shared" si="19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92"/>
        <v>0.95072727272727275</v>
      </c>
      <c r="P3251" s="6">
        <f t="shared" si="193"/>
        <v>2929.5</v>
      </c>
      <c r="Q3251" t="s">
        <v>8315</v>
      </c>
      <c r="R3251" t="s">
        <v>8316</v>
      </c>
      <c r="S3251" s="10">
        <f t="shared" si="194"/>
        <v>42145.746689814812</v>
      </c>
      <c r="T3251" s="10">
        <f t="shared" si="19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92"/>
        <v>0.98448000000000002</v>
      </c>
      <c r="P3252" s="6">
        <f t="shared" si="193"/>
        <v>12800.5</v>
      </c>
      <c r="Q3252" t="s">
        <v>8315</v>
      </c>
      <c r="R3252" t="s">
        <v>8316</v>
      </c>
      <c r="S3252" s="10">
        <f t="shared" si="194"/>
        <v>41918.742175925923</v>
      </c>
      <c r="T3252" s="10">
        <f t="shared" si="19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92"/>
        <v>0.89266666666666672</v>
      </c>
      <c r="P3253" s="6">
        <f t="shared" si="193"/>
        <v>840.5</v>
      </c>
      <c r="Q3253" t="s">
        <v>8315</v>
      </c>
      <c r="R3253" t="s">
        <v>8316</v>
      </c>
      <c r="S3253" s="10">
        <f t="shared" si="194"/>
        <v>42146.731087962966</v>
      </c>
      <c r="T3253" s="10">
        <f t="shared" si="19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ref="O3254:O3317" si="196">(D3254-E3254)/ABS(D3254)+1</f>
        <v>0.72177777777777785</v>
      </c>
      <c r="P3254" s="6">
        <f t="shared" ref="P3254:P3317" si="197">AVERAGE(E3254,L3254)</f>
        <v>1463</v>
      </c>
      <c r="Q3254" t="s">
        <v>8315</v>
      </c>
      <c r="R3254" t="s">
        <v>8316</v>
      </c>
      <c r="S3254" s="10">
        <f t="shared" ref="S3254:S3317" si="198">(((J3254/60)/60)/24)+DATE(1970,1,1)</f>
        <v>42590.472685185188</v>
      </c>
      <c r="T3254" s="10">
        <f t="shared" ref="T3254:T3317" si="199"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96"/>
        <v>0.98175000000000001</v>
      </c>
      <c r="P3255" s="6">
        <f t="shared" si="197"/>
        <v>10240</v>
      </c>
      <c r="Q3255" t="s">
        <v>8315</v>
      </c>
      <c r="R3255" t="s">
        <v>8316</v>
      </c>
      <c r="S3255" s="10">
        <f t="shared" si="198"/>
        <v>42602.576712962968</v>
      </c>
      <c r="T3255" s="10">
        <f t="shared" si="19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96"/>
        <v>0.98742307692307696</v>
      </c>
      <c r="P3256" s="6">
        <f t="shared" si="197"/>
        <v>6674.75</v>
      </c>
      <c r="Q3256" t="s">
        <v>8315</v>
      </c>
      <c r="R3256" t="s">
        <v>8316</v>
      </c>
      <c r="S3256" s="10">
        <f t="shared" si="198"/>
        <v>42059.085752314815</v>
      </c>
      <c r="T3256" s="10">
        <f t="shared" si="19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96"/>
        <v>0.25</v>
      </c>
      <c r="P3257" s="6">
        <f t="shared" si="197"/>
        <v>271.5</v>
      </c>
      <c r="Q3257" t="s">
        <v>8315</v>
      </c>
      <c r="R3257" t="s">
        <v>8316</v>
      </c>
      <c r="S3257" s="10">
        <f t="shared" si="198"/>
        <v>41889.768229166664</v>
      </c>
      <c r="T3257" s="10">
        <f t="shared" si="19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96"/>
        <v>0.71940000000000004</v>
      </c>
      <c r="P3258" s="6">
        <f t="shared" si="197"/>
        <v>6491</v>
      </c>
      <c r="Q3258" t="s">
        <v>8315</v>
      </c>
      <c r="R3258" t="s">
        <v>8316</v>
      </c>
      <c r="S3258" s="10">
        <f t="shared" si="198"/>
        <v>42144.573807870373</v>
      </c>
      <c r="T3258" s="10">
        <f t="shared" si="19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96"/>
        <v>0.93700500000000009</v>
      </c>
      <c r="P3259" s="6">
        <f t="shared" si="197"/>
        <v>1083.4949999999999</v>
      </c>
      <c r="Q3259" t="s">
        <v>8315</v>
      </c>
      <c r="R3259" t="s">
        <v>8316</v>
      </c>
      <c r="S3259" s="10">
        <f t="shared" si="198"/>
        <v>42758.559629629628</v>
      </c>
      <c r="T3259" s="10">
        <f t="shared" si="19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96"/>
        <v>0.94785714285714284</v>
      </c>
      <c r="P3260" s="6">
        <f t="shared" si="197"/>
        <v>3720</v>
      </c>
      <c r="Q3260" t="s">
        <v>8315</v>
      </c>
      <c r="R3260" t="s">
        <v>8316</v>
      </c>
      <c r="S3260" s="10">
        <f t="shared" si="198"/>
        <v>41982.887280092589</v>
      </c>
      <c r="T3260" s="10">
        <f t="shared" si="19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96"/>
        <v>0.93832173913043482</v>
      </c>
      <c r="P3261" s="6">
        <f t="shared" si="197"/>
        <v>12257.8</v>
      </c>
      <c r="Q3261" t="s">
        <v>8315</v>
      </c>
      <c r="R3261" t="s">
        <v>8316</v>
      </c>
      <c r="S3261" s="10">
        <f t="shared" si="198"/>
        <v>42614.760937500003</v>
      </c>
      <c r="T3261" s="10">
        <f t="shared" si="19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96"/>
        <v>0.90759999999999996</v>
      </c>
      <c r="P3262" s="6">
        <f t="shared" si="197"/>
        <v>2767.5</v>
      </c>
      <c r="Q3262" t="s">
        <v>8315</v>
      </c>
      <c r="R3262" t="s">
        <v>8316</v>
      </c>
      <c r="S3262" s="10">
        <f t="shared" si="198"/>
        <v>42303.672662037032</v>
      </c>
      <c r="T3262" s="10">
        <f t="shared" si="19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96"/>
        <v>0.99545454545454548</v>
      </c>
      <c r="P3263" s="6">
        <f t="shared" si="197"/>
        <v>1682</v>
      </c>
      <c r="Q3263" t="s">
        <v>8315</v>
      </c>
      <c r="R3263" t="s">
        <v>8316</v>
      </c>
      <c r="S3263" s="10">
        <f t="shared" si="198"/>
        <v>42171.725416666668</v>
      </c>
      <c r="T3263" s="10">
        <f t="shared" si="19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96"/>
        <v>0.96959016393442621</v>
      </c>
      <c r="P3264" s="6">
        <f t="shared" si="197"/>
        <v>6352.5</v>
      </c>
      <c r="Q3264" t="s">
        <v>8315</v>
      </c>
      <c r="R3264" t="s">
        <v>8316</v>
      </c>
      <c r="S3264" s="10">
        <f t="shared" si="198"/>
        <v>41964.315532407403</v>
      </c>
      <c r="T3264" s="10">
        <f t="shared" si="19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96"/>
        <v>0.87833600000000001</v>
      </c>
      <c r="P3265" s="6">
        <f t="shared" si="197"/>
        <v>1436.08</v>
      </c>
      <c r="Q3265" t="s">
        <v>8315</v>
      </c>
      <c r="R3265" t="s">
        <v>8316</v>
      </c>
      <c r="S3265" s="10">
        <f t="shared" si="198"/>
        <v>42284.516064814816</v>
      </c>
      <c r="T3265" s="10">
        <f t="shared" si="19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96"/>
        <v>0.97</v>
      </c>
      <c r="P3266" s="6">
        <f t="shared" si="197"/>
        <v>1312</v>
      </c>
      <c r="Q3266" t="s">
        <v>8315</v>
      </c>
      <c r="R3266" t="s">
        <v>8316</v>
      </c>
      <c r="S3266" s="10">
        <f t="shared" si="198"/>
        <v>42016.800208333334</v>
      </c>
      <c r="T3266" s="10">
        <f t="shared" si="19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196"/>
        <v>0.36</v>
      </c>
      <c r="P3267" s="6">
        <f t="shared" si="197"/>
        <v>2245.5</v>
      </c>
      <c r="Q3267" t="s">
        <v>8315</v>
      </c>
      <c r="R3267" t="s">
        <v>8316</v>
      </c>
      <c r="S3267" s="10">
        <f t="shared" si="198"/>
        <v>42311.711979166663</v>
      </c>
      <c r="T3267" s="10">
        <f t="shared" si="19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96"/>
        <v>0.6871666666666667</v>
      </c>
      <c r="P3268" s="6">
        <f t="shared" si="197"/>
        <v>4020</v>
      </c>
      <c r="Q3268" t="s">
        <v>8315</v>
      </c>
      <c r="R3268" t="s">
        <v>8316</v>
      </c>
      <c r="S3268" s="10">
        <f t="shared" si="198"/>
        <v>42136.536134259266</v>
      </c>
      <c r="T3268" s="10">
        <f t="shared" si="19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96"/>
        <v>0.97899999999999998</v>
      </c>
      <c r="P3269" s="6">
        <f t="shared" si="197"/>
        <v>7801.5</v>
      </c>
      <c r="Q3269" t="s">
        <v>8315</v>
      </c>
      <c r="R3269" t="s">
        <v>8316</v>
      </c>
      <c r="S3269" s="10">
        <f t="shared" si="198"/>
        <v>42172.757638888885</v>
      </c>
      <c r="T3269" s="10">
        <f t="shared" si="19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96"/>
        <v>0.72</v>
      </c>
      <c r="P3270" s="6">
        <f t="shared" si="197"/>
        <v>1301</v>
      </c>
      <c r="Q3270" t="s">
        <v>8315</v>
      </c>
      <c r="R3270" t="s">
        <v>8316</v>
      </c>
      <c r="S3270" s="10">
        <f t="shared" si="198"/>
        <v>42590.90425925926</v>
      </c>
      <c r="T3270" s="10">
        <f t="shared" si="19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96"/>
        <v>0.98499999999999999</v>
      </c>
      <c r="P3271" s="6">
        <f t="shared" si="197"/>
        <v>4095</v>
      </c>
      <c r="Q3271" t="s">
        <v>8315</v>
      </c>
      <c r="R3271" t="s">
        <v>8316</v>
      </c>
      <c r="S3271" s="10">
        <f t="shared" si="198"/>
        <v>42137.395798611105</v>
      </c>
      <c r="T3271" s="10">
        <f t="shared" si="19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96"/>
        <v>0.98333333333333328</v>
      </c>
      <c r="P3272" s="6">
        <f t="shared" si="197"/>
        <v>930</v>
      </c>
      <c r="Q3272" t="s">
        <v>8315</v>
      </c>
      <c r="R3272" t="s">
        <v>8316</v>
      </c>
      <c r="S3272" s="10">
        <f t="shared" si="198"/>
        <v>42167.533159722225</v>
      </c>
      <c r="T3272" s="10">
        <f t="shared" si="19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96"/>
        <v>0.7</v>
      </c>
      <c r="P3273" s="6">
        <f t="shared" si="197"/>
        <v>1000.5</v>
      </c>
      <c r="Q3273" t="s">
        <v>8315</v>
      </c>
      <c r="R3273" t="s">
        <v>8316</v>
      </c>
      <c r="S3273" s="10">
        <f t="shared" si="198"/>
        <v>41915.437210648146</v>
      </c>
      <c r="T3273" s="10">
        <f t="shared" si="19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96"/>
        <v>0.45569999999999999</v>
      </c>
      <c r="P3274" s="6">
        <f t="shared" si="197"/>
        <v>7794</v>
      </c>
      <c r="Q3274" t="s">
        <v>8315</v>
      </c>
      <c r="R3274" t="s">
        <v>8316</v>
      </c>
      <c r="S3274" s="10">
        <f t="shared" si="198"/>
        <v>42284.500104166669</v>
      </c>
      <c r="T3274" s="10">
        <f t="shared" si="19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96"/>
        <v>0.92600000000000005</v>
      </c>
      <c r="P3275" s="6">
        <f t="shared" si="197"/>
        <v>2158.5</v>
      </c>
      <c r="Q3275" t="s">
        <v>8315</v>
      </c>
      <c r="R3275" t="s">
        <v>8316</v>
      </c>
      <c r="S3275" s="10">
        <f t="shared" si="198"/>
        <v>42611.801412037035</v>
      </c>
      <c r="T3275" s="10">
        <f t="shared" si="19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96"/>
        <v>0.98677419354838714</v>
      </c>
      <c r="P3276" s="6">
        <f t="shared" si="197"/>
        <v>7995.5</v>
      </c>
      <c r="Q3276" t="s">
        <v>8315</v>
      </c>
      <c r="R3276" t="s">
        <v>8316</v>
      </c>
      <c r="S3276" s="10">
        <f t="shared" si="198"/>
        <v>42400.704537037032</v>
      </c>
      <c r="T3276" s="10">
        <f t="shared" si="19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96"/>
        <v>0.99722222222222223</v>
      </c>
      <c r="P3277" s="6">
        <f t="shared" si="197"/>
        <v>908.5</v>
      </c>
      <c r="Q3277" t="s">
        <v>8315</v>
      </c>
      <c r="R3277" t="s">
        <v>8316</v>
      </c>
      <c r="S3277" s="10">
        <f t="shared" si="198"/>
        <v>42017.88045138889</v>
      </c>
      <c r="T3277" s="10">
        <f t="shared" si="19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96"/>
        <v>0.8315555555555556</v>
      </c>
      <c r="P3278" s="6">
        <f t="shared" si="197"/>
        <v>2679</v>
      </c>
      <c r="Q3278" t="s">
        <v>8315</v>
      </c>
      <c r="R3278" t="s">
        <v>8316</v>
      </c>
      <c r="S3278" s="10">
        <f t="shared" si="198"/>
        <v>42426.949988425928</v>
      </c>
      <c r="T3278" s="10">
        <f t="shared" si="19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96"/>
        <v>0.91400000000000003</v>
      </c>
      <c r="P3279" s="6">
        <f t="shared" si="197"/>
        <v>2765</v>
      </c>
      <c r="Q3279" t="s">
        <v>8315</v>
      </c>
      <c r="R3279" t="s">
        <v>8316</v>
      </c>
      <c r="S3279" s="10">
        <f t="shared" si="198"/>
        <v>41931.682939814818</v>
      </c>
      <c r="T3279" s="10">
        <f t="shared" si="19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96"/>
        <v>0.96599999999999997</v>
      </c>
      <c r="P3280" s="6">
        <f t="shared" si="197"/>
        <v>1309.5</v>
      </c>
      <c r="Q3280" t="s">
        <v>8315</v>
      </c>
      <c r="R3280" t="s">
        <v>8316</v>
      </c>
      <c r="S3280" s="10">
        <f t="shared" si="198"/>
        <v>42124.848414351851</v>
      </c>
      <c r="T3280" s="10">
        <f t="shared" si="19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96"/>
        <v>0.85724137931034483</v>
      </c>
      <c r="P3281" s="6">
        <f t="shared" si="197"/>
        <v>3345.5</v>
      </c>
      <c r="Q3281" t="s">
        <v>8315</v>
      </c>
      <c r="R3281" t="s">
        <v>8316</v>
      </c>
      <c r="S3281" s="10">
        <f t="shared" si="198"/>
        <v>42431.102534722217</v>
      </c>
      <c r="T3281" s="10">
        <f t="shared" si="19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96"/>
        <v>0.97</v>
      </c>
      <c r="P3282" s="6">
        <f t="shared" si="197"/>
        <v>1045</v>
      </c>
      <c r="Q3282" t="s">
        <v>8315</v>
      </c>
      <c r="R3282" t="s">
        <v>8316</v>
      </c>
      <c r="S3282" s="10">
        <f t="shared" si="198"/>
        <v>42121.756921296299</v>
      </c>
      <c r="T3282" s="10">
        <f t="shared" si="19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96"/>
        <v>0.78400000000000003</v>
      </c>
      <c r="P3283" s="6">
        <f t="shared" si="197"/>
        <v>3063.5</v>
      </c>
      <c r="Q3283" t="s">
        <v>8315</v>
      </c>
      <c r="R3283" t="s">
        <v>8316</v>
      </c>
      <c r="S3283" s="10">
        <f t="shared" si="198"/>
        <v>42219.019733796296</v>
      </c>
      <c r="T3283" s="10">
        <f t="shared" si="19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96"/>
        <v>0.97353225806451615</v>
      </c>
      <c r="P3284" s="6">
        <f t="shared" si="197"/>
        <v>16028.75</v>
      </c>
      <c r="Q3284" t="s">
        <v>8315</v>
      </c>
      <c r="R3284" t="s">
        <v>8316</v>
      </c>
      <c r="S3284" s="10">
        <f t="shared" si="198"/>
        <v>42445.19430555556</v>
      </c>
      <c r="T3284" s="10">
        <f t="shared" si="19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96"/>
        <v>0.95250000000000001</v>
      </c>
      <c r="P3285" s="6">
        <f t="shared" si="197"/>
        <v>442.5</v>
      </c>
      <c r="Q3285" t="s">
        <v>8315</v>
      </c>
      <c r="R3285" t="s">
        <v>8316</v>
      </c>
      <c r="S3285" s="10">
        <f t="shared" si="198"/>
        <v>42379.74418981481</v>
      </c>
      <c r="T3285" s="10">
        <f t="shared" si="19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96"/>
        <v>0.98399999999999999</v>
      </c>
      <c r="P3286" s="6">
        <f t="shared" si="197"/>
        <v>1531.5</v>
      </c>
      <c r="Q3286" t="s">
        <v>8315</v>
      </c>
      <c r="R3286" t="s">
        <v>8316</v>
      </c>
      <c r="S3286" s="10">
        <f t="shared" si="198"/>
        <v>42380.884872685187</v>
      </c>
      <c r="T3286" s="10">
        <f t="shared" si="19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96"/>
        <v>0.87897579515903179</v>
      </c>
      <c r="P3287" s="6">
        <f t="shared" si="197"/>
        <v>2842.5</v>
      </c>
      <c r="Q3287" t="s">
        <v>8315</v>
      </c>
      <c r="R3287" t="s">
        <v>8316</v>
      </c>
      <c r="S3287" s="10">
        <f t="shared" si="198"/>
        <v>42762.942430555559</v>
      </c>
      <c r="T3287" s="10">
        <f t="shared" si="19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96"/>
        <v>0.98233333333333328</v>
      </c>
      <c r="P3288" s="6">
        <f t="shared" si="197"/>
        <v>7693.5</v>
      </c>
      <c r="Q3288" t="s">
        <v>8315</v>
      </c>
      <c r="R3288" t="s">
        <v>8316</v>
      </c>
      <c r="S3288" s="10">
        <f t="shared" si="198"/>
        <v>42567.840069444443</v>
      </c>
      <c r="T3288" s="10">
        <f t="shared" si="19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96"/>
        <v>1</v>
      </c>
      <c r="P3289" s="6">
        <f t="shared" si="197"/>
        <v>1267</v>
      </c>
      <c r="Q3289" t="s">
        <v>8315</v>
      </c>
      <c r="R3289" t="s">
        <v>8316</v>
      </c>
      <c r="S3289" s="10">
        <f t="shared" si="198"/>
        <v>42311.750324074077</v>
      </c>
      <c r="T3289" s="10">
        <f t="shared" si="19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96"/>
        <v>0.99735099999999999</v>
      </c>
      <c r="P3290" s="6">
        <f t="shared" si="197"/>
        <v>5116.7449999999999</v>
      </c>
      <c r="Q3290" t="s">
        <v>8315</v>
      </c>
      <c r="R3290" t="s">
        <v>8316</v>
      </c>
      <c r="S3290" s="10">
        <f t="shared" si="198"/>
        <v>42505.774479166663</v>
      </c>
      <c r="T3290" s="10">
        <f t="shared" si="19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96"/>
        <v>0.66957999999999995</v>
      </c>
      <c r="P3291" s="6">
        <f t="shared" si="197"/>
        <v>345.10500000000002</v>
      </c>
      <c r="Q3291" t="s">
        <v>8315</v>
      </c>
      <c r="R3291" t="s">
        <v>8316</v>
      </c>
      <c r="S3291" s="10">
        <f t="shared" si="198"/>
        <v>42758.368078703701</v>
      </c>
      <c r="T3291" s="10">
        <f t="shared" si="19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96"/>
        <v>0.78800000000000003</v>
      </c>
      <c r="P3292" s="6">
        <f t="shared" si="197"/>
        <v>1248</v>
      </c>
      <c r="Q3292" t="s">
        <v>8315</v>
      </c>
      <c r="R3292" t="s">
        <v>8316</v>
      </c>
      <c r="S3292" s="10">
        <f t="shared" si="198"/>
        <v>42775.51494212963</v>
      </c>
      <c r="T3292" s="10">
        <f t="shared" si="19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96"/>
        <v>0.86</v>
      </c>
      <c r="P3293" s="6">
        <f t="shared" si="197"/>
        <v>292</v>
      </c>
      <c r="Q3293" t="s">
        <v>8315</v>
      </c>
      <c r="R3293" t="s">
        <v>8316</v>
      </c>
      <c r="S3293" s="10">
        <f t="shared" si="198"/>
        <v>42232.702546296292</v>
      </c>
      <c r="T3293" s="10">
        <f t="shared" si="19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96"/>
        <v>-0.86138613861386149</v>
      </c>
      <c r="P3294" s="6">
        <f t="shared" si="197"/>
        <v>152</v>
      </c>
      <c r="Q3294" t="s">
        <v>8315</v>
      </c>
      <c r="R3294" t="s">
        <v>8316</v>
      </c>
      <c r="S3294" s="10">
        <f t="shared" si="198"/>
        <v>42282.770231481481</v>
      </c>
      <c r="T3294" s="10">
        <f t="shared" si="19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96"/>
        <v>0.29555555555555557</v>
      </c>
      <c r="P3295" s="6">
        <f t="shared" si="197"/>
        <v>3880.5</v>
      </c>
      <c r="Q3295" t="s">
        <v>8315</v>
      </c>
      <c r="R3295" t="s">
        <v>8316</v>
      </c>
      <c r="S3295" s="10">
        <f t="shared" si="198"/>
        <v>42768.425370370373</v>
      </c>
      <c r="T3295" s="10">
        <f t="shared" si="19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96"/>
        <v>0.81666666666666665</v>
      </c>
      <c r="P3296" s="6">
        <f t="shared" si="197"/>
        <v>367</v>
      </c>
      <c r="Q3296" t="s">
        <v>8315</v>
      </c>
      <c r="R3296" t="s">
        <v>8316</v>
      </c>
      <c r="S3296" s="10">
        <f t="shared" si="198"/>
        <v>42141.541134259256</v>
      </c>
      <c r="T3296" s="10">
        <f t="shared" si="19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96"/>
        <v>0.97141428571428567</v>
      </c>
      <c r="P3297" s="6">
        <f t="shared" si="197"/>
        <v>373.505</v>
      </c>
      <c r="Q3297" t="s">
        <v>8315</v>
      </c>
      <c r="R3297" t="s">
        <v>8316</v>
      </c>
      <c r="S3297" s="10">
        <f t="shared" si="198"/>
        <v>42609.442465277782</v>
      </c>
      <c r="T3297" s="10">
        <f t="shared" si="19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96"/>
        <v>0.55933333333333335</v>
      </c>
      <c r="P3298" s="6">
        <f t="shared" si="197"/>
        <v>1104</v>
      </c>
      <c r="Q3298" t="s">
        <v>8315</v>
      </c>
      <c r="R3298" t="s">
        <v>8316</v>
      </c>
      <c r="S3298" s="10">
        <f t="shared" si="198"/>
        <v>42309.756620370375</v>
      </c>
      <c r="T3298" s="10">
        <f t="shared" si="19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96"/>
        <v>0.99927272727272731</v>
      </c>
      <c r="P3299" s="6">
        <f t="shared" si="197"/>
        <v>2774</v>
      </c>
      <c r="Q3299" t="s">
        <v>8315</v>
      </c>
      <c r="R3299" t="s">
        <v>8316</v>
      </c>
      <c r="S3299" s="10">
        <f t="shared" si="198"/>
        <v>42193.771481481483</v>
      </c>
      <c r="T3299" s="10">
        <f t="shared" si="19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96"/>
        <v>0.98270000000000002</v>
      </c>
      <c r="P3300" s="6">
        <f t="shared" si="197"/>
        <v>5122.5</v>
      </c>
      <c r="Q3300" t="s">
        <v>8315</v>
      </c>
      <c r="R3300" t="s">
        <v>8316</v>
      </c>
      <c r="S3300" s="10">
        <f t="shared" si="198"/>
        <v>42239.957962962959</v>
      </c>
      <c r="T3300" s="10">
        <f t="shared" si="19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96"/>
        <v>0.83799999999999997</v>
      </c>
      <c r="P3301" s="6">
        <f t="shared" si="197"/>
        <v>1774.5</v>
      </c>
      <c r="Q3301" t="s">
        <v>8315</v>
      </c>
      <c r="R3301" t="s">
        <v>8316</v>
      </c>
      <c r="S3301" s="10">
        <f t="shared" si="198"/>
        <v>42261.917395833334</v>
      </c>
      <c r="T3301" s="10">
        <f t="shared" si="19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96"/>
        <v>0.63833333333333331</v>
      </c>
      <c r="P3302" s="6">
        <f t="shared" si="197"/>
        <v>2086.5</v>
      </c>
      <c r="Q3302" t="s">
        <v>8315</v>
      </c>
      <c r="R3302" t="s">
        <v>8316</v>
      </c>
      <c r="S3302" s="10">
        <f t="shared" si="198"/>
        <v>42102.743773148148</v>
      </c>
      <c r="T3302" s="10">
        <f t="shared" si="19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96"/>
        <v>0.66533333333333333</v>
      </c>
      <c r="P3303" s="6">
        <f t="shared" si="197"/>
        <v>2037</v>
      </c>
      <c r="Q3303" t="s">
        <v>8315</v>
      </c>
      <c r="R3303" t="s">
        <v>8316</v>
      </c>
      <c r="S3303" s="10">
        <f t="shared" si="198"/>
        <v>42538.73583333334</v>
      </c>
      <c r="T3303" s="10">
        <f t="shared" si="19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96"/>
        <v>0.96607142857142858</v>
      </c>
      <c r="P3304" s="6">
        <f t="shared" si="197"/>
        <v>4367.5</v>
      </c>
      <c r="Q3304" t="s">
        <v>8315</v>
      </c>
      <c r="R3304" t="s">
        <v>8316</v>
      </c>
      <c r="S3304" s="10">
        <f t="shared" si="198"/>
        <v>42681.35157407407</v>
      </c>
      <c r="T3304" s="10">
        <f t="shared" si="19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96"/>
        <v>0.84111111111111114</v>
      </c>
      <c r="P3305" s="6">
        <f t="shared" si="197"/>
        <v>1060.5</v>
      </c>
      <c r="Q3305" t="s">
        <v>8315</v>
      </c>
      <c r="R3305" t="s">
        <v>8316</v>
      </c>
      <c r="S3305" s="10">
        <f t="shared" si="198"/>
        <v>42056.65143518518</v>
      </c>
      <c r="T3305" s="10">
        <f t="shared" si="19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96"/>
        <v>0.95483333333333331</v>
      </c>
      <c r="P3306" s="6">
        <f t="shared" si="197"/>
        <v>7926.25</v>
      </c>
      <c r="Q3306" t="s">
        <v>8315</v>
      </c>
      <c r="R3306" t="s">
        <v>8316</v>
      </c>
      <c r="S3306" s="10">
        <f t="shared" si="198"/>
        <v>42696.624444444446</v>
      </c>
      <c r="T3306" s="10">
        <f t="shared" si="19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96"/>
        <v>0.97975000000000001</v>
      </c>
      <c r="P3307" s="6">
        <f t="shared" si="197"/>
        <v>2050.5</v>
      </c>
      <c r="Q3307" t="s">
        <v>8315</v>
      </c>
      <c r="R3307" t="s">
        <v>8316</v>
      </c>
      <c r="S3307" s="10">
        <f t="shared" si="198"/>
        <v>42186.855879629627</v>
      </c>
      <c r="T3307" s="10">
        <f t="shared" si="19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96"/>
        <v>0.2466666666666667</v>
      </c>
      <c r="P3308" s="6">
        <f t="shared" si="197"/>
        <v>1342</v>
      </c>
      <c r="Q3308" t="s">
        <v>8315</v>
      </c>
      <c r="R3308" t="s">
        <v>8316</v>
      </c>
      <c r="S3308" s="10">
        <f t="shared" si="198"/>
        <v>42493.219236111108</v>
      </c>
      <c r="T3308" s="10">
        <f t="shared" si="19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96"/>
        <v>0.93320000000000003</v>
      </c>
      <c r="P3309" s="6">
        <f t="shared" si="197"/>
        <v>543.4</v>
      </c>
      <c r="Q3309" t="s">
        <v>8315</v>
      </c>
      <c r="R3309" t="s">
        <v>8316</v>
      </c>
      <c r="S3309" s="10">
        <f t="shared" si="198"/>
        <v>42475.057164351849</v>
      </c>
      <c r="T3309" s="10">
        <f t="shared" si="19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96"/>
        <v>0.77714285714285714</v>
      </c>
      <c r="P3310" s="6">
        <f t="shared" si="197"/>
        <v>2168.5</v>
      </c>
      <c r="Q3310" t="s">
        <v>8315</v>
      </c>
      <c r="R3310" t="s">
        <v>8316</v>
      </c>
      <c r="S3310" s="10">
        <f t="shared" si="198"/>
        <v>42452.876909722225</v>
      </c>
      <c r="T3310" s="10">
        <f t="shared" si="19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96"/>
        <v>0.40571428571428569</v>
      </c>
      <c r="P3311" s="6">
        <f t="shared" si="197"/>
        <v>294.5</v>
      </c>
      <c r="Q3311" t="s">
        <v>8315</v>
      </c>
      <c r="R3311" t="s">
        <v>8316</v>
      </c>
      <c r="S3311" s="10">
        <f t="shared" si="198"/>
        <v>42628.650208333333</v>
      </c>
      <c r="T3311" s="10">
        <f t="shared" si="19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96"/>
        <v>0.99923076923076926</v>
      </c>
      <c r="P3312" s="6">
        <f t="shared" si="197"/>
        <v>3268</v>
      </c>
      <c r="Q3312" t="s">
        <v>8315</v>
      </c>
      <c r="R3312" t="s">
        <v>8316</v>
      </c>
      <c r="S3312" s="10">
        <f t="shared" si="198"/>
        <v>42253.928530092591</v>
      </c>
      <c r="T3312" s="10">
        <f t="shared" si="19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96"/>
        <v>0.90159999999999996</v>
      </c>
      <c r="P3313" s="6">
        <f t="shared" si="197"/>
        <v>1395.5</v>
      </c>
      <c r="Q3313" t="s">
        <v>8315</v>
      </c>
      <c r="R3313" t="s">
        <v>8316</v>
      </c>
      <c r="S3313" s="10">
        <f t="shared" si="198"/>
        <v>42264.29178240741</v>
      </c>
      <c r="T3313" s="10">
        <f t="shared" si="19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96"/>
        <v>0.99960000000000004</v>
      </c>
      <c r="P3314" s="6">
        <f t="shared" si="197"/>
        <v>1271</v>
      </c>
      <c r="Q3314" t="s">
        <v>8315</v>
      </c>
      <c r="R3314" t="s">
        <v>8316</v>
      </c>
      <c r="S3314" s="10">
        <f t="shared" si="198"/>
        <v>42664.809560185182</v>
      </c>
      <c r="T3314" s="10">
        <f t="shared" si="19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96"/>
        <v>0.83950000000000002</v>
      </c>
      <c r="P3315" s="6">
        <f t="shared" si="197"/>
        <v>1175</v>
      </c>
      <c r="Q3315" t="s">
        <v>8315</v>
      </c>
      <c r="R3315" t="s">
        <v>8316</v>
      </c>
      <c r="S3315" s="10">
        <f t="shared" si="198"/>
        <v>42382.244409722218</v>
      </c>
      <c r="T3315" s="10">
        <f t="shared" si="19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96"/>
        <v>-0.10749999999999993</v>
      </c>
      <c r="P3316" s="6">
        <f t="shared" si="197"/>
        <v>872</v>
      </c>
      <c r="Q3316" t="s">
        <v>8315</v>
      </c>
      <c r="R3316" t="s">
        <v>8316</v>
      </c>
      <c r="S3316" s="10">
        <f t="shared" si="198"/>
        <v>42105.267488425925</v>
      </c>
      <c r="T3316" s="10">
        <f t="shared" si="19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96"/>
        <v>0.9</v>
      </c>
      <c r="P3317" s="6">
        <f t="shared" si="197"/>
        <v>2244.5</v>
      </c>
      <c r="Q3317" t="s">
        <v>8315</v>
      </c>
      <c r="R3317" t="s">
        <v>8316</v>
      </c>
      <c r="S3317" s="10">
        <f t="shared" si="198"/>
        <v>42466.303715277783</v>
      </c>
      <c r="T3317" s="10">
        <f t="shared" si="19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ref="O3318:O3381" si="200">(D3318-E3318)/ABS(D3318)+1</f>
        <v>0.99913265740819623</v>
      </c>
      <c r="P3318" s="6">
        <f t="shared" ref="P3318:P3381" si="201">AVERAGE(E3318,L3318)</f>
        <v>5936.09</v>
      </c>
      <c r="Q3318" t="s">
        <v>8315</v>
      </c>
      <c r="R3318" t="s">
        <v>8316</v>
      </c>
      <c r="S3318" s="10">
        <f t="shared" ref="S3318:S3381" si="202">(((J3318/60)/60)/24)+DATE(1970,1,1)</f>
        <v>41826.871238425927</v>
      </c>
      <c r="T3318" s="10">
        <f t="shared" ref="T3318:T3381" si="203"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0"/>
        <v>0.93809523809523809</v>
      </c>
      <c r="P3319" s="6">
        <f t="shared" si="201"/>
        <v>566.5</v>
      </c>
      <c r="Q3319" t="s">
        <v>8315</v>
      </c>
      <c r="R3319" t="s">
        <v>8316</v>
      </c>
      <c r="S3319" s="10">
        <f t="shared" si="202"/>
        <v>42499.039629629624</v>
      </c>
      <c r="T3319" s="10">
        <f t="shared" si="20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0"/>
        <v>0.74399999999999999</v>
      </c>
      <c r="P3320" s="6">
        <f t="shared" si="201"/>
        <v>1272</v>
      </c>
      <c r="Q3320" t="s">
        <v>8315</v>
      </c>
      <c r="R3320" t="s">
        <v>8316</v>
      </c>
      <c r="S3320" s="10">
        <f t="shared" si="202"/>
        <v>42431.302002314813</v>
      </c>
      <c r="T3320" s="10">
        <f t="shared" si="20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0"/>
        <v>0.92</v>
      </c>
      <c r="P3321" s="6">
        <f t="shared" si="201"/>
        <v>278</v>
      </c>
      <c r="Q3321" t="s">
        <v>8315</v>
      </c>
      <c r="R3321" t="s">
        <v>8316</v>
      </c>
      <c r="S3321" s="10">
        <f t="shared" si="202"/>
        <v>41990.585486111115</v>
      </c>
      <c r="T3321" s="10">
        <f t="shared" si="20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0"/>
        <v>0.99</v>
      </c>
      <c r="P3322" s="6">
        <f t="shared" si="201"/>
        <v>1281.5</v>
      </c>
      <c r="Q3322" t="s">
        <v>8315</v>
      </c>
      <c r="R3322" t="s">
        <v>8316</v>
      </c>
      <c r="S3322" s="10">
        <f t="shared" si="202"/>
        <v>42513.045798611114</v>
      </c>
      <c r="T3322" s="10">
        <f t="shared" si="20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0"/>
        <v>0.92600000000000005</v>
      </c>
      <c r="P3323" s="6">
        <f t="shared" si="201"/>
        <v>276</v>
      </c>
      <c r="Q3323" t="s">
        <v>8315</v>
      </c>
      <c r="R3323" t="s">
        <v>8316</v>
      </c>
      <c r="S3323" s="10">
        <f t="shared" si="202"/>
        <v>41914.100289351853</v>
      </c>
      <c r="T3323" s="10">
        <f t="shared" si="20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0"/>
        <v>0.98484848484848486</v>
      </c>
      <c r="P3324" s="6">
        <f t="shared" si="201"/>
        <v>1686.5</v>
      </c>
      <c r="Q3324" t="s">
        <v>8315</v>
      </c>
      <c r="R3324" t="s">
        <v>8316</v>
      </c>
      <c r="S3324" s="10">
        <f t="shared" si="202"/>
        <v>42521.010370370372</v>
      </c>
      <c r="T3324" s="10">
        <f t="shared" si="20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0"/>
        <v>0.74099999999999999</v>
      </c>
      <c r="P3325" s="6">
        <f t="shared" si="201"/>
        <v>654</v>
      </c>
      <c r="Q3325" t="s">
        <v>8315</v>
      </c>
      <c r="R3325" t="s">
        <v>8316</v>
      </c>
      <c r="S3325" s="10">
        <f t="shared" si="202"/>
        <v>42608.36583333333</v>
      </c>
      <c r="T3325" s="10">
        <f t="shared" si="20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0"/>
        <v>0.98333333333333328</v>
      </c>
      <c r="P3326" s="6">
        <f t="shared" si="201"/>
        <v>767.5</v>
      </c>
      <c r="Q3326" t="s">
        <v>8315</v>
      </c>
      <c r="R3326" t="s">
        <v>8316</v>
      </c>
      <c r="S3326" s="10">
        <f t="shared" si="202"/>
        <v>42512.58321759259</v>
      </c>
      <c r="T3326" s="10">
        <f t="shared" si="20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0"/>
        <v>0.875</v>
      </c>
      <c r="P3327" s="6">
        <f t="shared" si="201"/>
        <v>232.5</v>
      </c>
      <c r="Q3327" t="s">
        <v>8315</v>
      </c>
      <c r="R3327" t="s">
        <v>8316</v>
      </c>
      <c r="S3327" s="10">
        <f t="shared" si="202"/>
        <v>42064.785613425927</v>
      </c>
      <c r="T3327" s="10">
        <f t="shared" si="20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0"/>
        <v>0.98624999999999996</v>
      </c>
      <c r="P3328" s="6">
        <f t="shared" si="201"/>
        <v>4083.5</v>
      </c>
      <c r="Q3328" t="s">
        <v>8315</v>
      </c>
      <c r="R3328" t="s">
        <v>8316</v>
      </c>
      <c r="S3328" s="10">
        <f t="shared" si="202"/>
        <v>42041.714178240742</v>
      </c>
      <c r="T3328" s="10">
        <f t="shared" si="20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0"/>
        <v>0.98750000000000004</v>
      </c>
      <c r="P3329" s="6">
        <f t="shared" si="201"/>
        <v>421.5</v>
      </c>
      <c r="Q3329" t="s">
        <v>8315</v>
      </c>
      <c r="R3329" t="s">
        <v>8316</v>
      </c>
      <c r="S3329" s="10">
        <f t="shared" si="202"/>
        <v>42468.374606481477</v>
      </c>
      <c r="T3329" s="10">
        <f t="shared" si="20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0"/>
        <v>0.53611111111111109</v>
      </c>
      <c r="P3330" s="6">
        <f t="shared" si="201"/>
        <v>1322</v>
      </c>
      <c r="Q3330" t="s">
        <v>8315</v>
      </c>
      <c r="R3330" t="s">
        <v>8316</v>
      </c>
      <c r="S3330" s="10">
        <f t="shared" si="202"/>
        <v>41822.57503472222</v>
      </c>
      <c r="T3330" s="10">
        <f t="shared" si="20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0"/>
        <v>0.83199999999999996</v>
      </c>
      <c r="P3331" s="6">
        <f t="shared" si="201"/>
        <v>597</v>
      </c>
      <c r="Q3331" t="s">
        <v>8315</v>
      </c>
      <c r="R3331" t="s">
        <v>8316</v>
      </c>
      <c r="S3331" s="10">
        <f t="shared" si="202"/>
        <v>41837.323009259257</v>
      </c>
      <c r="T3331" s="10">
        <f t="shared" si="20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0"/>
        <v>0.93733333333333335</v>
      </c>
      <c r="P3332" s="6">
        <f t="shared" si="201"/>
        <v>831.5</v>
      </c>
      <c r="Q3332" t="s">
        <v>8315</v>
      </c>
      <c r="R3332" t="s">
        <v>8316</v>
      </c>
      <c r="S3332" s="10">
        <f t="shared" si="202"/>
        <v>42065.887361111112</v>
      </c>
      <c r="T3332" s="10">
        <f t="shared" si="20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0"/>
        <v>0.95479999999999998</v>
      </c>
      <c r="P3333" s="6">
        <f t="shared" si="201"/>
        <v>2645.5</v>
      </c>
      <c r="Q3333" t="s">
        <v>8315</v>
      </c>
      <c r="R3333" t="s">
        <v>8316</v>
      </c>
      <c r="S3333" s="10">
        <f t="shared" si="202"/>
        <v>42248.697754629626</v>
      </c>
      <c r="T3333" s="10">
        <f t="shared" si="20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0"/>
        <v>1</v>
      </c>
      <c r="P3334" s="6">
        <f t="shared" si="201"/>
        <v>3041.5</v>
      </c>
      <c r="Q3334" t="s">
        <v>8315</v>
      </c>
      <c r="R3334" t="s">
        <v>8316</v>
      </c>
      <c r="S3334" s="10">
        <f t="shared" si="202"/>
        <v>41809.860300925924</v>
      </c>
      <c r="T3334" s="10">
        <f t="shared" si="20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0"/>
        <v>0.95428571428571429</v>
      </c>
      <c r="P3335" s="6">
        <f t="shared" si="201"/>
        <v>1885.5</v>
      </c>
      <c r="Q3335" t="s">
        <v>8315</v>
      </c>
      <c r="R3335" t="s">
        <v>8316</v>
      </c>
      <c r="S3335" s="10">
        <f t="shared" si="202"/>
        <v>42148.676851851851</v>
      </c>
      <c r="T3335" s="10">
        <f t="shared" si="20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0"/>
        <v>0.61379488504262469</v>
      </c>
      <c r="P3336" s="6">
        <f t="shared" si="201"/>
        <v>2706</v>
      </c>
      <c r="Q3336" t="s">
        <v>8315</v>
      </c>
      <c r="R3336" t="s">
        <v>8316</v>
      </c>
      <c r="S3336" s="10">
        <f t="shared" si="202"/>
        <v>42185.521087962959</v>
      </c>
      <c r="T3336" s="10">
        <f t="shared" si="20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0"/>
        <v>0.99680000000000002</v>
      </c>
      <c r="P3337" s="6">
        <f t="shared" si="201"/>
        <v>2539.5</v>
      </c>
      <c r="Q3337" t="s">
        <v>8315</v>
      </c>
      <c r="R3337" t="s">
        <v>8316</v>
      </c>
      <c r="S3337" s="10">
        <f t="shared" si="202"/>
        <v>41827.674143518518</v>
      </c>
      <c r="T3337" s="10">
        <f t="shared" si="20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0"/>
        <v>1</v>
      </c>
      <c r="P3338" s="6">
        <f t="shared" si="201"/>
        <v>129.5</v>
      </c>
      <c r="Q3338" t="s">
        <v>8315</v>
      </c>
      <c r="R3338" t="s">
        <v>8316</v>
      </c>
      <c r="S3338" s="10">
        <f t="shared" si="202"/>
        <v>42437.398680555561</v>
      </c>
      <c r="T3338" s="10">
        <f t="shared" si="20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0"/>
        <v>0.89800000000000002</v>
      </c>
      <c r="P3339" s="6">
        <f t="shared" si="201"/>
        <v>1394.5</v>
      </c>
      <c r="Q3339" t="s">
        <v>8315</v>
      </c>
      <c r="R3339" t="s">
        <v>8316</v>
      </c>
      <c r="S3339" s="10">
        <f t="shared" si="202"/>
        <v>41901.282025462962</v>
      </c>
      <c r="T3339" s="10">
        <f t="shared" si="20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0"/>
        <v>0.97819999999999996</v>
      </c>
      <c r="P3340" s="6">
        <f t="shared" si="201"/>
        <v>7719.5</v>
      </c>
      <c r="Q3340" t="s">
        <v>8315</v>
      </c>
      <c r="R3340" t="s">
        <v>8316</v>
      </c>
      <c r="S3340" s="10">
        <f t="shared" si="202"/>
        <v>42769.574999999997</v>
      </c>
      <c r="T3340" s="10">
        <f t="shared" si="20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0"/>
        <v>0.95650000000000002</v>
      </c>
      <c r="P3341" s="6">
        <f t="shared" si="201"/>
        <v>4197.5</v>
      </c>
      <c r="Q3341" t="s">
        <v>8315</v>
      </c>
      <c r="R3341" t="s">
        <v>8316</v>
      </c>
      <c r="S3341" s="10">
        <f t="shared" si="202"/>
        <v>42549.665717592594</v>
      </c>
      <c r="T3341" s="10">
        <f t="shared" si="20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0"/>
        <v>0.6183333333333334</v>
      </c>
      <c r="P3342" s="6">
        <f t="shared" si="201"/>
        <v>2091.5</v>
      </c>
      <c r="Q3342" t="s">
        <v>8315</v>
      </c>
      <c r="R3342" t="s">
        <v>8316</v>
      </c>
      <c r="S3342" s="10">
        <f t="shared" si="202"/>
        <v>42685.974004629628</v>
      </c>
      <c r="T3342" s="10">
        <f t="shared" si="20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0"/>
        <v>1</v>
      </c>
      <c r="P3343" s="6">
        <f t="shared" si="201"/>
        <v>1689</v>
      </c>
      <c r="Q3343" t="s">
        <v>8315</v>
      </c>
      <c r="R3343" t="s">
        <v>8316</v>
      </c>
      <c r="S3343" s="10">
        <f t="shared" si="202"/>
        <v>42510.798854166671</v>
      </c>
      <c r="T3343" s="10">
        <f t="shared" si="20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0"/>
        <v>0.98333333333333328</v>
      </c>
      <c r="P3344" s="6">
        <f t="shared" si="201"/>
        <v>3089</v>
      </c>
      <c r="Q3344" t="s">
        <v>8315</v>
      </c>
      <c r="R3344" t="s">
        <v>8316</v>
      </c>
      <c r="S3344" s="10">
        <f t="shared" si="202"/>
        <v>42062.296412037031</v>
      </c>
      <c r="T3344" s="10">
        <f t="shared" si="20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0"/>
        <v>0.2857142857142857</v>
      </c>
      <c r="P3345" s="6">
        <f t="shared" si="201"/>
        <v>611.5</v>
      </c>
      <c r="Q3345" t="s">
        <v>8315</v>
      </c>
      <c r="R3345" t="s">
        <v>8316</v>
      </c>
      <c r="S3345" s="10">
        <f t="shared" si="202"/>
        <v>42452.916481481487</v>
      </c>
      <c r="T3345" s="10">
        <f t="shared" si="20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0"/>
        <v>0.98555555555555552</v>
      </c>
      <c r="P3346" s="6">
        <f t="shared" si="201"/>
        <v>2302.5</v>
      </c>
      <c r="Q3346" t="s">
        <v>8315</v>
      </c>
      <c r="R3346" t="s">
        <v>8316</v>
      </c>
      <c r="S3346" s="10">
        <f t="shared" si="202"/>
        <v>41851.200150462959</v>
      </c>
      <c r="T3346" s="10">
        <f t="shared" si="20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0"/>
        <v>0.7</v>
      </c>
      <c r="P3347" s="6">
        <f t="shared" si="201"/>
        <v>331.5</v>
      </c>
      <c r="Q3347" t="s">
        <v>8315</v>
      </c>
      <c r="R3347" t="s">
        <v>8316</v>
      </c>
      <c r="S3347" s="10">
        <f t="shared" si="202"/>
        <v>42053.106111111112</v>
      </c>
      <c r="T3347" s="10">
        <f t="shared" si="20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0"/>
        <v>0.9</v>
      </c>
      <c r="P3348" s="6">
        <f t="shared" si="201"/>
        <v>834</v>
      </c>
      <c r="Q3348" t="s">
        <v>8315</v>
      </c>
      <c r="R3348" t="s">
        <v>8316</v>
      </c>
      <c r="S3348" s="10">
        <f t="shared" si="202"/>
        <v>42054.024421296301</v>
      </c>
      <c r="T3348" s="10">
        <f t="shared" si="20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0"/>
        <v>0.80549999999999999</v>
      </c>
      <c r="P3349" s="6">
        <f t="shared" si="201"/>
        <v>1205.5</v>
      </c>
      <c r="Q3349" t="s">
        <v>8315</v>
      </c>
      <c r="R3349" t="s">
        <v>8316</v>
      </c>
      <c r="S3349" s="10">
        <f t="shared" si="202"/>
        <v>42484.551550925928</v>
      </c>
      <c r="T3349" s="10">
        <f t="shared" si="20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0"/>
        <v>0.99709090909090914</v>
      </c>
      <c r="P3350" s="6">
        <f t="shared" si="201"/>
        <v>2797.5</v>
      </c>
      <c r="Q3350" t="s">
        <v>8315</v>
      </c>
      <c r="R3350" t="s">
        <v>8316</v>
      </c>
      <c r="S3350" s="10">
        <f t="shared" si="202"/>
        <v>42466.558796296296</v>
      </c>
      <c r="T3350" s="10">
        <f t="shared" si="20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0"/>
        <v>0.46599999999999997</v>
      </c>
      <c r="P3351" s="6">
        <f t="shared" si="201"/>
        <v>774</v>
      </c>
      <c r="Q3351" t="s">
        <v>8315</v>
      </c>
      <c r="R3351" t="s">
        <v>8316</v>
      </c>
      <c r="S3351" s="10">
        <f t="shared" si="202"/>
        <v>42513.110787037032</v>
      </c>
      <c r="T3351" s="10">
        <f t="shared" si="20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0"/>
        <v>0.95571428571428574</v>
      </c>
      <c r="P3352" s="6">
        <f t="shared" si="201"/>
        <v>1853</v>
      </c>
      <c r="Q3352" t="s">
        <v>8315</v>
      </c>
      <c r="R3352" t="s">
        <v>8316</v>
      </c>
      <c r="S3352" s="10">
        <f t="shared" si="202"/>
        <v>42302.701516203699</v>
      </c>
      <c r="T3352" s="10">
        <f t="shared" si="20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0"/>
        <v>0.98899999999999999</v>
      </c>
      <c r="P3353" s="6">
        <f t="shared" si="201"/>
        <v>2554.5</v>
      </c>
      <c r="Q3353" t="s">
        <v>8315</v>
      </c>
      <c r="R3353" t="s">
        <v>8316</v>
      </c>
      <c r="S3353" s="10">
        <f t="shared" si="202"/>
        <v>41806.395428240743</v>
      </c>
      <c r="T3353" s="10">
        <f t="shared" si="20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0"/>
        <v>0.92479999999999996</v>
      </c>
      <c r="P3354" s="6">
        <f t="shared" si="201"/>
        <v>2723</v>
      </c>
      <c r="Q3354" t="s">
        <v>8315</v>
      </c>
      <c r="R3354" t="s">
        <v>8316</v>
      </c>
      <c r="S3354" s="10">
        <f t="shared" si="202"/>
        <v>42495.992800925931</v>
      </c>
      <c r="T3354" s="10">
        <f t="shared" si="20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0"/>
        <v>-1.1499999999999999</v>
      </c>
      <c r="P3355" s="6">
        <f t="shared" si="201"/>
        <v>809.5</v>
      </c>
      <c r="Q3355" t="s">
        <v>8315</v>
      </c>
      <c r="R3355" t="s">
        <v>8316</v>
      </c>
      <c r="S3355" s="10">
        <f t="shared" si="202"/>
        <v>42479.432291666672</v>
      </c>
      <c r="T3355" s="10">
        <f t="shared" si="20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0"/>
        <v>0.98066666666666669</v>
      </c>
      <c r="P3356" s="6">
        <f t="shared" si="201"/>
        <v>1556.5</v>
      </c>
      <c r="Q3356" t="s">
        <v>8315</v>
      </c>
      <c r="R3356" t="s">
        <v>8316</v>
      </c>
      <c r="S3356" s="10">
        <f t="shared" si="202"/>
        <v>42270.7269212963</v>
      </c>
      <c r="T3356" s="10">
        <f t="shared" si="20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0"/>
        <v>0.7371428571428571</v>
      </c>
      <c r="P3357" s="6">
        <f t="shared" si="201"/>
        <v>1112.5</v>
      </c>
      <c r="Q3357" t="s">
        <v>8315</v>
      </c>
      <c r="R3357" t="s">
        <v>8316</v>
      </c>
      <c r="S3357" s="10">
        <f t="shared" si="202"/>
        <v>42489.619525462964</v>
      </c>
      <c r="T3357" s="10">
        <f t="shared" si="20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0"/>
        <v>0.98599999999999999</v>
      </c>
      <c r="P3358" s="6">
        <f t="shared" si="201"/>
        <v>774</v>
      </c>
      <c r="Q3358" t="s">
        <v>8315</v>
      </c>
      <c r="R3358" t="s">
        <v>8316</v>
      </c>
      <c r="S3358" s="10">
        <f t="shared" si="202"/>
        <v>42536.815648148149</v>
      </c>
      <c r="T3358" s="10">
        <f t="shared" si="20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0"/>
        <v>0.99</v>
      </c>
      <c r="P3359" s="6">
        <f t="shared" si="201"/>
        <v>1020.5</v>
      </c>
      <c r="Q3359" t="s">
        <v>8315</v>
      </c>
      <c r="R3359" t="s">
        <v>8316</v>
      </c>
      <c r="S3359" s="10">
        <f t="shared" si="202"/>
        <v>41822.417939814812</v>
      </c>
      <c r="T3359" s="10">
        <f t="shared" si="20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0"/>
        <v>0.97009999999999996</v>
      </c>
      <c r="P3360" s="6">
        <f t="shared" si="201"/>
        <v>5230.5</v>
      </c>
      <c r="Q3360" t="s">
        <v>8315</v>
      </c>
      <c r="R3360" t="s">
        <v>8316</v>
      </c>
      <c r="S3360" s="10">
        <f t="shared" si="202"/>
        <v>41932.311099537037</v>
      </c>
      <c r="T3360" s="10">
        <f t="shared" si="20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0"/>
        <v>0.9375</v>
      </c>
      <c r="P3361" s="6">
        <f t="shared" si="201"/>
        <v>2136.5</v>
      </c>
      <c r="Q3361" t="s">
        <v>8315</v>
      </c>
      <c r="R3361" t="s">
        <v>8316</v>
      </c>
      <c r="S3361" s="10">
        <f t="shared" si="202"/>
        <v>42746.057106481487</v>
      </c>
      <c r="T3361" s="10">
        <f t="shared" si="20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0"/>
        <v>0.98622222222222222</v>
      </c>
      <c r="P3362" s="6">
        <f t="shared" si="201"/>
        <v>4598</v>
      </c>
      <c r="Q3362" t="s">
        <v>8315</v>
      </c>
      <c r="R3362" t="s">
        <v>8316</v>
      </c>
      <c r="S3362" s="10">
        <f t="shared" si="202"/>
        <v>42697.082673611112</v>
      </c>
      <c r="T3362" s="10">
        <f t="shared" si="20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0"/>
        <v>0.86539999999999995</v>
      </c>
      <c r="P3363" s="6">
        <f t="shared" si="201"/>
        <v>2870.5</v>
      </c>
      <c r="Q3363" t="s">
        <v>8315</v>
      </c>
      <c r="R3363" t="s">
        <v>8316</v>
      </c>
      <c r="S3363" s="10">
        <f t="shared" si="202"/>
        <v>41866.025347222225</v>
      </c>
      <c r="T3363" s="10">
        <f t="shared" si="20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0"/>
        <v>-0.17999999999999994</v>
      </c>
      <c r="P3364" s="6">
        <f t="shared" si="201"/>
        <v>555</v>
      </c>
      <c r="Q3364" t="s">
        <v>8315</v>
      </c>
      <c r="R3364" t="s">
        <v>8316</v>
      </c>
      <c r="S3364" s="10">
        <f t="shared" si="202"/>
        <v>42056.091631944444</v>
      </c>
      <c r="T3364" s="10">
        <f t="shared" si="20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0"/>
        <v>0.98580645161290326</v>
      </c>
      <c r="P3365" s="6">
        <f t="shared" si="201"/>
        <v>3943</v>
      </c>
      <c r="Q3365" t="s">
        <v>8315</v>
      </c>
      <c r="R3365" t="s">
        <v>8316</v>
      </c>
      <c r="S3365" s="10">
        <f t="shared" si="202"/>
        <v>41851.771354166667</v>
      </c>
      <c r="T3365" s="10">
        <f t="shared" si="20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0"/>
        <v>0.94066666666666665</v>
      </c>
      <c r="P3366" s="6">
        <f t="shared" si="201"/>
        <v>1625</v>
      </c>
      <c r="Q3366" t="s">
        <v>8315</v>
      </c>
      <c r="R3366" t="s">
        <v>8316</v>
      </c>
      <c r="S3366" s="10">
        <f t="shared" si="202"/>
        <v>42422.977418981478</v>
      </c>
      <c r="T3366" s="10">
        <f t="shared" si="20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0"/>
        <v>0.96</v>
      </c>
      <c r="P3367" s="6">
        <f t="shared" si="201"/>
        <v>1301.5</v>
      </c>
      <c r="Q3367" t="s">
        <v>8315</v>
      </c>
      <c r="R3367" t="s">
        <v>8316</v>
      </c>
      <c r="S3367" s="10">
        <f t="shared" si="202"/>
        <v>42321.101759259262</v>
      </c>
      <c r="T3367" s="10">
        <f t="shared" si="20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0"/>
        <v>-0.20999999999999996</v>
      </c>
      <c r="P3368" s="6">
        <f t="shared" si="201"/>
        <v>561.5</v>
      </c>
      <c r="Q3368" t="s">
        <v>8315</v>
      </c>
      <c r="R3368" t="s">
        <v>8316</v>
      </c>
      <c r="S3368" s="10">
        <f t="shared" si="202"/>
        <v>42107.067557870367</v>
      </c>
      <c r="T3368" s="10">
        <f t="shared" si="20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0"/>
        <v>0.81333333333333335</v>
      </c>
      <c r="P3369" s="6">
        <f t="shared" si="201"/>
        <v>460</v>
      </c>
      <c r="Q3369" t="s">
        <v>8315</v>
      </c>
      <c r="R3369" t="s">
        <v>8316</v>
      </c>
      <c r="S3369" s="10">
        <f t="shared" si="202"/>
        <v>42192.933958333335</v>
      </c>
      <c r="T3369" s="10">
        <f t="shared" si="20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0"/>
        <v>0.95399999999999996</v>
      </c>
      <c r="P3370" s="6">
        <f t="shared" si="201"/>
        <v>534.5</v>
      </c>
      <c r="Q3370" t="s">
        <v>8315</v>
      </c>
      <c r="R3370" t="s">
        <v>8316</v>
      </c>
      <c r="S3370" s="10">
        <f t="shared" si="202"/>
        <v>41969.199756944443</v>
      </c>
      <c r="T3370" s="10">
        <f t="shared" si="20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0"/>
        <v>0.96099999999999997</v>
      </c>
      <c r="P3371" s="6">
        <f t="shared" si="201"/>
        <v>2624.5</v>
      </c>
      <c r="Q3371" t="s">
        <v>8315</v>
      </c>
      <c r="R3371" t="s">
        <v>8316</v>
      </c>
      <c r="S3371" s="10">
        <f t="shared" si="202"/>
        <v>42690.041435185187</v>
      </c>
      <c r="T3371" s="10">
        <f t="shared" si="20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0"/>
        <v>0.82266666666666666</v>
      </c>
      <c r="P3372" s="6">
        <f t="shared" si="201"/>
        <v>896</v>
      </c>
      <c r="Q3372" t="s">
        <v>8315</v>
      </c>
      <c r="R3372" t="s">
        <v>8316</v>
      </c>
      <c r="S3372" s="10">
        <f t="shared" si="202"/>
        <v>42690.334317129629</v>
      </c>
      <c r="T3372" s="10">
        <f t="shared" si="20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0"/>
        <v>0.61499999999999999</v>
      </c>
      <c r="P3373" s="6">
        <f t="shared" si="201"/>
        <v>143</v>
      </c>
      <c r="Q3373" t="s">
        <v>8315</v>
      </c>
      <c r="R3373" t="s">
        <v>8316</v>
      </c>
      <c r="S3373" s="10">
        <f t="shared" si="202"/>
        <v>42312.874594907407</v>
      </c>
      <c r="T3373" s="10">
        <f t="shared" si="20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0"/>
        <v>0.96499999999999997</v>
      </c>
      <c r="P3374" s="6">
        <f t="shared" si="201"/>
        <v>531</v>
      </c>
      <c r="Q3374" t="s">
        <v>8315</v>
      </c>
      <c r="R3374" t="s">
        <v>8316</v>
      </c>
      <c r="S3374" s="10">
        <f t="shared" si="202"/>
        <v>41855.548101851848</v>
      </c>
      <c r="T3374" s="10">
        <f t="shared" si="20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0"/>
        <v>0.99750000000000005</v>
      </c>
      <c r="P3375" s="6">
        <f t="shared" si="201"/>
        <v>1017.5</v>
      </c>
      <c r="Q3375" t="s">
        <v>8315</v>
      </c>
      <c r="R3375" t="s">
        <v>8316</v>
      </c>
      <c r="S3375" s="10">
        <f t="shared" si="202"/>
        <v>42179.854629629626</v>
      </c>
      <c r="T3375" s="10">
        <f t="shared" si="20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0"/>
        <v>0.93428571428571427</v>
      </c>
      <c r="P3376" s="6">
        <f t="shared" si="201"/>
        <v>1891</v>
      </c>
      <c r="Q3376" t="s">
        <v>8315</v>
      </c>
      <c r="R3376" t="s">
        <v>8316</v>
      </c>
      <c r="S3376" s="10">
        <f t="shared" si="202"/>
        <v>42275.731666666667</v>
      </c>
      <c r="T3376" s="10">
        <f t="shared" si="20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0"/>
        <v>1</v>
      </c>
      <c r="P3377" s="6">
        <f t="shared" si="201"/>
        <v>1508.5</v>
      </c>
      <c r="Q3377" t="s">
        <v>8315</v>
      </c>
      <c r="R3377" t="s">
        <v>8316</v>
      </c>
      <c r="S3377" s="10">
        <f t="shared" si="202"/>
        <v>41765.610798611109</v>
      </c>
      <c r="T3377" s="10">
        <f t="shared" si="20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0"/>
        <v>0.99987499999999996</v>
      </c>
      <c r="P3378" s="6">
        <f t="shared" si="201"/>
        <v>4010</v>
      </c>
      <c r="Q3378" t="s">
        <v>8315</v>
      </c>
      <c r="R3378" t="s">
        <v>8316</v>
      </c>
      <c r="S3378" s="10">
        <f t="shared" si="202"/>
        <v>42059.701319444444</v>
      </c>
      <c r="T3378" s="10">
        <f t="shared" si="20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0"/>
        <v>0.98950000000000005</v>
      </c>
      <c r="P3379" s="6">
        <f t="shared" si="201"/>
        <v>4080.5</v>
      </c>
      <c r="Q3379" t="s">
        <v>8315</v>
      </c>
      <c r="R3379" t="s">
        <v>8316</v>
      </c>
      <c r="S3379" s="10">
        <f t="shared" si="202"/>
        <v>42053.732627314821</v>
      </c>
      <c r="T3379" s="10">
        <f t="shared" si="20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0"/>
        <v>0.92363636363636359</v>
      </c>
      <c r="P3380" s="6">
        <f t="shared" si="201"/>
        <v>306.5</v>
      </c>
      <c r="Q3380" t="s">
        <v>8315</v>
      </c>
      <c r="R3380" t="s">
        <v>8316</v>
      </c>
      <c r="S3380" s="10">
        <f t="shared" si="202"/>
        <v>41858.355393518519</v>
      </c>
      <c r="T3380" s="10">
        <f t="shared" si="20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0"/>
        <v>0.96350000000000002</v>
      </c>
      <c r="P3381" s="6">
        <f t="shared" si="201"/>
        <v>1055.5</v>
      </c>
      <c r="Q3381" t="s">
        <v>8315</v>
      </c>
      <c r="R3381" t="s">
        <v>8316</v>
      </c>
      <c r="S3381" s="10">
        <f t="shared" si="202"/>
        <v>42225.513888888891</v>
      </c>
      <c r="T3381" s="10">
        <f t="shared" si="20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ref="O3382:O3445" si="204">(D3382-E3382)/ABS(D3382)+1</f>
        <v>0.95566666666666666</v>
      </c>
      <c r="P3382" s="6">
        <f t="shared" ref="P3382:P3445" si="205">AVERAGE(E3382,L3382)</f>
        <v>1580.5</v>
      </c>
      <c r="Q3382" t="s">
        <v>8315</v>
      </c>
      <c r="R3382" t="s">
        <v>8316</v>
      </c>
      <c r="S3382" s="10">
        <f t="shared" ref="S3382:S3445" si="206">(((J3382/60)/60)/24)+DATE(1970,1,1)</f>
        <v>41937.95344907407</v>
      </c>
      <c r="T3382" s="10">
        <f t="shared" ref="T3382:T3445" si="207"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4"/>
        <v>0.97750000000000004</v>
      </c>
      <c r="P3383" s="6">
        <f t="shared" si="205"/>
        <v>2069</v>
      </c>
      <c r="Q3383" t="s">
        <v>8315</v>
      </c>
      <c r="R3383" t="s">
        <v>8316</v>
      </c>
      <c r="S3383" s="10">
        <f t="shared" si="206"/>
        <v>42044.184988425928</v>
      </c>
      <c r="T3383" s="10">
        <f t="shared" si="20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4"/>
        <v>0.99257142857142855</v>
      </c>
      <c r="P3384" s="6">
        <f t="shared" si="205"/>
        <v>1786</v>
      </c>
      <c r="Q3384" t="s">
        <v>8315</v>
      </c>
      <c r="R3384" t="s">
        <v>8316</v>
      </c>
      <c r="S3384" s="10">
        <f t="shared" si="206"/>
        <v>42559.431203703702</v>
      </c>
      <c r="T3384" s="10">
        <f t="shared" si="20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4"/>
        <v>0.8828571428571429</v>
      </c>
      <c r="P3385" s="6">
        <f t="shared" si="205"/>
        <v>992.5</v>
      </c>
      <c r="Q3385" t="s">
        <v>8315</v>
      </c>
      <c r="R3385" t="s">
        <v>8316</v>
      </c>
      <c r="S3385" s="10">
        <f t="shared" si="206"/>
        <v>42524.782638888893</v>
      </c>
      <c r="T3385" s="10">
        <f t="shared" si="20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4"/>
        <v>0.99989000000000006</v>
      </c>
      <c r="P3386" s="6">
        <f t="shared" si="205"/>
        <v>3032.33</v>
      </c>
      <c r="Q3386" t="s">
        <v>8315</v>
      </c>
      <c r="R3386" t="s">
        <v>8316</v>
      </c>
      <c r="S3386" s="10">
        <f t="shared" si="206"/>
        <v>42292.087592592594</v>
      </c>
      <c r="T3386" s="10">
        <f t="shared" si="20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4"/>
        <v>1</v>
      </c>
      <c r="P3387" s="6">
        <f t="shared" si="205"/>
        <v>1007.5</v>
      </c>
      <c r="Q3387" t="s">
        <v>8315</v>
      </c>
      <c r="R3387" t="s">
        <v>8316</v>
      </c>
      <c r="S3387" s="10">
        <f t="shared" si="206"/>
        <v>41953.8675</v>
      </c>
      <c r="T3387" s="10">
        <f t="shared" si="20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4"/>
        <v>0.95</v>
      </c>
      <c r="P3388" s="6">
        <f t="shared" si="205"/>
        <v>1070.5</v>
      </c>
      <c r="Q3388" t="s">
        <v>8315</v>
      </c>
      <c r="R3388" t="s">
        <v>8316</v>
      </c>
      <c r="S3388" s="10">
        <f t="shared" si="206"/>
        <v>41946.644745370373</v>
      </c>
      <c r="T3388" s="10">
        <f t="shared" si="20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4"/>
        <v>0.83133333333333337</v>
      </c>
      <c r="P3389" s="6">
        <f t="shared" si="205"/>
        <v>1770.5</v>
      </c>
      <c r="Q3389" t="s">
        <v>8315</v>
      </c>
      <c r="R3389" t="s">
        <v>8316</v>
      </c>
      <c r="S3389" s="10">
        <f t="shared" si="206"/>
        <v>41947.762592592589</v>
      </c>
      <c r="T3389" s="10">
        <f t="shared" si="20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4"/>
        <v>0.96199999999999997</v>
      </c>
      <c r="P3390" s="6">
        <f t="shared" si="205"/>
        <v>801</v>
      </c>
      <c r="Q3390" t="s">
        <v>8315</v>
      </c>
      <c r="R3390" t="s">
        <v>8316</v>
      </c>
      <c r="S3390" s="10">
        <f t="shared" si="206"/>
        <v>42143.461122685185</v>
      </c>
      <c r="T3390" s="10">
        <f t="shared" si="20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4"/>
        <v>0.85499999999999998</v>
      </c>
      <c r="P3391" s="6">
        <f t="shared" si="205"/>
        <v>5756</v>
      </c>
      <c r="Q3391" t="s">
        <v>8315</v>
      </c>
      <c r="R3391" t="s">
        <v>8316</v>
      </c>
      <c r="S3391" s="10">
        <f t="shared" si="206"/>
        <v>42494.563449074078</v>
      </c>
      <c r="T3391" s="10">
        <f t="shared" si="20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4"/>
        <v>0.97599999999999998</v>
      </c>
      <c r="P3392" s="6">
        <f t="shared" si="205"/>
        <v>779</v>
      </c>
      <c r="Q3392" t="s">
        <v>8315</v>
      </c>
      <c r="R3392" t="s">
        <v>8316</v>
      </c>
      <c r="S3392" s="10">
        <f t="shared" si="206"/>
        <v>41815.774826388886</v>
      </c>
      <c r="T3392" s="10">
        <f t="shared" si="20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4"/>
        <v>-0.22999999999999998</v>
      </c>
      <c r="P3393" s="6">
        <f t="shared" si="205"/>
        <v>566.5</v>
      </c>
      <c r="Q3393" t="s">
        <v>8315</v>
      </c>
      <c r="R3393" t="s">
        <v>8316</v>
      </c>
      <c r="S3393" s="10">
        <f t="shared" si="206"/>
        <v>41830.545694444445</v>
      </c>
      <c r="T3393" s="10">
        <f t="shared" si="20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4"/>
        <v>1</v>
      </c>
      <c r="P3394" s="6">
        <f t="shared" si="205"/>
        <v>256</v>
      </c>
      <c r="Q3394" t="s">
        <v>8315</v>
      </c>
      <c r="R3394" t="s">
        <v>8316</v>
      </c>
      <c r="S3394" s="10">
        <f t="shared" si="206"/>
        <v>42446.845543981486</v>
      </c>
      <c r="T3394" s="10">
        <f t="shared" si="20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04"/>
        <v>0.94199999999999995</v>
      </c>
      <c r="P3395" s="6">
        <f t="shared" si="205"/>
        <v>815.5</v>
      </c>
      <c r="Q3395" t="s">
        <v>8315</v>
      </c>
      <c r="R3395" t="s">
        <v>8316</v>
      </c>
      <c r="S3395" s="10">
        <f t="shared" si="206"/>
        <v>41923.921643518523</v>
      </c>
      <c r="T3395" s="10">
        <f t="shared" si="20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04"/>
        <v>0.57636363636363641</v>
      </c>
      <c r="P3396" s="6">
        <f t="shared" si="205"/>
        <v>405</v>
      </c>
      <c r="Q3396" t="s">
        <v>8315</v>
      </c>
      <c r="R3396" t="s">
        <v>8316</v>
      </c>
      <c r="S3396" s="10">
        <f t="shared" si="206"/>
        <v>41817.59542824074</v>
      </c>
      <c r="T3396" s="10">
        <f t="shared" si="20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04"/>
        <v>0.16000000000000003</v>
      </c>
      <c r="P3397" s="6">
        <f t="shared" si="205"/>
        <v>479</v>
      </c>
      <c r="Q3397" t="s">
        <v>8315</v>
      </c>
      <c r="R3397" t="s">
        <v>8316</v>
      </c>
      <c r="S3397" s="10">
        <f t="shared" si="206"/>
        <v>42140.712314814817</v>
      </c>
      <c r="T3397" s="10">
        <f t="shared" si="20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04"/>
        <v>0.95666666666666667</v>
      </c>
      <c r="P3398" s="6">
        <f t="shared" si="205"/>
        <v>796.5</v>
      </c>
      <c r="Q3398" t="s">
        <v>8315</v>
      </c>
      <c r="R3398" t="s">
        <v>8316</v>
      </c>
      <c r="S3398" s="10">
        <f t="shared" si="206"/>
        <v>41764.44663194444</v>
      </c>
      <c r="T3398" s="10">
        <f t="shared" si="20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04"/>
        <v>0.88</v>
      </c>
      <c r="P3399" s="6">
        <f t="shared" si="205"/>
        <v>152</v>
      </c>
      <c r="Q3399" t="s">
        <v>8315</v>
      </c>
      <c r="R3399" t="s">
        <v>8316</v>
      </c>
      <c r="S3399" s="10">
        <f t="shared" si="206"/>
        <v>42378.478344907402</v>
      </c>
      <c r="T3399" s="10">
        <f t="shared" si="20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04"/>
        <v>0.88924999999999998</v>
      </c>
      <c r="P3400" s="6">
        <f t="shared" si="205"/>
        <v>2254</v>
      </c>
      <c r="Q3400" t="s">
        <v>8315</v>
      </c>
      <c r="R3400" t="s">
        <v>8316</v>
      </c>
      <c r="S3400" s="10">
        <f t="shared" si="206"/>
        <v>41941.75203703704</v>
      </c>
      <c r="T3400" s="10">
        <f t="shared" si="20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04"/>
        <v>0.96250000000000002</v>
      </c>
      <c r="P3401" s="6">
        <f t="shared" si="205"/>
        <v>645.5</v>
      </c>
      <c r="Q3401" t="s">
        <v>8315</v>
      </c>
      <c r="R3401" t="s">
        <v>8316</v>
      </c>
      <c r="S3401" s="10">
        <f t="shared" si="206"/>
        <v>42026.920428240745</v>
      </c>
      <c r="T3401" s="10">
        <f t="shared" si="20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04"/>
        <v>0.99590000000000001</v>
      </c>
      <c r="P3402" s="6">
        <f t="shared" si="205"/>
        <v>5063</v>
      </c>
      <c r="Q3402" t="s">
        <v>8315</v>
      </c>
      <c r="R3402" t="s">
        <v>8316</v>
      </c>
      <c r="S3402" s="10">
        <f t="shared" si="206"/>
        <v>41834.953865740739</v>
      </c>
      <c r="T3402" s="10">
        <f t="shared" si="20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04"/>
        <v>0.98137931034482762</v>
      </c>
      <c r="P3403" s="6">
        <f t="shared" si="205"/>
        <v>1510</v>
      </c>
      <c r="Q3403" t="s">
        <v>8315</v>
      </c>
      <c r="R3403" t="s">
        <v>8316</v>
      </c>
      <c r="S3403" s="10">
        <f t="shared" si="206"/>
        <v>42193.723912037036</v>
      </c>
      <c r="T3403" s="10">
        <f t="shared" si="20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04"/>
        <v>0.90233333333333332</v>
      </c>
      <c r="P3404" s="6">
        <f t="shared" si="205"/>
        <v>8315</v>
      </c>
      <c r="Q3404" t="s">
        <v>8315</v>
      </c>
      <c r="R3404" t="s">
        <v>8316</v>
      </c>
      <c r="S3404" s="10">
        <f t="shared" si="206"/>
        <v>42290.61855324074</v>
      </c>
      <c r="T3404" s="10">
        <f t="shared" si="20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04"/>
        <v>1</v>
      </c>
      <c r="P3405" s="6">
        <f t="shared" si="205"/>
        <v>1008.5</v>
      </c>
      <c r="Q3405" t="s">
        <v>8315</v>
      </c>
      <c r="R3405" t="s">
        <v>8316</v>
      </c>
      <c r="S3405" s="10">
        <f t="shared" si="206"/>
        <v>42150.462083333332</v>
      </c>
      <c r="T3405" s="10">
        <f t="shared" si="20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04"/>
        <v>0.78</v>
      </c>
      <c r="P3406" s="6">
        <f t="shared" si="205"/>
        <v>306.5</v>
      </c>
      <c r="Q3406" t="s">
        <v>8315</v>
      </c>
      <c r="R3406" t="s">
        <v>8316</v>
      </c>
      <c r="S3406" s="10">
        <f t="shared" si="206"/>
        <v>42152.503495370373</v>
      </c>
      <c r="T3406" s="10">
        <f t="shared" si="20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04"/>
        <v>0.62428571428571433</v>
      </c>
      <c r="P3407" s="6">
        <f t="shared" si="205"/>
        <v>249.25</v>
      </c>
      <c r="Q3407" t="s">
        <v>8315</v>
      </c>
      <c r="R3407" t="s">
        <v>8316</v>
      </c>
      <c r="S3407" s="10">
        <f t="shared" si="206"/>
        <v>42410.017199074078</v>
      </c>
      <c r="T3407" s="10">
        <f t="shared" si="20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04"/>
        <v>0.99690000000000001</v>
      </c>
      <c r="P3408" s="6">
        <f t="shared" si="205"/>
        <v>5061</v>
      </c>
      <c r="Q3408" t="s">
        <v>8315</v>
      </c>
      <c r="R3408" t="s">
        <v>8316</v>
      </c>
      <c r="S3408" s="10">
        <f t="shared" si="206"/>
        <v>41791.492777777778</v>
      </c>
      <c r="T3408" s="10">
        <f t="shared" si="20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04"/>
        <v>0.92900000000000005</v>
      </c>
      <c r="P3409" s="6">
        <f t="shared" si="205"/>
        <v>1104.5</v>
      </c>
      <c r="Q3409" t="s">
        <v>8315</v>
      </c>
      <c r="R3409" t="s">
        <v>8316</v>
      </c>
      <c r="S3409" s="10">
        <f t="shared" si="206"/>
        <v>41796.422326388885</v>
      </c>
      <c r="T3409" s="10">
        <f t="shared" si="20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04"/>
        <v>-0.1100000000000001</v>
      </c>
      <c r="P3410" s="6">
        <f t="shared" si="205"/>
        <v>536.5</v>
      </c>
      <c r="Q3410" t="s">
        <v>8315</v>
      </c>
      <c r="R3410" t="s">
        <v>8316</v>
      </c>
      <c r="S3410" s="10">
        <f t="shared" si="206"/>
        <v>41808.991944444446</v>
      </c>
      <c r="T3410" s="10">
        <f t="shared" si="20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04"/>
        <v>0.76400000000000001</v>
      </c>
      <c r="P3411" s="6">
        <f t="shared" si="205"/>
        <v>319.5</v>
      </c>
      <c r="Q3411" t="s">
        <v>8315</v>
      </c>
      <c r="R3411" t="s">
        <v>8316</v>
      </c>
      <c r="S3411" s="10">
        <f t="shared" si="206"/>
        <v>42544.814328703709</v>
      </c>
      <c r="T3411" s="10">
        <f t="shared" si="20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04"/>
        <v>0.91500000000000004</v>
      </c>
      <c r="P3412" s="6">
        <f t="shared" si="205"/>
        <v>1647.5</v>
      </c>
      <c r="Q3412" t="s">
        <v>8315</v>
      </c>
      <c r="R3412" t="s">
        <v>8316</v>
      </c>
      <c r="S3412" s="10">
        <f t="shared" si="206"/>
        <v>42500.041550925926</v>
      </c>
      <c r="T3412" s="10">
        <f t="shared" si="20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04"/>
        <v>0.96433333333333338</v>
      </c>
      <c r="P3413" s="6">
        <f t="shared" si="205"/>
        <v>7806.5</v>
      </c>
      <c r="Q3413" t="s">
        <v>8315</v>
      </c>
      <c r="R3413" t="s">
        <v>8316</v>
      </c>
      <c r="S3413" s="10">
        <f t="shared" si="206"/>
        <v>42265.022824074069</v>
      </c>
      <c r="T3413" s="10">
        <f t="shared" si="20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04"/>
        <v>1</v>
      </c>
      <c r="P3414" s="6">
        <f t="shared" si="205"/>
        <v>1513</v>
      </c>
      <c r="Q3414" t="s">
        <v>8315</v>
      </c>
      <c r="R3414" t="s">
        <v>8316</v>
      </c>
      <c r="S3414" s="10">
        <f t="shared" si="206"/>
        <v>41879.959050925929</v>
      </c>
      <c r="T3414" s="10">
        <f t="shared" si="20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04"/>
        <v>0.7</v>
      </c>
      <c r="P3415" s="6">
        <f t="shared" si="205"/>
        <v>332</v>
      </c>
      <c r="Q3415" t="s">
        <v>8315</v>
      </c>
      <c r="R3415" t="s">
        <v>8316</v>
      </c>
      <c r="S3415" s="10">
        <f t="shared" si="206"/>
        <v>42053.733078703706</v>
      </c>
      <c r="T3415" s="10">
        <f t="shared" si="20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04"/>
        <v>0.96499999999999997</v>
      </c>
      <c r="P3416" s="6">
        <f t="shared" si="205"/>
        <v>1574.5</v>
      </c>
      <c r="Q3416" t="s">
        <v>8315</v>
      </c>
      <c r="R3416" t="s">
        <v>8316</v>
      </c>
      <c r="S3416" s="10">
        <f t="shared" si="206"/>
        <v>42675.832465277781</v>
      </c>
      <c r="T3416" s="10">
        <f t="shared" si="20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04"/>
        <v>1</v>
      </c>
      <c r="P3417" s="6">
        <f t="shared" si="205"/>
        <v>104.5</v>
      </c>
      <c r="Q3417" t="s">
        <v>8315</v>
      </c>
      <c r="R3417" t="s">
        <v>8316</v>
      </c>
      <c r="S3417" s="10">
        <f t="shared" si="206"/>
        <v>42467.144166666665</v>
      </c>
      <c r="T3417" s="10">
        <f t="shared" si="20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04"/>
        <v>0.80400000000000005</v>
      </c>
      <c r="P3418" s="6">
        <f t="shared" si="205"/>
        <v>2407</v>
      </c>
      <c r="Q3418" t="s">
        <v>8315</v>
      </c>
      <c r="R3418" t="s">
        <v>8316</v>
      </c>
      <c r="S3418" s="10">
        <f t="shared" si="206"/>
        <v>42089.412557870368</v>
      </c>
      <c r="T3418" s="10">
        <f t="shared" si="20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04"/>
        <v>0.99999411764705881</v>
      </c>
      <c r="P3419" s="6">
        <f t="shared" si="205"/>
        <v>872.505</v>
      </c>
      <c r="Q3419" t="s">
        <v>8315</v>
      </c>
      <c r="R3419" t="s">
        <v>8316</v>
      </c>
      <c r="S3419" s="10">
        <f t="shared" si="206"/>
        <v>41894.91375</v>
      </c>
      <c r="T3419" s="10">
        <f t="shared" si="20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04"/>
        <v>0.99124999999999996</v>
      </c>
      <c r="P3420" s="6">
        <f t="shared" si="205"/>
        <v>2045.5</v>
      </c>
      <c r="Q3420" t="s">
        <v>8315</v>
      </c>
      <c r="R3420" t="s">
        <v>8316</v>
      </c>
      <c r="S3420" s="10">
        <f t="shared" si="206"/>
        <v>41752.83457175926</v>
      </c>
      <c r="T3420" s="10">
        <f t="shared" si="20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04"/>
        <v>0.93454545454545457</v>
      </c>
      <c r="P3421" s="6">
        <f t="shared" si="205"/>
        <v>1488</v>
      </c>
      <c r="Q3421" t="s">
        <v>8315</v>
      </c>
      <c r="R3421" t="s">
        <v>8316</v>
      </c>
      <c r="S3421" s="10">
        <f t="shared" si="206"/>
        <v>42448.821585648147</v>
      </c>
      <c r="T3421" s="10">
        <f t="shared" si="20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04"/>
        <v>0.62</v>
      </c>
      <c r="P3422" s="6">
        <f t="shared" si="205"/>
        <v>500</v>
      </c>
      <c r="Q3422" t="s">
        <v>8315</v>
      </c>
      <c r="R3422" t="s">
        <v>8316</v>
      </c>
      <c r="S3422" s="10">
        <f t="shared" si="206"/>
        <v>42405.090300925927</v>
      </c>
      <c r="T3422" s="10">
        <f t="shared" si="20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04"/>
        <v>0.98850000000000005</v>
      </c>
      <c r="P3423" s="6">
        <f t="shared" si="205"/>
        <v>5106.5</v>
      </c>
      <c r="Q3423" t="s">
        <v>8315</v>
      </c>
      <c r="R3423" t="s">
        <v>8316</v>
      </c>
      <c r="S3423" s="10">
        <f t="shared" si="206"/>
        <v>42037.791238425925</v>
      </c>
      <c r="T3423" s="10">
        <f t="shared" si="20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04"/>
        <v>0.90900000000000003</v>
      </c>
      <c r="P3424" s="6">
        <f t="shared" si="205"/>
        <v>1659.5</v>
      </c>
      <c r="Q3424" t="s">
        <v>8315</v>
      </c>
      <c r="R3424" t="s">
        <v>8316</v>
      </c>
      <c r="S3424" s="10">
        <f t="shared" si="206"/>
        <v>42323.562222222223</v>
      </c>
      <c r="T3424" s="10">
        <f t="shared" si="20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04"/>
        <v>0.6</v>
      </c>
      <c r="P3425" s="6">
        <f t="shared" si="205"/>
        <v>180</v>
      </c>
      <c r="Q3425" t="s">
        <v>8315</v>
      </c>
      <c r="R3425" t="s">
        <v>8316</v>
      </c>
      <c r="S3425" s="10">
        <f t="shared" si="206"/>
        <v>42088.911354166667</v>
      </c>
      <c r="T3425" s="10">
        <f t="shared" si="20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04"/>
        <v>0.96416666666666662</v>
      </c>
      <c r="P3426" s="6">
        <f t="shared" si="205"/>
        <v>3145.5</v>
      </c>
      <c r="Q3426" t="s">
        <v>8315</v>
      </c>
      <c r="R3426" t="s">
        <v>8316</v>
      </c>
      <c r="S3426" s="10">
        <f t="shared" si="206"/>
        <v>42018.676898148144</v>
      </c>
      <c r="T3426" s="10">
        <f t="shared" si="20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04"/>
        <v>0.9702966666666667</v>
      </c>
      <c r="P3427" s="6">
        <f t="shared" si="205"/>
        <v>15497.55</v>
      </c>
      <c r="Q3427" t="s">
        <v>8315</v>
      </c>
      <c r="R3427" t="s">
        <v>8316</v>
      </c>
      <c r="S3427" s="10">
        <f t="shared" si="206"/>
        <v>41884.617314814815</v>
      </c>
      <c r="T3427" s="10">
        <f t="shared" si="20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04"/>
        <v>0.91866666666666663</v>
      </c>
      <c r="P3428" s="6">
        <f t="shared" si="205"/>
        <v>2071</v>
      </c>
      <c r="Q3428" t="s">
        <v>8315</v>
      </c>
      <c r="R3428" t="s">
        <v>8316</v>
      </c>
      <c r="S3428" s="10">
        <f t="shared" si="206"/>
        <v>41884.056747685187</v>
      </c>
      <c r="T3428" s="10">
        <f t="shared" si="20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04"/>
        <v>1</v>
      </c>
      <c r="P3429" s="6">
        <f t="shared" si="205"/>
        <v>764.5</v>
      </c>
      <c r="Q3429" t="s">
        <v>8315</v>
      </c>
      <c r="R3429" t="s">
        <v>8316</v>
      </c>
      <c r="S3429" s="10">
        <f t="shared" si="206"/>
        <v>41792.645277777774</v>
      </c>
      <c r="T3429" s="10">
        <f t="shared" si="20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04"/>
        <v>0.97250000000000003</v>
      </c>
      <c r="P3430" s="6">
        <f t="shared" si="205"/>
        <v>1053</v>
      </c>
      <c r="Q3430" t="s">
        <v>8315</v>
      </c>
      <c r="R3430" t="s">
        <v>8316</v>
      </c>
      <c r="S3430" s="10">
        <f t="shared" si="206"/>
        <v>42038.720451388886</v>
      </c>
      <c r="T3430" s="10">
        <f t="shared" si="20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04"/>
        <v>0.7</v>
      </c>
      <c r="P3431" s="6">
        <f t="shared" si="205"/>
        <v>103.5</v>
      </c>
      <c r="Q3431" t="s">
        <v>8315</v>
      </c>
      <c r="R3431" t="s">
        <v>8316</v>
      </c>
      <c r="S3431" s="10">
        <f t="shared" si="206"/>
        <v>42662.021539351852</v>
      </c>
      <c r="T3431" s="10">
        <f t="shared" si="20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04"/>
        <v>0.91450500000000012</v>
      </c>
      <c r="P3432" s="6">
        <f t="shared" si="205"/>
        <v>1121.4949999999999</v>
      </c>
      <c r="Q3432" t="s">
        <v>8315</v>
      </c>
      <c r="R3432" t="s">
        <v>8316</v>
      </c>
      <c r="S3432" s="10">
        <f t="shared" si="206"/>
        <v>41820.945613425924</v>
      </c>
      <c r="T3432" s="10">
        <f t="shared" si="20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04"/>
        <v>1</v>
      </c>
      <c r="P3433" s="6">
        <f t="shared" si="205"/>
        <v>1010.5</v>
      </c>
      <c r="Q3433" t="s">
        <v>8315</v>
      </c>
      <c r="R3433" t="s">
        <v>8316</v>
      </c>
      <c r="S3433" s="10">
        <f t="shared" si="206"/>
        <v>41839.730937500004</v>
      </c>
      <c r="T3433" s="10">
        <f t="shared" si="20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04"/>
        <v>0.90349999999999997</v>
      </c>
      <c r="P3434" s="6">
        <f t="shared" si="205"/>
        <v>1117.5</v>
      </c>
      <c r="Q3434" t="s">
        <v>8315</v>
      </c>
      <c r="R3434" t="s">
        <v>8316</v>
      </c>
      <c r="S3434" s="10">
        <f t="shared" si="206"/>
        <v>42380.581180555557</v>
      </c>
      <c r="T3434" s="10">
        <f t="shared" si="20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04"/>
        <v>0.99736842105263157</v>
      </c>
      <c r="P3435" s="6">
        <f t="shared" si="205"/>
        <v>4798</v>
      </c>
      <c r="Q3435" t="s">
        <v>8315</v>
      </c>
      <c r="R3435" t="s">
        <v>8316</v>
      </c>
      <c r="S3435" s="10">
        <f t="shared" si="206"/>
        <v>41776.063136574077</v>
      </c>
      <c r="T3435" s="10">
        <f t="shared" si="20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04"/>
        <v>0.94450000000000001</v>
      </c>
      <c r="P3436" s="6">
        <f t="shared" si="205"/>
        <v>5361.5</v>
      </c>
      <c r="Q3436" t="s">
        <v>8315</v>
      </c>
      <c r="R3436" t="s">
        <v>8316</v>
      </c>
      <c r="S3436" s="10">
        <f t="shared" si="206"/>
        <v>41800.380428240744</v>
      </c>
      <c r="T3436" s="10">
        <f t="shared" si="20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04"/>
        <v>0.88</v>
      </c>
      <c r="P3437" s="6">
        <f t="shared" si="205"/>
        <v>569.5</v>
      </c>
      <c r="Q3437" t="s">
        <v>8315</v>
      </c>
      <c r="R3437" t="s">
        <v>8316</v>
      </c>
      <c r="S3437" s="10">
        <f t="shared" si="206"/>
        <v>42572.61681712963</v>
      </c>
      <c r="T3437" s="10">
        <f t="shared" si="20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04"/>
        <v>0.94100000000000006</v>
      </c>
      <c r="P3438" s="6">
        <f t="shared" si="205"/>
        <v>2666</v>
      </c>
      <c r="Q3438" t="s">
        <v>8315</v>
      </c>
      <c r="R3438" t="s">
        <v>8316</v>
      </c>
      <c r="S3438" s="10">
        <f t="shared" si="206"/>
        <v>41851.541585648149</v>
      </c>
      <c r="T3438" s="10">
        <f t="shared" si="20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04"/>
        <v>0.99</v>
      </c>
      <c r="P3439" s="6">
        <f t="shared" si="205"/>
        <v>1533</v>
      </c>
      <c r="Q3439" t="s">
        <v>8315</v>
      </c>
      <c r="R3439" t="s">
        <v>8316</v>
      </c>
      <c r="S3439" s="10">
        <f t="shared" si="206"/>
        <v>42205.710879629631</v>
      </c>
      <c r="T3439" s="10">
        <f t="shared" si="20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04"/>
        <v>0.95799999999999996</v>
      </c>
      <c r="P3440" s="6">
        <f t="shared" si="205"/>
        <v>1309.5</v>
      </c>
      <c r="Q3440" t="s">
        <v>8315</v>
      </c>
      <c r="R3440" t="s">
        <v>8316</v>
      </c>
      <c r="S3440" s="10">
        <f t="shared" si="206"/>
        <v>42100.927858796291</v>
      </c>
      <c r="T3440" s="10">
        <f t="shared" si="20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04"/>
        <v>0.65321666666666656</v>
      </c>
      <c r="P3441" s="6">
        <f t="shared" si="205"/>
        <v>817.07</v>
      </c>
      <c r="Q3441" t="s">
        <v>8315</v>
      </c>
      <c r="R3441" t="s">
        <v>8316</v>
      </c>
      <c r="S3441" s="10">
        <f t="shared" si="206"/>
        <v>42374.911226851851</v>
      </c>
      <c r="T3441" s="10">
        <f t="shared" si="20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04"/>
        <v>0.94781599999999999</v>
      </c>
      <c r="P3442" s="6">
        <f t="shared" si="205"/>
        <v>2671.46</v>
      </c>
      <c r="Q3442" t="s">
        <v>8315</v>
      </c>
      <c r="R3442" t="s">
        <v>8316</v>
      </c>
      <c r="S3442" s="10">
        <f t="shared" si="206"/>
        <v>41809.12300925926</v>
      </c>
      <c r="T3442" s="10">
        <f t="shared" si="20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04"/>
        <v>0.97399999999999998</v>
      </c>
      <c r="P3443" s="6">
        <f t="shared" si="205"/>
        <v>1304</v>
      </c>
      <c r="Q3443" t="s">
        <v>8315</v>
      </c>
      <c r="R3443" t="s">
        <v>8316</v>
      </c>
      <c r="S3443" s="10">
        <f t="shared" si="206"/>
        <v>42294.429641203707</v>
      </c>
      <c r="T3443" s="10">
        <f t="shared" si="20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04"/>
        <v>1</v>
      </c>
      <c r="P3444" s="6">
        <f t="shared" si="205"/>
        <v>129</v>
      </c>
      <c r="Q3444" t="s">
        <v>8315</v>
      </c>
      <c r="R3444" t="s">
        <v>8316</v>
      </c>
      <c r="S3444" s="10">
        <f t="shared" si="206"/>
        <v>42124.841111111105</v>
      </c>
      <c r="T3444" s="10">
        <f t="shared" si="20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04"/>
        <v>0.14500000000000002</v>
      </c>
      <c r="P3445" s="6">
        <f t="shared" si="205"/>
        <v>950</v>
      </c>
      <c r="Q3445" t="s">
        <v>8315</v>
      </c>
      <c r="R3445" t="s">
        <v>8316</v>
      </c>
      <c r="S3445" s="10">
        <f t="shared" si="206"/>
        <v>41861.524837962963</v>
      </c>
      <c r="T3445" s="10">
        <f t="shared" si="20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ref="O3446:O3509" si="208">(D3446-E3446)/ABS(D3446)+1</f>
        <v>-0.8899999999999999</v>
      </c>
      <c r="P3446" s="6">
        <f t="shared" ref="P3446:P3509" si="209">AVERAGE(E3446,L3446)</f>
        <v>443.5</v>
      </c>
      <c r="Q3446" t="s">
        <v>8315</v>
      </c>
      <c r="R3446" t="s">
        <v>8316</v>
      </c>
      <c r="S3446" s="10">
        <f t="shared" ref="S3446:S3509" si="210">(((J3446/60)/60)/24)+DATE(1970,1,1)</f>
        <v>42521.291504629626</v>
      </c>
      <c r="T3446" s="10">
        <f t="shared" ref="T3446:T3509" si="211"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08"/>
        <v>1</v>
      </c>
      <c r="P3447" s="6">
        <f t="shared" si="209"/>
        <v>1015.5</v>
      </c>
      <c r="Q3447" t="s">
        <v>8315</v>
      </c>
      <c r="R3447" t="s">
        <v>8316</v>
      </c>
      <c r="S3447" s="10">
        <f t="shared" si="210"/>
        <v>42272.530509259261</v>
      </c>
      <c r="T3447" s="10">
        <f t="shared" si="21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08"/>
        <v>0.91800000000000004</v>
      </c>
      <c r="P3448" s="6">
        <f t="shared" si="209"/>
        <v>553.5</v>
      </c>
      <c r="Q3448" t="s">
        <v>8315</v>
      </c>
      <c r="R3448" t="s">
        <v>8316</v>
      </c>
      <c r="S3448" s="10">
        <f t="shared" si="210"/>
        <v>42016.832465277781</v>
      </c>
      <c r="T3448" s="10">
        <f t="shared" si="21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08"/>
        <v>0.92200000000000004</v>
      </c>
      <c r="P3449" s="6">
        <f t="shared" si="209"/>
        <v>546</v>
      </c>
      <c r="Q3449" t="s">
        <v>8315</v>
      </c>
      <c r="R3449" t="s">
        <v>8316</v>
      </c>
      <c r="S3449" s="10">
        <f t="shared" si="210"/>
        <v>42402.889027777783</v>
      </c>
      <c r="T3449" s="10">
        <f t="shared" si="21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08"/>
        <v>0.90238095238095239</v>
      </c>
      <c r="P3450" s="6">
        <f t="shared" si="209"/>
        <v>1175</v>
      </c>
      <c r="Q3450" t="s">
        <v>8315</v>
      </c>
      <c r="R3450" t="s">
        <v>8316</v>
      </c>
      <c r="S3450" s="10">
        <f t="shared" si="210"/>
        <v>41960.119085648148</v>
      </c>
      <c r="T3450" s="10">
        <f t="shared" si="21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08"/>
        <v>0.29374999999999996</v>
      </c>
      <c r="P3451" s="6">
        <f t="shared" si="209"/>
        <v>692.5</v>
      </c>
      <c r="Q3451" t="s">
        <v>8315</v>
      </c>
      <c r="R3451" t="s">
        <v>8316</v>
      </c>
      <c r="S3451" s="10">
        <f t="shared" si="210"/>
        <v>42532.052523148144</v>
      </c>
      <c r="T3451" s="10">
        <f t="shared" si="21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08"/>
        <v>0.48</v>
      </c>
      <c r="P3452" s="6">
        <f t="shared" si="209"/>
        <v>399.5</v>
      </c>
      <c r="Q3452" t="s">
        <v>8315</v>
      </c>
      <c r="R3452" t="s">
        <v>8316</v>
      </c>
      <c r="S3452" s="10">
        <f t="shared" si="210"/>
        <v>42036.704525462963</v>
      </c>
      <c r="T3452" s="10">
        <f t="shared" si="21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08"/>
        <v>0.98769230769230765</v>
      </c>
      <c r="P3453" s="6">
        <f t="shared" si="209"/>
        <v>337</v>
      </c>
      <c r="Q3453" t="s">
        <v>8315</v>
      </c>
      <c r="R3453" t="s">
        <v>8316</v>
      </c>
      <c r="S3453" s="10">
        <f t="shared" si="210"/>
        <v>42088.723692129628</v>
      </c>
      <c r="T3453" s="10">
        <f t="shared" si="21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08"/>
        <v>0.46799999999999997</v>
      </c>
      <c r="P3454" s="6">
        <f t="shared" si="209"/>
        <v>784.5</v>
      </c>
      <c r="Q3454" t="s">
        <v>8315</v>
      </c>
      <c r="R3454" t="s">
        <v>8316</v>
      </c>
      <c r="S3454" s="10">
        <f t="shared" si="210"/>
        <v>41820.639189814814</v>
      </c>
      <c r="T3454" s="10">
        <f t="shared" si="21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08"/>
        <v>0.71666666666666667</v>
      </c>
      <c r="P3455" s="6">
        <f t="shared" si="209"/>
        <v>199.5</v>
      </c>
      <c r="Q3455" t="s">
        <v>8315</v>
      </c>
      <c r="R3455" t="s">
        <v>8316</v>
      </c>
      <c r="S3455" s="10">
        <f t="shared" si="210"/>
        <v>42535.97865740741</v>
      </c>
      <c r="T3455" s="10">
        <f t="shared" si="21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08"/>
        <v>0.99285714285714288</v>
      </c>
      <c r="P3456" s="6">
        <f t="shared" si="209"/>
        <v>363</v>
      </c>
      <c r="Q3456" t="s">
        <v>8315</v>
      </c>
      <c r="R3456" t="s">
        <v>8316</v>
      </c>
      <c r="S3456" s="10">
        <f t="shared" si="210"/>
        <v>41821.698599537034</v>
      </c>
      <c r="T3456" s="10">
        <f t="shared" si="21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08"/>
        <v>0.99350000000000005</v>
      </c>
      <c r="P3457" s="6">
        <f t="shared" si="209"/>
        <v>5067</v>
      </c>
      <c r="Q3457" t="s">
        <v>8315</v>
      </c>
      <c r="R3457" t="s">
        <v>8316</v>
      </c>
      <c r="S3457" s="10">
        <f t="shared" si="210"/>
        <v>42626.7503125</v>
      </c>
      <c r="T3457" s="10">
        <f t="shared" si="21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08"/>
        <v>8.6999999999999966E-2</v>
      </c>
      <c r="P3458" s="6">
        <f t="shared" si="209"/>
        <v>2877.5</v>
      </c>
      <c r="Q3458" t="s">
        <v>8315</v>
      </c>
      <c r="R3458" t="s">
        <v>8316</v>
      </c>
      <c r="S3458" s="10">
        <f t="shared" si="210"/>
        <v>41821.205636574072</v>
      </c>
      <c r="T3458" s="10">
        <f t="shared" si="21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08"/>
        <v>0.59799999999999998</v>
      </c>
      <c r="P3459" s="6">
        <f t="shared" si="209"/>
        <v>1429.5</v>
      </c>
      <c r="Q3459" t="s">
        <v>8315</v>
      </c>
      <c r="R3459" t="s">
        <v>8316</v>
      </c>
      <c r="S3459" s="10">
        <f t="shared" si="210"/>
        <v>42016.706678240742</v>
      </c>
      <c r="T3459" s="10">
        <f t="shared" si="211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08"/>
        <v>0.75664621676891619</v>
      </c>
      <c r="P3460" s="6">
        <f t="shared" si="209"/>
        <v>621.5</v>
      </c>
      <c r="Q3460" t="s">
        <v>8315</v>
      </c>
      <c r="R3460" t="s">
        <v>8316</v>
      </c>
      <c r="S3460" s="10">
        <f t="shared" si="210"/>
        <v>42011.202581018515</v>
      </c>
      <c r="T3460" s="10">
        <f t="shared" si="21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08"/>
        <v>0.73799999999999999</v>
      </c>
      <c r="P3461" s="6">
        <f t="shared" si="209"/>
        <v>333.5</v>
      </c>
      <c r="Q3461" t="s">
        <v>8315</v>
      </c>
      <c r="R3461" t="s">
        <v>8316</v>
      </c>
      <c r="S3461" s="10">
        <f t="shared" si="210"/>
        <v>42480.479861111111</v>
      </c>
      <c r="T3461" s="10">
        <f t="shared" si="21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08"/>
        <v>9.9999999999999978E-2</v>
      </c>
      <c r="P3462" s="6">
        <f t="shared" si="209"/>
        <v>484.5</v>
      </c>
      <c r="Q3462" t="s">
        <v>8315</v>
      </c>
      <c r="R3462" t="s">
        <v>8316</v>
      </c>
      <c r="S3462" s="10">
        <f t="shared" si="210"/>
        <v>41852.527222222219</v>
      </c>
      <c r="T3462" s="10">
        <f t="shared" si="21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08"/>
        <v>0.61</v>
      </c>
      <c r="P3463" s="6">
        <f t="shared" si="209"/>
        <v>353.5</v>
      </c>
      <c r="Q3463" t="s">
        <v>8315</v>
      </c>
      <c r="R3463" t="s">
        <v>8316</v>
      </c>
      <c r="S3463" s="10">
        <f t="shared" si="210"/>
        <v>42643.632858796293</v>
      </c>
      <c r="T3463" s="10">
        <f t="shared" si="21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08"/>
        <v>-2.0000000000000018E-2</v>
      </c>
      <c r="P3464" s="6">
        <f t="shared" si="209"/>
        <v>261</v>
      </c>
      <c r="Q3464" t="s">
        <v>8315</v>
      </c>
      <c r="R3464" t="s">
        <v>8316</v>
      </c>
      <c r="S3464" s="10">
        <f t="shared" si="210"/>
        <v>42179.898472222223</v>
      </c>
      <c r="T3464" s="10">
        <f t="shared" si="21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08"/>
        <v>0.96619999999999995</v>
      </c>
      <c r="P3465" s="6">
        <f t="shared" si="209"/>
        <v>5226</v>
      </c>
      <c r="Q3465" t="s">
        <v>8315</v>
      </c>
      <c r="R3465" t="s">
        <v>8316</v>
      </c>
      <c r="S3465" s="10">
        <f t="shared" si="210"/>
        <v>42612.918807870374</v>
      </c>
      <c r="T3465" s="10">
        <f t="shared" si="21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08"/>
        <v>0.97676399999999997</v>
      </c>
      <c r="P3466" s="6">
        <f t="shared" si="209"/>
        <v>2604.59</v>
      </c>
      <c r="Q3466" t="s">
        <v>8315</v>
      </c>
      <c r="R3466" t="s">
        <v>8316</v>
      </c>
      <c r="S3466" s="10">
        <f t="shared" si="210"/>
        <v>42575.130057870367</v>
      </c>
      <c r="T3466" s="10">
        <f t="shared" si="21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08"/>
        <v>0.97</v>
      </c>
      <c r="P3467" s="6">
        <f t="shared" si="209"/>
        <v>1048</v>
      </c>
      <c r="Q3467" t="s">
        <v>8315</v>
      </c>
      <c r="R3467" t="s">
        <v>8316</v>
      </c>
      <c r="S3467" s="10">
        <f t="shared" si="210"/>
        <v>42200.625833333332</v>
      </c>
      <c r="T3467" s="10">
        <f t="shared" si="21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08"/>
        <v>0.72857142857142865</v>
      </c>
      <c r="P3468" s="6">
        <f t="shared" si="209"/>
        <v>2255.5</v>
      </c>
      <c r="Q3468" t="s">
        <v>8315</v>
      </c>
      <c r="R3468" t="s">
        <v>8316</v>
      </c>
      <c r="S3468" s="10">
        <f t="shared" si="210"/>
        <v>42420.019097222219</v>
      </c>
      <c r="T3468" s="10">
        <f t="shared" si="21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08"/>
        <v>0.99</v>
      </c>
      <c r="P3469" s="6">
        <f t="shared" si="209"/>
        <v>1538.5</v>
      </c>
      <c r="Q3469" t="s">
        <v>8315</v>
      </c>
      <c r="R3469" t="s">
        <v>8316</v>
      </c>
      <c r="S3469" s="10">
        <f t="shared" si="210"/>
        <v>42053.671666666662</v>
      </c>
      <c r="T3469" s="10">
        <f t="shared" si="21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08"/>
        <v>0.78220000000000001</v>
      </c>
      <c r="P3470" s="6">
        <f t="shared" si="209"/>
        <v>6097.5</v>
      </c>
      <c r="Q3470" t="s">
        <v>8315</v>
      </c>
      <c r="R3470" t="s">
        <v>8316</v>
      </c>
      <c r="S3470" s="10">
        <f t="shared" si="210"/>
        <v>42605.765381944439</v>
      </c>
      <c r="T3470" s="10">
        <f t="shared" si="21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08"/>
        <v>0.8660714285714286</v>
      </c>
      <c r="P3471" s="6">
        <f t="shared" si="209"/>
        <v>1619</v>
      </c>
      <c r="Q3471" t="s">
        <v>8315</v>
      </c>
      <c r="R3471" t="s">
        <v>8316</v>
      </c>
      <c r="S3471" s="10">
        <f t="shared" si="210"/>
        <v>42458.641724537039</v>
      </c>
      <c r="T3471" s="10">
        <f t="shared" si="21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08"/>
        <v>0.5</v>
      </c>
      <c r="P3472" s="6">
        <f t="shared" si="209"/>
        <v>192</v>
      </c>
      <c r="Q3472" t="s">
        <v>8315</v>
      </c>
      <c r="R3472" t="s">
        <v>8316</v>
      </c>
      <c r="S3472" s="10">
        <f t="shared" si="210"/>
        <v>42529.022013888884</v>
      </c>
      <c r="T3472" s="10">
        <f t="shared" si="21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08"/>
        <v>-0.14599999999999991</v>
      </c>
      <c r="P3473" s="6">
        <f t="shared" si="209"/>
        <v>551.5</v>
      </c>
      <c r="Q3473" t="s">
        <v>8315</v>
      </c>
      <c r="R3473" t="s">
        <v>8316</v>
      </c>
      <c r="S3473" s="10">
        <f t="shared" si="210"/>
        <v>41841.820486111108</v>
      </c>
      <c r="T3473" s="10">
        <f t="shared" si="21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08"/>
        <v>0.97950000000000004</v>
      </c>
      <c r="P3474" s="6">
        <f t="shared" si="209"/>
        <v>1032</v>
      </c>
      <c r="Q3474" t="s">
        <v>8315</v>
      </c>
      <c r="R3474" t="s">
        <v>8316</v>
      </c>
      <c r="S3474" s="10">
        <f t="shared" si="210"/>
        <v>41928.170497685183</v>
      </c>
      <c r="T3474" s="10">
        <f t="shared" si="21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08"/>
        <v>1</v>
      </c>
      <c r="P3475" s="6">
        <f t="shared" si="209"/>
        <v>2466.5</v>
      </c>
      <c r="Q3475" t="s">
        <v>8315</v>
      </c>
      <c r="R3475" t="s">
        <v>8316</v>
      </c>
      <c r="S3475" s="10">
        <f t="shared" si="210"/>
        <v>42062.834444444445</v>
      </c>
      <c r="T3475" s="10">
        <f t="shared" si="21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08"/>
        <v>0.99</v>
      </c>
      <c r="P3476" s="6">
        <f t="shared" si="209"/>
        <v>1029.5</v>
      </c>
      <c r="Q3476" t="s">
        <v>8315</v>
      </c>
      <c r="R3476" t="s">
        <v>8316</v>
      </c>
      <c r="S3476" s="10">
        <f t="shared" si="210"/>
        <v>42541.501516203702</v>
      </c>
      <c r="T3476" s="10">
        <f t="shared" si="21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08"/>
        <v>0.8666666666666667</v>
      </c>
      <c r="P3477" s="6">
        <f t="shared" si="209"/>
        <v>178.5</v>
      </c>
      <c r="Q3477" t="s">
        <v>8315</v>
      </c>
      <c r="R3477" t="s">
        <v>8316</v>
      </c>
      <c r="S3477" s="10">
        <f t="shared" si="210"/>
        <v>41918.880833333329</v>
      </c>
      <c r="T3477" s="10">
        <f t="shared" si="21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08"/>
        <v>0.96</v>
      </c>
      <c r="P3478" s="6">
        <f t="shared" si="209"/>
        <v>159</v>
      </c>
      <c r="Q3478" t="s">
        <v>8315</v>
      </c>
      <c r="R3478" t="s">
        <v>8316</v>
      </c>
      <c r="S3478" s="10">
        <f t="shared" si="210"/>
        <v>41921.279976851853</v>
      </c>
      <c r="T3478" s="10">
        <f t="shared" si="21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08"/>
        <v>0.84666666666666668</v>
      </c>
      <c r="P3479" s="6">
        <f t="shared" si="209"/>
        <v>1057.5</v>
      </c>
      <c r="Q3479" t="s">
        <v>8315</v>
      </c>
      <c r="R3479" t="s">
        <v>8316</v>
      </c>
      <c r="S3479" s="10">
        <f t="shared" si="210"/>
        <v>42128.736608796295</v>
      </c>
      <c r="T3479" s="10">
        <f t="shared" si="21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08"/>
        <v>0.87149999999999994</v>
      </c>
      <c r="P3480" s="6">
        <f t="shared" si="209"/>
        <v>1157</v>
      </c>
      <c r="Q3480" t="s">
        <v>8315</v>
      </c>
      <c r="R3480" t="s">
        <v>8316</v>
      </c>
      <c r="S3480" s="10">
        <f t="shared" si="210"/>
        <v>42053.916921296302</v>
      </c>
      <c r="T3480" s="10">
        <f t="shared" si="21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08"/>
        <v>0.72133333333333338</v>
      </c>
      <c r="P3481" s="6">
        <f t="shared" si="209"/>
        <v>987</v>
      </c>
      <c r="Q3481" t="s">
        <v>8315</v>
      </c>
      <c r="R3481" t="s">
        <v>8316</v>
      </c>
      <c r="S3481" s="10">
        <f t="shared" si="210"/>
        <v>41781.855092592588</v>
      </c>
      <c r="T3481" s="10">
        <f t="shared" si="21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08"/>
        <v>0.57333333333333325</v>
      </c>
      <c r="P3482" s="6">
        <f t="shared" si="209"/>
        <v>1076.5</v>
      </c>
      <c r="Q3482" t="s">
        <v>8315</v>
      </c>
      <c r="R3482" t="s">
        <v>8316</v>
      </c>
      <c r="S3482" s="10">
        <f t="shared" si="210"/>
        <v>42171.317442129628</v>
      </c>
      <c r="T3482" s="10">
        <f t="shared" si="21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08"/>
        <v>0.81200000000000006</v>
      </c>
      <c r="P3483" s="6">
        <f t="shared" si="209"/>
        <v>5987.5</v>
      </c>
      <c r="Q3483" t="s">
        <v>8315</v>
      </c>
      <c r="R3483" t="s">
        <v>8316</v>
      </c>
      <c r="S3483" s="10">
        <f t="shared" si="210"/>
        <v>41989.24754629629</v>
      </c>
      <c r="T3483" s="10">
        <f t="shared" si="21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08"/>
        <v>0.6166666666666667</v>
      </c>
      <c r="P3484" s="6">
        <f t="shared" si="209"/>
        <v>2115</v>
      </c>
      <c r="Q3484" t="s">
        <v>8315</v>
      </c>
      <c r="R3484" t="s">
        <v>8316</v>
      </c>
      <c r="S3484" s="10">
        <f t="shared" si="210"/>
        <v>41796.771597222221</v>
      </c>
      <c r="T3484" s="10">
        <f t="shared" si="21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08"/>
        <v>0.40059701492537314</v>
      </c>
      <c r="P3485" s="6">
        <f t="shared" si="209"/>
        <v>2745.5</v>
      </c>
      <c r="Q3485" t="s">
        <v>8315</v>
      </c>
      <c r="R3485" t="s">
        <v>8316</v>
      </c>
      <c r="S3485" s="10">
        <f t="shared" si="210"/>
        <v>41793.668761574074</v>
      </c>
      <c r="T3485" s="10">
        <f t="shared" si="21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08"/>
        <v>0.85760000000000003</v>
      </c>
      <c r="P3486" s="6">
        <f t="shared" si="209"/>
        <v>1450</v>
      </c>
      <c r="Q3486" t="s">
        <v>8315</v>
      </c>
      <c r="R3486" t="s">
        <v>8316</v>
      </c>
      <c r="S3486" s="10">
        <f t="shared" si="210"/>
        <v>42506.760405092587</v>
      </c>
      <c r="T3486" s="10">
        <f t="shared" si="21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08"/>
        <v>0.9939393939393939</v>
      </c>
      <c r="P3487" s="6">
        <f t="shared" si="209"/>
        <v>845</v>
      </c>
      <c r="Q3487" t="s">
        <v>8315</v>
      </c>
      <c r="R3487" t="s">
        <v>8316</v>
      </c>
      <c r="S3487" s="10">
        <f t="shared" si="210"/>
        <v>42372.693055555559</v>
      </c>
      <c r="T3487" s="10">
        <f t="shared" si="21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08"/>
        <v>0.44799999999999995</v>
      </c>
      <c r="P3488" s="6">
        <f t="shared" si="209"/>
        <v>2356</v>
      </c>
      <c r="Q3488" t="s">
        <v>8315</v>
      </c>
      <c r="R3488" t="s">
        <v>8316</v>
      </c>
      <c r="S3488" s="10">
        <f t="shared" si="210"/>
        <v>42126.87501157407</v>
      </c>
      <c r="T3488" s="10">
        <f t="shared" si="21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08"/>
        <v>0.72249999999999992</v>
      </c>
      <c r="P3489" s="6">
        <f t="shared" si="209"/>
        <v>1310.5</v>
      </c>
      <c r="Q3489" t="s">
        <v>8315</v>
      </c>
      <c r="R3489" t="s">
        <v>8316</v>
      </c>
      <c r="S3489" s="10">
        <f t="shared" si="210"/>
        <v>42149.940416666665</v>
      </c>
      <c r="T3489" s="10">
        <f t="shared" si="21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08"/>
        <v>0.78800000000000003</v>
      </c>
      <c r="P3490" s="6">
        <f t="shared" si="209"/>
        <v>1832.5</v>
      </c>
      <c r="Q3490" t="s">
        <v>8315</v>
      </c>
      <c r="R3490" t="s">
        <v>8316</v>
      </c>
      <c r="S3490" s="10">
        <f t="shared" si="210"/>
        <v>42087.768055555556</v>
      </c>
      <c r="T3490" s="10">
        <f t="shared" si="21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08"/>
        <v>0.873</v>
      </c>
      <c r="P3491" s="6">
        <f t="shared" si="209"/>
        <v>2853.5</v>
      </c>
      <c r="Q3491" t="s">
        <v>8315</v>
      </c>
      <c r="R3491" t="s">
        <v>8316</v>
      </c>
      <c r="S3491" s="10">
        <f t="shared" si="210"/>
        <v>41753.635775462964</v>
      </c>
      <c r="T3491" s="10">
        <f t="shared" si="21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08"/>
        <v>0.72499999999999998</v>
      </c>
      <c r="P3492" s="6">
        <f t="shared" si="209"/>
        <v>651</v>
      </c>
      <c r="Q3492" t="s">
        <v>8315</v>
      </c>
      <c r="R3492" t="s">
        <v>8316</v>
      </c>
      <c r="S3492" s="10">
        <f t="shared" si="210"/>
        <v>42443.802361111113</v>
      </c>
      <c r="T3492" s="10">
        <f t="shared" si="21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08"/>
        <v>0.41800000000000004</v>
      </c>
      <c r="P3493" s="6">
        <f t="shared" si="209"/>
        <v>400.5</v>
      </c>
      <c r="Q3493" t="s">
        <v>8315</v>
      </c>
      <c r="R3493" t="s">
        <v>8316</v>
      </c>
      <c r="S3493" s="10">
        <f t="shared" si="210"/>
        <v>42121.249814814815</v>
      </c>
      <c r="T3493" s="10">
        <f t="shared" si="21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08"/>
        <v>0.94731052631578949</v>
      </c>
      <c r="P3494" s="6">
        <f t="shared" si="209"/>
        <v>2017.61</v>
      </c>
      <c r="Q3494" t="s">
        <v>8315</v>
      </c>
      <c r="R3494" t="s">
        <v>8316</v>
      </c>
      <c r="S3494" s="10">
        <f t="shared" si="210"/>
        <v>42268.009224537032</v>
      </c>
      <c r="T3494" s="10">
        <f t="shared" si="21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08"/>
        <v>1</v>
      </c>
      <c r="P3495" s="6">
        <f t="shared" si="209"/>
        <v>764.5</v>
      </c>
      <c r="Q3495" t="s">
        <v>8315</v>
      </c>
      <c r="R3495" t="s">
        <v>8316</v>
      </c>
      <c r="S3495" s="10">
        <f t="shared" si="210"/>
        <v>41848.866157407407</v>
      </c>
      <c r="T3495" s="10">
        <f t="shared" si="21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08"/>
        <v>1</v>
      </c>
      <c r="P3496" s="6">
        <f t="shared" si="209"/>
        <v>206.5</v>
      </c>
      <c r="Q3496" t="s">
        <v>8315</v>
      </c>
      <c r="R3496" t="s">
        <v>8316</v>
      </c>
      <c r="S3496" s="10">
        <f t="shared" si="210"/>
        <v>42689.214988425927</v>
      </c>
      <c r="T3496" s="10">
        <f t="shared" si="21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08"/>
        <v>0.93140000000000001</v>
      </c>
      <c r="P3497" s="6">
        <f t="shared" si="209"/>
        <v>2707.5</v>
      </c>
      <c r="Q3497" t="s">
        <v>8315</v>
      </c>
      <c r="R3497" t="s">
        <v>8316</v>
      </c>
      <c r="S3497" s="10">
        <f t="shared" si="210"/>
        <v>41915.762835648151</v>
      </c>
      <c r="T3497" s="10">
        <f t="shared" si="21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08"/>
        <v>0.75600000000000001</v>
      </c>
      <c r="P3498" s="6">
        <f t="shared" si="209"/>
        <v>1905</v>
      </c>
      <c r="Q3498" t="s">
        <v>8315</v>
      </c>
      <c r="R3498" t="s">
        <v>8316</v>
      </c>
      <c r="S3498" s="10">
        <f t="shared" si="210"/>
        <v>42584.846828703703</v>
      </c>
      <c r="T3498" s="10">
        <f t="shared" si="21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08"/>
        <v>0.91295938104448737</v>
      </c>
      <c r="P3499" s="6">
        <f t="shared" si="209"/>
        <v>867.5</v>
      </c>
      <c r="Q3499" t="s">
        <v>8315</v>
      </c>
      <c r="R3499" t="s">
        <v>8316</v>
      </c>
      <c r="S3499" s="10">
        <f t="shared" si="210"/>
        <v>42511.741944444439</v>
      </c>
      <c r="T3499" s="10">
        <f t="shared" si="21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08"/>
        <v>0.97575757575757571</v>
      </c>
      <c r="P3500" s="6">
        <f t="shared" si="209"/>
        <v>866</v>
      </c>
      <c r="Q3500" t="s">
        <v>8315</v>
      </c>
      <c r="R3500" t="s">
        <v>8316</v>
      </c>
      <c r="S3500" s="10">
        <f t="shared" si="210"/>
        <v>42459.15861111111</v>
      </c>
      <c r="T3500" s="10">
        <f t="shared" si="21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08"/>
        <v>0.94499999999999995</v>
      </c>
      <c r="P3501" s="6">
        <f t="shared" si="209"/>
        <v>1072.5</v>
      </c>
      <c r="Q3501" t="s">
        <v>8315</v>
      </c>
      <c r="R3501" t="s">
        <v>8316</v>
      </c>
      <c r="S3501" s="10">
        <f t="shared" si="210"/>
        <v>42132.036168981482</v>
      </c>
      <c r="T3501" s="10">
        <f t="shared" si="21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08"/>
        <v>0.93700000000000006</v>
      </c>
      <c r="P3502" s="6">
        <f t="shared" si="209"/>
        <v>552.5</v>
      </c>
      <c r="Q3502" t="s">
        <v>8315</v>
      </c>
      <c r="R3502" t="s">
        <v>8316</v>
      </c>
      <c r="S3502" s="10">
        <f t="shared" si="210"/>
        <v>42419.91942129629</v>
      </c>
      <c r="T3502" s="10">
        <f t="shared" si="21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08"/>
        <v>0.99333333333333329</v>
      </c>
      <c r="P3503" s="6">
        <f t="shared" si="209"/>
        <v>776</v>
      </c>
      <c r="Q3503" t="s">
        <v>8315</v>
      </c>
      <c r="R3503" t="s">
        <v>8316</v>
      </c>
      <c r="S3503" s="10">
        <f t="shared" si="210"/>
        <v>42233.763831018514</v>
      </c>
      <c r="T3503" s="10">
        <f t="shared" si="21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08"/>
        <v>0.94599999999999995</v>
      </c>
      <c r="P3504" s="6">
        <f t="shared" si="209"/>
        <v>2123.5</v>
      </c>
      <c r="Q3504" t="s">
        <v>8315</v>
      </c>
      <c r="R3504" t="s">
        <v>8316</v>
      </c>
      <c r="S3504" s="10">
        <f t="shared" si="210"/>
        <v>42430.839398148149</v>
      </c>
      <c r="T3504" s="10">
        <f t="shared" si="21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08"/>
        <v>0.9244</v>
      </c>
      <c r="P3505" s="6">
        <f t="shared" si="209"/>
        <v>1363.5</v>
      </c>
      <c r="Q3505" t="s">
        <v>8315</v>
      </c>
      <c r="R3505" t="s">
        <v>8316</v>
      </c>
      <c r="S3505" s="10">
        <f t="shared" si="210"/>
        <v>42545.478333333333</v>
      </c>
      <c r="T3505" s="10">
        <f t="shared" si="21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08"/>
        <v>1</v>
      </c>
      <c r="P3506" s="6">
        <f t="shared" si="209"/>
        <v>504</v>
      </c>
      <c r="Q3506" t="s">
        <v>8315</v>
      </c>
      <c r="R3506" t="s">
        <v>8316</v>
      </c>
      <c r="S3506" s="10">
        <f t="shared" si="210"/>
        <v>42297.748738425929</v>
      </c>
      <c r="T3506" s="10">
        <f t="shared" si="21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08"/>
        <v>0.96240000000000003</v>
      </c>
      <c r="P3507" s="6">
        <f t="shared" si="209"/>
        <v>1316.5</v>
      </c>
      <c r="Q3507" t="s">
        <v>8315</v>
      </c>
      <c r="R3507" t="s">
        <v>8316</v>
      </c>
      <c r="S3507" s="10">
        <f t="shared" si="210"/>
        <v>41760.935706018521</v>
      </c>
      <c r="T3507" s="10">
        <f t="shared" si="21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08"/>
        <v>0.98499999999999999</v>
      </c>
      <c r="P3508" s="6">
        <f t="shared" si="209"/>
        <v>1537</v>
      </c>
      <c r="Q3508" t="s">
        <v>8315</v>
      </c>
      <c r="R3508" t="s">
        <v>8316</v>
      </c>
      <c r="S3508" s="10">
        <f t="shared" si="210"/>
        <v>41829.734259259261</v>
      </c>
      <c r="T3508" s="10">
        <f t="shared" si="21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08"/>
        <v>0.95599999999999996</v>
      </c>
      <c r="P3509" s="6">
        <f t="shared" si="209"/>
        <v>5256</v>
      </c>
      <c r="Q3509" t="s">
        <v>8315</v>
      </c>
      <c r="R3509" t="s">
        <v>8316</v>
      </c>
      <c r="S3509" s="10">
        <f t="shared" si="210"/>
        <v>42491.92288194444</v>
      </c>
      <c r="T3509" s="10">
        <f t="shared" si="21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ref="O3510:O3573" si="212">(D3510-E3510)/ABS(D3510)+1</f>
        <v>0.19999999999999996</v>
      </c>
      <c r="P3510" s="6">
        <f t="shared" ref="P3510:P3573" si="213">AVERAGE(E3510,L3510)</f>
        <v>97.5</v>
      </c>
      <c r="Q3510" t="s">
        <v>8315</v>
      </c>
      <c r="R3510" t="s">
        <v>8316</v>
      </c>
      <c r="S3510" s="10">
        <f t="shared" ref="S3510:S3573" si="214">(((J3510/60)/60)/24)+DATE(1970,1,1)</f>
        <v>42477.729780092588</v>
      </c>
      <c r="T3510" s="10">
        <f t="shared" ref="T3510:T3573" si="215"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2"/>
        <v>0.93666666666666665</v>
      </c>
      <c r="P3511" s="6">
        <f t="shared" si="213"/>
        <v>1611.5</v>
      </c>
      <c r="Q3511" t="s">
        <v>8315</v>
      </c>
      <c r="R3511" t="s">
        <v>8316</v>
      </c>
      <c r="S3511" s="10">
        <f t="shared" si="214"/>
        <v>41950.859560185185</v>
      </c>
      <c r="T3511" s="10">
        <f t="shared" si="21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2"/>
        <v>0.99444444444444446</v>
      </c>
      <c r="P3512" s="6">
        <f t="shared" si="213"/>
        <v>460</v>
      </c>
      <c r="Q3512" t="s">
        <v>8315</v>
      </c>
      <c r="R3512" t="s">
        <v>8316</v>
      </c>
      <c r="S3512" s="10">
        <f t="shared" si="214"/>
        <v>41802.62090277778</v>
      </c>
      <c r="T3512" s="10">
        <f t="shared" si="21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2"/>
        <v>0.98799999999999999</v>
      </c>
      <c r="P3513" s="6">
        <f t="shared" si="213"/>
        <v>768.5</v>
      </c>
      <c r="Q3513" t="s">
        <v>8315</v>
      </c>
      <c r="R3513" t="s">
        <v>8316</v>
      </c>
      <c r="S3513" s="10">
        <f t="shared" si="214"/>
        <v>41927.873784722222</v>
      </c>
      <c r="T3513" s="10">
        <f t="shared" si="21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2"/>
        <v>1</v>
      </c>
      <c r="P3514" s="6">
        <f t="shared" si="213"/>
        <v>508.5</v>
      </c>
      <c r="Q3514" t="s">
        <v>8315</v>
      </c>
      <c r="R3514" t="s">
        <v>8316</v>
      </c>
      <c r="S3514" s="10">
        <f t="shared" si="214"/>
        <v>42057.536944444444</v>
      </c>
      <c r="T3514" s="10">
        <f t="shared" si="21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2"/>
        <v>0.81607142857142856</v>
      </c>
      <c r="P3515" s="6">
        <f t="shared" si="213"/>
        <v>1679.5</v>
      </c>
      <c r="Q3515" t="s">
        <v>8315</v>
      </c>
      <c r="R3515" t="s">
        <v>8316</v>
      </c>
      <c r="S3515" s="10">
        <f t="shared" si="214"/>
        <v>41781.096203703702</v>
      </c>
      <c r="T3515" s="10">
        <f t="shared" si="21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2"/>
        <v>0.9</v>
      </c>
      <c r="P3516" s="6">
        <f t="shared" si="213"/>
        <v>280</v>
      </c>
      <c r="Q3516" t="s">
        <v>8315</v>
      </c>
      <c r="R3516" t="s">
        <v>8316</v>
      </c>
      <c r="S3516" s="10">
        <f t="shared" si="214"/>
        <v>42020.846666666665</v>
      </c>
      <c r="T3516" s="10">
        <f t="shared" si="21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2"/>
        <v>0.97333333333333338</v>
      </c>
      <c r="P3517" s="6">
        <f t="shared" si="213"/>
        <v>1563</v>
      </c>
      <c r="Q3517" t="s">
        <v>8315</v>
      </c>
      <c r="R3517" t="s">
        <v>8316</v>
      </c>
      <c r="S3517" s="10">
        <f t="shared" si="214"/>
        <v>42125.772812499999</v>
      </c>
      <c r="T3517" s="10">
        <f t="shared" si="21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2"/>
        <v>1</v>
      </c>
      <c r="P3518" s="6">
        <f t="shared" si="213"/>
        <v>1255.5</v>
      </c>
      <c r="Q3518" t="s">
        <v>8315</v>
      </c>
      <c r="R3518" t="s">
        <v>8316</v>
      </c>
      <c r="S3518" s="10">
        <f t="shared" si="214"/>
        <v>41856.010069444441</v>
      </c>
      <c r="T3518" s="10">
        <f t="shared" si="21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2"/>
        <v>1</v>
      </c>
      <c r="P3519" s="6">
        <f t="shared" si="213"/>
        <v>2006.5</v>
      </c>
      <c r="Q3519" t="s">
        <v>8315</v>
      </c>
      <c r="R3519" t="s">
        <v>8316</v>
      </c>
      <c r="S3519" s="10">
        <f t="shared" si="214"/>
        <v>41794.817523148151</v>
      </c>
      <c r="T3519" s="10">
        <f t="shared" si="21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2"/>
        <v>0.89954000000000001</v>
      </c>
      <c r="P3520" s="6">
        <f t="shared" si="213"/>
        <v>841.84500000000003</v>
      </c>
      <c r="Q3520" t="s">
        <v>8315</v>
      </c>
      <c r="R3520" t="s">
        <v>8316</v>
      </c>
      <c r="S3520" s="10">
        <f t="shared" si="214"/>
        <v>41893.783553240741</v>
      </c>
      <c r="T3520" s="10">
        <f t="shared" si="21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2"/>
        <v>0.98650000000000004</v>
      </c>
      <c r="P3521" s="6">
        <f t="shared" si="213"/>
        <v>1027.5</v>
      </c>
      <c r="Q3521" t="s">
        <v>8315</v>
      </c>
      <c r="R3521" t="s">
        <v>8316</v>
      </c>
      <c r="S3521" s="10">
        <f t="shared" si="214"/>
        <v>42037.598958333328</v>
      </c>
      <c r="T3521" s="10">
        <f t="shared" si="21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2"/>
        <v>0.99250000000000005</v>
      </c>
      <c r="P3522" s="6">
        <f t="shared" si="213"/>
        <v>1018</v>
      </c>
      <c r="Q3522" t="s">
        <v>8315</v>
      </c>
      <c r="R3522" t="s">
        <v>8316</v>
      </c>
      <c r="S3522" s="10">
        <f t="shared" si="214"/>
        <v>42227.824212962965</v>
      </c>
      <c r="T3522" s="10">
        <f t="shared" si="215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2"/>
        <v>0.30571428571428572</v>
      </c>
      <c r="P3523" s="6">
        <f t="shared" si="213"/>
        <v>303</v>
      </c>
      <c r="Q3523" t="s">
        <v>8315</v>
      </c>
      <c r="R3523" t="s">
        <v>8316</v>
      </c>
      <c r="S3523" s="10">
        <f t="shared" si="214"/>
        <v>41881.361342592594</v>
      </c>
      <c r="T3523" s="10">
        <f t="shared" si="21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2"/>
        <v>1</v>
      </c>
      <c r="P3524" s="6">
        <f t="shared" si="213"/>
        <v>714.5</v>
      </c>
      <c r="Q3524" t="s">
        <v>8315</v>
      </c>
      <c r="R3524" t="s">
        <v>8316</v>
      </c>
      <c r="S3524" s="10">
        <f t="shared" si="214"/>
        <v>42234.789884259255</v>
      </c>
      <c r="T3524" s="10">
        <f t="shared" si="21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12"/>
        <v>0.86349999999999993</v>
      </c>
      <c r="P3525" s="6">
        <f t="shared" si="213"/>
        <v>2313</v>
      </c>
      <c r="Q3525" t="s">
        <v>8315</v>
      </c>
      <c r="R3525" t="s">
        <v>8316</v>
      </c>
      <c r="S3525" s="10">
        <f t="shared" si="214"/>
        <v>42581.397546296299</v>
      </c>
      <c r="T3525" s="10">
        <f t="shared" si="21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12"/>
        <v>0.98440000000000005</v>
      </c>
      <c r="P3526" s="6">
        <f t="shared" si="213"/>
        <v>5115</v>
      </c>
      <c r="Q3526" t="s">
        <v>8315</v>
      </c>
      <c r="R3526" t="s">
        <v>8316</v>
      </c>
      <c r="S3526" s="10">
        <f t="shared" si="214"/>
        <v>41880.76357638889</v>
      </c>
      <c r="T3526" s="10">
        <f t="shared" si="21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12"/>
        <v>0.94</v>
      </c>
      <c r="P3527" s="6">
        <f t="shared" si="213"/>
        <v>268.5</v>
      </c>
      <c r="Q3527" t="s">
        <v>8315</v>
      </c>
      <c r="R3527" t="s">
        <v>8316</v>
      </c>
      <c r="S3527" s="10">
        <f t="shared" si="214"/>
        <v>42214.6956712963</v>
      </c>
      <c r="T3527" s="10">
        <f t="shared" si="21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12"/>
        <v>0.98</v>
      </c>
      <c r="P3528" s="6">
        <f t="shared" si="213"/>
        <v>1700</v>
      </c>
      <c r="Q3528" t="s">
        <v>8315</v>
      </c>
      <c r="R3528" t="s">
        <v>8316</v>
      </c>
      <c r="S3528" s="10">
        <f t="shared" si="214"/>
        <v>42460.335312499999</v>
      </c>
      <c r="T3528" s="10">
        <f t="shared" si="21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12"/>
        <v>0.83083333333333331</v>
      </c>
      <c r="P3529" s="6">
        <f t="shared" si="213"/>
        <v>3550.5</v>
      </c>
      <c r="Q3529" t="s">
        <v>8315</v>
      </c>
      <c r="R3529" t="s">
        <v>8316</v>
      </c>
      <c r="S3529" s="10">
        <f t="shared" si="214"/>
        <v>42167.023206018523</v>
      </c>
      <c r="T3529" s="10">
        <f t="shared" si="21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12"/>
        <v>0.98848484848484852</v>
      </c>
      <c r="P3530" s="6">
        <f t="shared" si="213"/>
        <v>853</v>
      </c>
      <c r="Q3530" t="s">
        <v>8315</v>
      </c>
      <c r="R3530" t="s">
        <v>8316</v>
      </c>
      <c r="S3530" s="10">
        <f t="shared" si="214"/>
        <v>42733.50136574074</v>
      </c>
      <c r="T3530" s="10">
        <f t="shared" si="21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12"/>
        <v>0.67999999999999994</v>
      </c>
      <c r="P3531" s="6">
        <f t="shared" si="213"/>
        <v>339</v>
      </c>
      <c r="Q3531" t="s">
        <v>8315</v>
      </c>
      <c r="R3531" t="s">
        <v>8316</v>
      </c>
      <c r="S3531" s="10">
        <f t="shared" si="214"/>
        <v>42177.761782407411</v>
      </c>
      <c r="T3531" s="10">
        <f t="shared" si="21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12"/>
        <v>1</v>
      </c>
      <c r="P3532" s="6">
        <f t="shared" si="213"/>
        <v>1386</v>
      </c>
      <c r="Q3532" t="s">
        <v>8315</v>
      </c>
      <c r="R3532" t="s">
        <v>8316</v>
      </c>
      <c r="S3532" s="10">
        <f t="shared" si="214"/>
        <v>42442.623344907406</v>
      </c>
      <c r="T3532" s="10">
        <f t="shared" si="21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12"/>
        <v>0.72</v>
      </c>
      <c r="P3533" s="6">
        <f t="shared" si="213"/>
        <v>653</v>
      </c>
      <c r="Q3533" t="s">
        <v>8315</v>
      </c>
      <c r="R3533" t="s">
        <v>8316</v>
      </c>
      <c r="S3533" s="10">
        <f t="shared" si="214"/>
        <v>42521.654328703706</v>
      </c>
      <c r="T3533" s="10">
        <f t="shared" si="21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12"/>
        <v>0.81041666666666667</v>
      </c>
      <c r="P3534" s="6">
        <f t="shared" si="213"/>
        <v>584.5</v>
      </c>
      <c r="Q3534" t="s">
        <v>8315</v>
      </c>
      <c r="R3534" t="s">
        <v>8316</v>
      </c>
      <c r="S3534" s="10">
        <f t="shared" si="214"/>
        <v>41884.599849537037</v>
      </c>
      <c r="T3534" s="10">
        <f t="shared" si="21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12"/>
        <v>0.73799999999999999</v>
      </c>
      <c r="P3535" s="6">
        <f t="shared" si="213"/>
        <v>319.5</v>
      </c>
      <c r="Q3535" t="s">
        <v>8315</v>
      </c>
      <c r="R3535" t="s">
        <v>8316</v>
      </c>
      <c r="S3535" s="10">
        <f t="shared" si="214"/>
        <v>42289.761192129634</v>
      </c>
      <c r="T3535" s="10">
        <f t="shared" si="21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12"/>
        <v>0.43799999999999994</v>
      </c>
      <c r="P3536" s="6">
        <f t="shared" si="213"/>
        <v>4007</v>
      </c>
      <c r="Q3536" t="s">
        <v>8315</v>
      </c>
      <c r="R3536" t="s">
        <v>8316</v>
      </c>
      <c r="S3536" s="10">
        <f t="shared" si="214"/>
        <v>42243.6252662037</v>
      </c>
      <c r="T3536" s="10">
        <f t="shared" si="21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12"/>
        <v>0.96850000000000003</v>
      </c>
      <c r="P3537" s="6">
        <f t="shared" si="213"/>
        <v>1054.5</v>
      </c>
      <c r="Q3537" t="s">
        <v>8315</v>
      </c>
      <c r="R3537" t="s">
        <v>8316</v>
      </c>
      <c r="S3537" s="10">
        <f t="shared" si="214"/>
        <v>42248.640162037031</v>
      </c>
      <c r="T3537" s="10">
        <f t="shared" si="21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12"/>
        <v>0.46666666666666667</v>
      </c>
      <c r="P3538" s="6">
        <f t="shared" si="213"/>
        <v>123.5</v>
      </c>
      <c r="Q3538" t="s">
        <v>8315</v>
      </c>
      <c r="R3538" t="s">
        <v>8316</v>
      </c>
      <c r="S3538" s="10">
        <f t="shared" si="214"/>
        <v>42328.727141203708</v>
      </c>
      <c r="T3538" s="10">
        <f t="shared" si="21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12"/>
        <v>0.19555555555555559</v>
      </c>
      <c r="P3539" s="6">
        <f t="shared" si="213"/>
        <v>623</v>
      </c>
      <c r="Q3539" t="s">
        <v>8315</v>
      </c>
      <c r="R3539" t="s">
        <v>8316</v>
      </c>
      <c r="S3539" s="10">
        <f t="shared" si="214"/>
        <v>41923.354351851849</v>
      </c>
      <c r="T3539" s="10">
        <f t="shared" si="21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12"/>
        <v>0.71550000000000002</v>
      </c>
      <c r="P3540" s="6">
        <f t="shared" si="213"/>
        <v>1326</v>
      </c>
      <c r="Q3540" t="s">
        <v>8315</v>
      </c>
      <c r="R3540" t="s">
        <v>8316</v>
      </c>
      <c r="S3540" s="10">
        <f t="shared" si="214"/>
        <v>42571.420601851853</v>
      </c>
      <c r="T3540" s="10">
        <f t="shared" si="21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12"/>
        <v>0.80333333333333334</v>
      </c>
      <c r="P3541" s="6">
        <f t="shared" si="213"/>
        <v>365.5</v>
      </c>
      <c r="Q3541" t="s">
        <v>8315</v>
      </c>
      <c r="R3541" t="s">
        <v>8316</v>
      </c>
      <c r="S3541" s="10">
        <f t="shared" si="214"/>
        <v>42600.756041666667</v>
      </c>
      <c r="T3541" s="10">
        <f t="shared" si="21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12"/>
        <v>0.77</v>
      </c>
      <c r="P3542" s="6">
        <f t="shared" si="213"/>
        <v>188.5</v>
      </c>
      <c r="Q3542" t="s">
        <v>8315</v>
      </c>
      <c r="R3542" t="s">
        <v>8316</v>
      </c>
      <c r="S3542" s="10">
        <f t="shared" si="214"/>
        <v>42517.003368055557</v>
      </c>
      <c r="T3542" s="10">
        <f t="shared" si="21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12"/>
        <v>0.95</v>
      </c>
      <c r="P3543" s="6">
        <f t="shared" si="213"/>
        <v>646</v>
      </c>
      <c r="Q3543" t="s">
        <v>8315</v>
      </c>
      <c r="R3543" t="s">
        <v>8316</v>
      </c>
      <c r="S3543" s="10">
        <f t="shared" si="214"/>
        <v>42222.730034722219</v>
      </c>
      <c r="T3543" s="10">
        <f t="shared" si="21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12"/>
        <v>0.97763636363636364</v>
      </c>
      <c r="P3544" s="6">
        <f t="shared" si="213"/>
        <v>2854</v>
      </c>
      <c r="Q3544" t="s">
        <v>8315</v>
      </c>
      <c r="R3544" t="s">
        <v>8316</v>
      </c>
      <c r="S3544" s="10">
        <f t="shared" si="214"/>
        <v>41829.599791666667</v>
      </c>
      <c r="T3544" s="10">
        <f t="shared" si="21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12"/>
        <v>0.95333333333333337</v>
      </c>
      <c r="P3545" s="6">
        <f t="shared" si="213"/>
        <v>799.5</v>
      </c>
      <c r="Q3545" t="s">
        <v>8315</v>
      </c>
      <c r="R3545" t="s">
        <v>8316</v>
      </c>
      <c r="S3545" s="10">
        <f t="shared" si="214"/>
        <v>42150.755312499998</v>
      </c>
      <c r="T3545" s="10">
        <f t="shared" si="21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12"/>
        <v>1</v>
      </c>
      <c r="P3546" s="6">
        <f t="shared" si="213"/>
        <v>1262</v>
      </c>
      <c r="Q3546" t="s">
        <v>8315</v>
      </c>
      <c r="R3546" t="s">
        <v>8316</v>
      </c>
      <c r="S3546" s="10">
        <f t="shared" si="214"/>
        <v>42040.831678240742</v>
      </c>
      <c r="T3546" s="10">
        <f t="shared" si="21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12"/>
        <v>0.996</v>
      </c>
      <c r="P3547" s="6">
        <f t="shared" si="213"/>
        <v>129.5</v>
      </c>
      <c r="Q3547" t="s">
        <v>8315</v>
      </c>
      <c r="R3547" t="s">
        <v>8316</v>
      </c>
      <c r="S3547" s="10">
        <f t="shared" si="214"/>
        <v>42075.807395833333</v>
      </c>
      <c r="T3547" s="10">
        <f t="shared" si="21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12"/>
        <v>0.97727272727272729</v>
      </c>
      <c r="P3548" s="6">
        <f t="shared" si="213"/>
        <v>572</v>
      </c>
      <c r="Q3548" t="s">
        <v>8315</v>
      </c>
      <c r="R3548" t="s">
        <v>8316</v>
      </c>
      <c r="S3548" s="10">
        <f t="shared" si="214"/>
        <v>42073.660694444443</v>
      </c>
      <c r="T3548" s="10">
        <f t="shared" si="21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12"/>
        <v>0.85590714285714287</v>
      </c>
      <c r="P3549" s="6">
        <f t="shared" si="213"/>
        <v>20189.625</v>
      </c>
      <c r="Q3549" t="s">
        <v>8315</v>
      </c>
      <c r="R3549" t="s">
        <v>8316</v>
      </c>
      <c r="S3549" s="10">
        <f t="shared" si="214"/>
        <v>42480.078715277778</v>
      </c>
      <c r="T3549" s="10">
        <f t="shared" si="21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12"/>
        <v>0.98095238095238091</v>
      </c>
      <c r="P3550" s="6">
        <f t="shared" si="213"/>
        <v>1076.5</v>
      </c>
      <c r="Q3550" t="s">
        <v>8315</v>
      </c>
      <c r="R3550" t="s">
        <v>8316</v>
      </c>
      <c r="S3550" s="10">
        <f t="shared" si="214"/>
        <v>42411.942291666666</v>
      </c>
      <c r="T3550" s="10">
        <f t="shared" si="21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12"/>
        <v>0.98</v>
      </c>
      <c r="P3551" s="6">
        <f t="shared" si="213"/>
        <v>531</v>
      </c>
      <c r="Q3551" t="s">
        <v>8315</v>
      </c>
      <c r="R3551" t="s">
        <v>8316</v>
      </c>
      <c r="S3551" s="10">
        <f t="shared" si="214"/>
        <v>42223.394363425927</v>
      </c>
      <c r="T3551" s="10">
        <f t="shared" si="21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12"/>
        <v>0.95199999999999996</v>
      </c>
      <c r="P3552" s="6">
        <f t="shared" si="213"/>
        <v>1342</v>
      </c>
      <c r="Q3552" t="s">
        <v>8315</v>
      </c>
      <c r="R3552" t="s">
        <v>8316</v>
      </c>
      <c r="S3552" s="10">
        <f t="shared" si="214"/>
        <v>42462.893495370372</v>
      </c>
      <c r="T3552" s="10">
        <f t="shared" si="21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12"/>
        <v>0.98166666666666669</v>
      </c>
      <c r="P3553" s="6">
        <f t="shared" si="213"/>
        <v>776.25</v>
      </c>
      <c r="Q3553" t="s">
        <v>8315</v>
      </c>
      <c r="R3553" t="s">
        <v>8316</v>
      </c>
      <c r="S3553" s="10">
        <f t="shared" si="214"/>
        <v>41753.515856481477</v>
      </c>
      <c r="T3553" s="10">
        <f t="shared" si="21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12"/>
        <v>1</v>
      </c>
      <c r="P3554" s="6">
        <f t="shared" si="213"/>
        <v>396.5</v>
      </c>
      <c r="Q3554" t="s">
        <v>8315</v>
      </c>
      <c r="R3554" t="s">
        <v>8316</v>
      </c>
      <c r="S3554" s="10">
        <f t="shared" si="214"/>
        <v>41788.587083333332</v>
      </c>
      <c r="T3554" s="10">
        <f t="shared" si="21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12"/>
        <v>0.93727272727272726</v>
      </c>
      <c r="P3555" s="6">
        <f t="shared" si="213"/>
        <v>2974.5</v>
      </c>
      <c r="Q3555" t="s">
        <v>8315</v>
      </c>
      <c r="R3555" t="s">
        <v>8316</v>
      </c>
      <c r="S3555" s="10">
        <f t="shared" si="214"/>
        <v>42196.028703703705</v>
      </c>
      <c r="T3555" s="10">
        <f t="shared" si="21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12"/>
        <v>0.86577800000000005</v>
      </c>
      <c r="P3556" s="6">
        <f t="shared" si="213"/>
        <v>2862.0549999999998</v>
      </c>
      <c r="Q3556" t="s">
        <v>8315</v>
      </c>
      <c r="R3556" t="s">
        <v>8316</v>
      </c>
      <c r="S3556" s="10">
        <f t="shared" si="214"/>
        <v>42016.050451388888</v>
      </c>
      <c r="T3556" s="10">
        <f t="shared" si="21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12"/>
        <v>1</v>
      </c>
      <c r="P3557" s="6">
        <f t="shared" si="213"/>
        <v>1207</v>
      </c>
      <c r="Q3557" t="s">
        <v>8315</v>
      </c>
      <c r="R3557" t="s">
        <v>8316</v>
      </c>
      <c r="S3557" s="10">
        <f t="shared" si="214"/>
        <v>42661.442060185189</v>
      </c>
      <c r="T3557" s="10">
        <f t="shared" si="21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12"/>
        <v>0.99545454545454548</v>
      </c>
      <c r="P3558" s="6">
        <f t="shared" si="213"/>
        <v>1115</v>
      </c>
      <c r="Q3558" t="s">
        <v>8315</v>
      </c>
      <c r="R3558" t="s">
        <v>8316</v>
      </c>
      <c r="S3558" s="10">
        <f t="shared" si="214"/>
        <v>41808.649583333332</v>
      </c>
      <c r="T3558" s="10">
        <f t="shared" si="21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12"/>
        <v>0.99963999999999997</v>
      </c>
      <c r="P3559" s="6">
        <f t="shared" si="213"/>
        <v>50297</v>
      </c>
      <c r="Q3559" t="s">
        <v>8315</v>
      </c>
      <c r="R3559" t="s">
        <v>8316</v>
      </c>
      <c r="S3559" s="10">
        <f t="shared" si="214"/>
        <v>41730.276747685188</v>
      </c>
      <c r="T3559" s="10">
        <f t="shared" si="21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12"/>
        <v>0.56000000000000005</v>
      </c>
      <c r="P3560" s="6">
        <f t="shared" si="213"/>
        <v>263</v>
      </c>
      <c r="Q3560" t="s">
        <v>8315</v>
      </c>
      <c r="R3560" t="s">
        <v>8316</v>
      </c>
      <c r="S3560" s="10">
        <f t="shared" si="214"/>
        <v>42139.816840277781</v>
      </c>
      <c r="T3560" s="10">
        <f t="shared" si="21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12"/>
        <v>0.96499999999999997</v>
      </c>
      <c r="P3561" s="6">
        <f t="shared" si="213"/>
        <v>529.5</v>
      </c>
      <c r="Q3561" t="s">
        <v>8315</v>
      </c>
      <c r="R3561" t="s">
        <v>8316</v>
      </c>
      <c r="S3561" s="10">
        <f t="shared" si="214"/>
        <v>42194.096157407403</v>
      </c>
      <c r="T3561" s="10">
        <f t="shared" si="21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12"/>
        <v>0.91562500000000002</v>
      </c>
      <c r="P3562" s="6">
        <f t="shared" si="213"/>
        <v>1772</v>
      </c>
      <c r="Q3562" t="s">
        <v>8315</v>
      </c>
      <c r="R3562" t="s">
        <v>8316</v>
      </c>
      <c r="S3562" s="10">
        <f t="shared" si="214"/>
        <v>42115.889652777783</v>
      </c>
      <c r="T3562" s="10">
        <f t="shared" si="21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12"/>
        <v>0.97599999999999998</v>
      </c>
      <c r="P3563" s="6">
        <f t="shared" si="213"/>
        <v>1307</v>
      </c>
      <c r="Q3563" t="s">
        <v>8315</v>
      </c>
      <c r="R3563" t="s">
        <v>8316</v>
      </c>
      <c r="S3563" s="10">
        <f t="shared" si="214"/>
        <v>42203.680300925931</v>
      </c>
      <c r="T3563" s="10">
        <f t="shared" si="21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12"/>
        <v>0.51111111111111107</v>
      </c>
      <c r="P3564" s="6">
        <f t="shared" si="213"/>
        <v>250</v>
      </c>
      <c r="Q3564" t="s">
        <v>8315</v>
      </c>
      <c r="R3564" t="s">
        <v>8316</v>
      </c>
      <c r="S3564" s="10">
        <f t="shared" si="214"/>
        <v>42433.761886574073</v>
      </c>
      <c r="T3564" s="10">
        <f t="shared" si="21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12"/>
        <v>0.94509999999999994</v>
      </c>
      <c r="P3565" s="6">
        <f t="shared" si="213"/>
        <v>276.22500000000002</v>
      </c>
      <c r="Q3565" t="s">
        <v>8315</v>
      </c>
      <c r="R3565" t="s">
        <v>8316</v>
      </c>
      <c r="S3565" s="10">
        <f t="shared" si="214"/>
        <v>42555.671944444446</v>
      </c>
      <c r="T3565" s="10">
        <f t="shared" si="21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12"/>
        <v>0.995</v>
      </c>
      <c r="P3566" s="6">
        <f t="shared" si="213"/>
        <v>511</v>
      </c>
      <c r="Q3566" t="s">
        <v>8315</v>
      </c>
      <c r="R3566" t="s">
        <v>8316</v>
      </c>
      <c r="S3566" s="10">
        <f t="shared" si="214"/>
        <v>42236.623252314821</v>
      </c>
      <c r="T3566" s="10">
        <f t="shared" si="21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12"/>
        <v>0.69444444444444442</v>
      </c>
      <c r="P3567" s="6">
        <f t="shared" si="213"/>
        <v>593.5</v>
      </c>
      <c r="Q3567" t="s">
        <v>8315</v>
      </c>
      <c r="R3567" t="s">
        <v>8316</v>
      </c>
      <c r="S3567" s="10">
        <f t="shared" si="214"/>
        <v>41974.743148148147</v>
      </c>
      <c r="T3567" s="10">
        <f t="shared" si="21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12"/>
        <v>0.95250000000000001</v>
      </c>
      <c r="P3568" s="6">
        <f t="shared" si="213"/>
        <v>1066.5</v>
      </c>
      <c r="Q3568" t="s">
        <v>8315</v>
      </c>
      <c r="R3568" t="s">
        <v>8316</v>
      </c>
      <c r="S3568" s="10">
        <f t="shared" si="214"/>
        <v>41997.507905092592</v>
      </c>
      <c r="T3568" s="10">
        <f t="shared" si="21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12"/>
        <v>0.91200000000000003</v>
      </c>
      <c r="P3569" s="6">
        <f t="shared" si="213"/>
        <v>564.5</v>
      </c>
      <c r="Q3569" t="s">
        <v>8315</v>
      </c>
      <c r="R3569" t="s">
        <v>8316</v>
      </c>
      <c r="S3569" s="10">
        <f t="shared" si="214"/>
        <v>42135.810694444444</v>
      </c>
      <c r="T3569" s="10">
        <f t="shared" si="21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12"/>
        <v>0.89</v>
      </c>
      <c r="P3570" s="6">
        <f t="shared" si="213"/>
        <v>564.5</v>
      </c>
      <c r="Q3570" t="s">
        <v>8315</v>
      </c>
      <c r="R3570" t="s">
        <v>8316</v>
      </c>
      <c r="S3570" s="10">
        <f t="shared" si="214"/>
        <v>41869.740671296298</v>
      </c>
      <c r="T3570" s="10">
        <f t="shared" si="21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12"/>
        <v>0.99519999999999997</v>
      </c>
      <c r="P3571" s="6">
        <f t="shared" si="213"/>
        <v>2532.5</v>
      </c>
      <c r="Q3571" t="s">
        <v>8315</v>
      </c>
      <c r="R3571" t="s">
        <v>8316</v>
      </c>
      <c r="S3571" s="10">
        <f t="shared" si="214"/>
        <v>41982.688611111109</v>
      </c>
      <c r="T3571" s="10">
        <f t="shared" si="21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12"/>
        <v>0.85650000000000004</v>
      </c>
      <c r="P3572" s="6">
        <f t="shared" si="213"/>
        <v>1156.5</v>
      </c>
      <c r="Q3572" t="s">
        <v>8315</v>
      </c>
      <c r="R3572" t="s">
        <v>8316</v>
      </c>
      <c r="S3572" s="10">
        <f t="shared" si="214"/>
        <v>41976.331979166673</v>
      </c>
      <c r="T3572" s="10">
        <f t="shared" si="21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12"/>
        <v>0.77933333333333332</v>
      </c>
      <c r="P3573" s="6">
        <f t="shared" si="213"/>
        <v>928</v>
      </c>
      <c r="Q3573" t="s">
        <v>8315</v>
      </c>
      <c r="R3573" t="s">
        <v>8316</v>
      </c>
      <c r="S3573" s="10">
        <f t="shared" si="214"/>
        <v>41912.858946759261</v>
      </c>
      <c r="T3573" s="10">
        <f t="shared" si="21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ref="O3574:O3637" si="216">(D3574-E3574)/ABS(D3574)+1</f>
        <v>1</v>
      </c>
      <c r="P3574" s="6">
        <f t="shared" ref="P3574:P3637" si="217">AVERAGE(E3574,L3574)</f>
        <v>254.5</v>
      </c>
      <c r="Q3574" t="s">
        <v>8315</v>
      </c>
      <c r="R3574" t="s">
        <v>8316</v>
      </c>
      <c r="S3574" s="10">
        <f t="shared" ref="S3574:S3637" si="218">(((J3574/60)/60)/24)+DATE(1970,1,1)</f>
        <v>42146.570393518516</v>
      </c>
      <c r="T3574" s="10">
        <f t="shared" ref="T3574:T3637" si="219"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16"/>
        <v>0.97199999999999998</v>
      </c>
      <c r="P3575" s="6">
        <f t="shared" si="217"/>
        <v>1581</v>
      </c>
      <c r="Q3575" t="s">
        <v>8315</v>
      </c>
      <c r="R3575" t="s">
        <v>8316</v>
      </c>
      <c r="S3575" s="10">
        <f t="shared" si="218"/>
        <v>41921.375532407408</v>
      </c>
      <c r="T3575" s="10">
        <f t="shared" si="21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16"/>
        <v>0.93879310344827582</v>
      </c>
      <c r="P3576" s="6">
        <f t="shared" si="217"/>
        <v>3100</v>
      </c>
      <c r="Q3576" t="s">
        <v>8315</v>
      </c>
      <c r="R3576" t="s">
        <v>8316</v>
      </c>
      <c r="S3576" s="10">
        <f t="shared" si="218"/>
        <v>41926.942685185182</v>
      </c>
      <c r="T3576" s="10">
        <f t="shared" si="21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16"/>
        <v>0.98670000000000002</v>
      </c>
      <c r="P3577" s="6">
        <f t="shared" si="217"/>
        <v>5117.5</v>
      </c>
      <c r="Q3577" t="s">
        <v>8315</v>
      </c>
      <c r="R3577" t="s">
        <v>8316</v>
      </c>
      <c r="S3577" s="10">
        <f t="shared" si="218"/>
        <v>42561.783877314811</v>
      </c>
      <c r="T3577" s="10">
        <f t="shared" si="21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16"/>
        <v>1</v>
      </c>
      <c r="P3578" s="6">
        <f t="shared" si="217"/>
        <v>52.5</v>
      </c>
      <c r="Q3578" t="s">
        <v>8315</v>
      </c>
      <c r="R3578" t="s">
        <v>8316</v>
      </c>
      <c r="S3578" s="10">
        <f t="shared" si="218"/>
        <v>42649.54923611111</v>
      </c>
      <c r="T3578" s="10">
        <f t="shared" si="21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16"/>
        <v>0.7</v>
      </c>
      <c r="P3579" s="6">
        <f t="shared" si="217"/>
        <v>403.5</v>
      </c>
      <c r="Q3579" t="s">
        <v>8315</v>
      </c>
      <c r="R3579" t="s">
        <v>8316</v>
      </c>
      <c r="S3579" s="10">
        <f t="shared" si="218"/>
        <v>42093.786840277782</v>
      </c>
      <c r="T3579" s="10">
        <f t="shared" si="21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16"/>
        <v>0.99986666666666668</v>
      </c>
      <c r="P3580" s="6">
        <f t="shared" si="217"/>
        <v>768.6</v>
      </c>
      <c r="Q3580" t="s">
        <v>8315</v>
      </c>
      <c r="R3580" t="s">
        <v>8316</v>
      </c>
      <c r="S3580" s="10">
        <f t="shared" si="218"/>
        <v>42460.733530092592</v>
      </c>
      <c r="T3580" s="10">
        <f t="shared" si="21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16"/>
        <v>1</v>
      </c>
      <c r="P3581" s="6">
        <f t="shared" si="217"/>
        <v>257</v>
      </c>
      <c r="Q3581" t="s">
        <v>8315</v>
      </c>
      <c r="R3581" t="s">
        <v>8316</v>
      </c>
      <c r="S3581" s="10">
        <f t="shared" si="218"/>
        <v>42430.762222222227</v>
      </c>
      <c r="T3581" s="10">
        <f t="shared" si="21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16"/>
        <v>0.86111111111111116</v>
      </c>
      <c r="P3582" s="6">
        <f t="shared" si="217"/>
        <v>526</v>
      </c>
      <c r="Q3582" t="s">
        <v>8315</v>
      </c>
      <c r="R3582" t="s">
        <v>8316</v>
      </c>
      <c r="S3582" s="10">
        <f t="shared" si="218"/>
        <v>42026.176180555558</v>
      </c>
      <c r="T3582" s="10">
        <f t="shared" si="21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16"/>
        <v>1</v>
      </c>
      <c r="P3583" s="6">
        <f t="shared" si="217"/>
        <v>772.5</v>
      </c>
      <c r="Q3583" t="s">
        <v>8315</v>
      </c>
      <c r="R3583" t="s">
        <v>8316</v>
      </c>
      <c r="S3583" s="10">
        <f t="shared" si="218"/>
        <v>41836.471180555556</v>
      </c>
      <c r="T3583" s="10">
        <f t="shared" si="21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16"/>
        <v>-0.87000000000000011</v>
      </c>
      <c r="P3584" s="6">
        <f t="shared" si="217"/>
        <v>1459.5</v>
      </c>
      <c r="Q3584" t="s">
        <v>8315</v>
      </c>
      <c r="R3584" t="s">
        <v>8316</v>
      </c>
      <c r="S3584" s="10">
        <f t="shared" si="218"/>
        <v>42451.095856481479</v>
      </c>
      <c r="T3584" s="10">
        <f t="shared" si="21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16"/>
        <v>0.91500000000000004</v>
      </c>
      <c r="P3585" s="6">
        <f t="shared" si="217"/>
        <v>1639.5</v>
      </c>
      <c r="Q3585" t="s">
        <v>8315</v>
      </c>
      <c r="R3585" t="s">
        <v>8316</v>
      </c>
      <c r="S3585" s="10">
        <f t="shared" si="218"/>
        <v>42418.425983796296</v>
      </c>
      <c r="T3585" s="10">
        <f t="shared" si="21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16"/>
        <v>0.84499999999999997</v>
      </c>
      <c r="P3586" s="6">
        <f t="shared" si="217"/>
        <v>1788.5</v>
      </c>
      <c r="Q3586" t="s">
        <v>8315</v>
      </c>
      <c r="R3586" t="s">
        <v>8316</v>
      </c>
      <c r="S3586" s="10">
        <f t="shared" si="218"/>
        <v>42168.316481481481</v>
      </c>
      <c r="T3586" s="10">
        <f t="shared" si="21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16"/>
        <v>0.80882352941176472</v>
      </c>
      <c r="P3587" s="6">
        <f t="shared" si="217"/>
        <v>2036.5</v>
      </c>
      <c r="Q3587" t="s">
        <v>8315</v>
      </c>
      <c r="R3587" t="s">
        <v>8316</v>
      </c>
      <c r="S3587" s="10">
        <f t="shared" si="218"/>
        <v>41964.716319444444</v>
      </c>
      <c r="T3587" s="10">
        <f t="shared" si="219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16"/>
        <v>0.90573333333333328</v>
      </c>
      <c r="P3588" s="6">
        <f t="shared" si="217"/>
        <v>4130.5</v>
      </c>
      <c r="Q3588" t="s">
        <v>8315</v>
      </c>
      <c r="R3588" t="s">
        <v>8316</v>
      </c>
      <c r="S3588" s="10">
        <f t="shared" si="218"/>
        <v>42576.697569444441</v>
      </c>
      <c r="T3588" s="10">
        <f t="shared" si="21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16"/>
        <v>0.73399999999999999</v>
      </c>
      <c r="P3589" s="6">
        <f t="shared" si="217"/>
        <v>330.5</v>
      </c>
      <c r="Q3589" t="s">
        <v>8315</v>
      </c>
      <c r="R3589" t="s">
        <v>8316</v>
      </c>
      <c r="S3589" s="10">
        <f t="shared" si="218"/>
        <v>42503.539976851855</v>
      </c>
      <c r="T3589" s="10">
        <f t="shared" si="21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16"/>
        <v>0.995</v>
      </c>
      <c r="P3590" s="6">
        <f t="shared" si="217"/>
        <v>106</v>
      </c>
      <c r="Q3590" t="s">
        <v>8315</v>
      </c>
      <c r="R3590" t="s">
        <v>8316</v>
      </c>
      <c r="S3590" s="10">
        <f t="shared" si="218"/>
        <v>42101.828819444447</v>
      </c>
      <c r="T3590" s="10">
        <f t="shared" si="21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16"/>
        <v>0.72499999999999998</v>
      </c>
      <c r="P3591" s="6">
        <f t="shared" si="217"/>
        <v>2581</v>
      </c>
      <c r="Q3591" t="s">
        <v>8315</v>
      </c>
      <c r="R3591" t="s">
        <v>8316</v>
      </c>
      <c r="S3591" s="10">
        <f t="shared" si="218"/>
        <v>42125.647534722222</v>
      </c>
      <c r="T3591" s="10">
        <f t="shared" si="21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16"/>
        <v>0.99939999999999996</v>
      </c>
      <c r="P3592" s="6">
        <f t="shared" si="217"/>
        <v>2538</v>
      </c>
      <c r="Q3592" t="s">
        <v>8315</v>
      </c>
      <c r="R3592" t="s">
        <v>8316</v>
      </c>
      <c r="S3592" s="10">
        <f t="shared" si="218"/>
        <v>41902.333726851852</v>
      </c>
      <c r="T3592" s="10">
        <f t="shared" si="21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16"/>
        <v>0.25</v>
      </c>
      <c r="P3593" s="6">
        <f t="shared" si="217"/>
        <v>621.5</v>
      </c>
      <c r="Q3593" t="s">
        <v>8315</v>
      </c>
      <c r="R3593" t="s">
        <v>8316</v>
      </c>
      <c r="S3593" s="10">
        <f t="shared" si="218"/>
        <v>42003.948425925926</v>
      </c>
      <c r="T3593" s="10">
        <f t="shared" si="21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16"/>
        <v>0.72750000000000004</v>
      </c>
      <c r="P3594" s="6">
        <f t="shared" si="217"/>
        <v>1290</v>
      </c>
      <c r="Q3594" t="s">
        <v>8315</v>
      </c>
      <c r="R3594" t="s">
        <v>8316</v>
      </c>
      <c r="S3594" s="10">
        <f t="shared" si="218"/>
        <v>41988.829942129625</v>
      </c>
      <c r="T3594" s="10">
        <f t="shared" si="21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16"/>
        <v>0.89366666666666661</v>
      </c>
      <c r="P3595" s="6">
        <f t="shared" si="217"/>
        <v>1681</v>
      </c>
      <c r="Q3595" t="s">
        <v>8315</v>
      </c>
      <c r="R3595" t="s">
        <v>8316</v>
      </c>
      <c r="S3595" s="10">
        <f t="shared" si="218"/>
        <v>41974.898599537039</v>
      </c>
      <c r="T3595" s="10">
        <f t="shared" si="21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16"/>
        <v>0.74062499999999998</v>
      </c>
      <c r="P3596" s="6">
        <f t="shared" si="217"/>
        <v>1025.5</v>
      </c>
      <c r="Q3596" t="s">
        <v>8315</v>
      </c>
      <c r="R3596" t="s">
        <v>8316</v>
      </c>
      <c r="S3596" s="10">
        <f t="shared" si="218"/>
        <v>42592.066921296297</v>
      </c>
      <c r="T3596" s="10">
        <f t="shared" si="21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16"/>
        <v>0.81499999999999995</v>
      </c>
      <c r="P3597" s="6">
        <f t="shared" si="217"/>
        <v>1571.5</v>
      </c>
      <c r="Q3597" t="s">
        <v>8315</v>
      </c>
      <c r="R3597" t="s">
        <v>8316</v>
      </c>
      <c r="S3597" s="10">
        <f t="shared" si="218"/>
        <v>42050.008368055554</v>
      </c>
      <c r="T3597" s="10">
        <f t="shared" si="21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16"/>
        <v>0.92272727272727273</v>
      </c>
      <c r="P3598" s="6">
        <f t="shared" si="217"/>
        <v>600</v>
      </c>
      <c r="Q3598" t="s">
        <v>8315</v>
      </c>
      <c r="R3598" t="s">
        <v>8316</v>
      </c>
      <c r="S3598" s="10">
        <f t="shared" si="218"/>
        <v>41856.715069444443</v>
      </c>
      <c r="T3598" s="10">
        <f t="shared" si="21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16"/>
        <v>0.97399999999999998</v>
      </c>
      <c r="P3599" s="6">
        <f t="shared" si="217"/>
        <v>1299</v>
      </c>
      <c r="Q3599" t="s">
        <v>8315</v>
      </c>
      <c r="R3599" t="s">
        <v>8316</v>
      </c>
      <c r="S3599" s="10">
        <f t="shared" si="218"/>
        <v>42417.585532407407</v>
      </c>
      <c r="T3599" s="10">
        <f t="shared" si="21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16"/>
        <v>0.89900000000000002</v>
      </c>
      <c r="P3600" s="6">
        <f t="shared" si="217"/>
        <v>564</v>
      </c>
      <c r="Q3600" t="s">
        <v>8315</v>
      </c>
      <c r="R3600" t="s">
        <v>8316</v>
      </c>
      <c r="S3600" s="10">
        <f t="shared" si="218"/>
        <v>41866.79886574074</v>
      </c>
      <c r="T3600" s="10">
        <f t="shared" si="21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16"/>
        <v>-2.0000000000000018E-2</v>
      </c>
      <c r="P3601" s="6">
        <f t="shared" si="217"/>
        <v>513.5</v>
      </c>
      <c r="Q3601" t="s">
        <v>8315</v>
      </c>
      <c r="R3601" t="s">
        <v>8316</v>
      </c>
      <c r="S3601" s="10">
        <f t="shared" si="218"/>
        <v>42220.79487268519</v>
      </c>
      <c r="T3601" s="10">
        <f t="shared" si="21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16"/>
        <v>0.7</v>
      </c>
      <c r="P3602" s="6">
        <f t="shared" si="217"/>
        <v>8.5</v>
      </c>
      <c r="Q3602" t="s">
        <v>8315</v>
      </c>
      <c r="R3602" t="s">
        <v>8316</v>
      </c>
      <c r="S3602" s="10">
        <f t="shared" si="218"/>
        <v>42628.849120370374</v>
      </c>
      <c r="T3602" s="10">
        <f t="shared" si="21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16"/>
        <v>0.95650000000000002</v>
      </c>
      <c r="P3603" s="6">
        <f t="shared" si="217"/>
        <v>1070</v>
      </c>
      <c r="Q3603" t="s">
        <v>8315</v>
      </c>
      <c r="R3603" t="s">
        <v>8316</v>
      </c>
      <c r="S3603" s="10">
        <f t="shared" si="218"/>
        <v>41990.99863425926</v>
      </c>
      <c r="T3603" s="10">
        <f t="shared" si="21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16"/>
        <v>0.99950000000000006</v>
      </c>
      <c r="P3604" s="6">
        <f t="shared" si="217"/>
        <v>2025.5</v>
      </c>
      <c r="Q3604" t="s">
        <v>8315</v>
      </c>
      <c r="R3604" t="s">
        <v>8316</v>
      </c>
      <c r="S3604" s="10">
        <f t="shared" si="218"/>
        <v>42447.894432870366</v>
      </c>
      <c r="T3604" s="10">
        <f t="shared" si="21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16"/>
        <v>0.29333333333333333</v>
      </c>
      <c r="P3605" s="6">
        <f t="shared" si="217"/>
        <v>1308.5</v>
      </c>
      <c r="Q3605" t="s">
        <v>8315</v>
      </c>
      <c r="R3605" t="s">
        <v>8316</v>
      </c>
      <c r="S3605" s="10">
        <f t="shared" si="218"/>
        <v>42283.864351851851</v>
      </c>
      <c r="T3605" s="10">
        <f t="shared" si="21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16"/>
        <v>0.8716666666666667</v>
      </c>
      <c r="P3606" s="6">
        <f t="shared" si="217"/>
        <v>1727</v>
      </c>
      <c r="Q3606" t="s">
        <v>8315</v>
      </c>
      <c r="R3606" t="s">
        <v>8316</v>
      </c>
      <c r="S3606" s="10">
        <f t="shared" si="218"/>
        <v>42483.015694444446</v>
      </c>
      <c r="T3606" s="10">
        <f t="shared" si="21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16"/>
        <v>0.16000000000000003</v>
      </c>
      <c r="P3607" s="6">
        <f t="shared" si="217"/>
        <v>237.5</v>
      </c>
      <c r="Q3607" t="s">
        <v>8315</v>
      </c>
      <c r="R3607" t="s">
        <v>8316</v>
      </c>
      <c r="S3607" s="10">
        <f t="shared" si="218"/>
        <v>42383.793124999997</v>
      </c>
      <c r="T3607" s="10">
        <f t="shared" si="21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16"/>
        <v>0.69733333333333336</v>
      </c>
      <c r="P3608" s="6">
        <f t="shared" si="217"/>
        <v>1986</v>
      </c>
      <c r="Q3608" t="s">
        <v>8315</v>
      </c>
      <c r="R3608" t="s">
        <v>8316</v>
      </c>
      <c r="S3608" s="10">
        <f t="shared" si="218"/>
        <v>42566.604826388888</v>
      </c>
      <c r="T3608" s="10">
        <f t="shared" si="21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16"/>
        <v>0.94545454545454544</v>
      </c>
      <c r="P3609" s="6">
        <f t="shared" si="217"/>
        <v>300</v>
      </c>
      <c r="Q3609" t="s">
        <v>8315</v>
      </c>
      <c r="R3609" t="s">
        <v>8316</v>
      </c>
      <c r="S3609" s="10">
        <f t="shared" si="218"/>
        <v>42338.963912037041</v>
      </c>
      <c r="T3609" s="10">
        <f t="shared" si="21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16"/>
        <v>1</v>
      </c>
      <c r="P3610" s="6">
        <f t="shared" si="217"/>
        <v>413.5</v>
      </c>
      <c r="Q3610" t="s">
        <v>8315</v>
      </c>
      <c r="R3610" t="s">
        <v>8316</v>
      </c>
      <c r="S3610" s="10">
        <f t="shared" si="218"/>
        <v>42506.709375000006</v>
      </c>
      <c r="T3610" s="10">
        <f t="shared" si="21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16"/>
        <v>0.46683673469387754</v>
      </c>
      <c r="P3611" s="6">
        <f t="shared" si="217"/>
        <v>1513</v>
      </c>
      <c r="Q3611" t="s">
        <v>8315</v>
      </c>
      <c r="R3611" t="s">
        <v>8316</v>
      </c>
      <c r="S3611" s="10">
        <f t="shared" si="218"/>
        <v>42429.991724537031</v>
      </c>
      <c r="T3611" s="10">
        <f t="shared" si="21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16"/>
        <v>0.377</v>
      </c>
      <c r="P3612" s="6">
        <f t="shared" si="217"/>
        <v>827</v>
      </c>
      <c r="Q3612" t="s">
        <v>8315</v>
      </c>
      <c r="R3612" t="s">
        <v>8316</v>
      </c>
      <c r="S3612" s="10">
        <f t="shared" si="218"/>
        <v>42203.432129629626</v>
      </c>
      <c r="T3612" s="10">
        <f t="shared" si="21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16"/>
        <v>0.64</v>
      </c>
      <c r="P3613" s="6">
        <f t="shared" si="217"/>
        <v>1725.5</v>
      </c>
      <c r="Q3613" t="s">
        <v>8315</v>
      </c>
      <c r="R3613" t="s">
        <v>8316</v>
      </c>
      <c r="S3613" s="10">
        <f t="shared" si="218"/>
        <v>42072.370381944449</v>
      </c>
      <c r="T3613" s="10">
        <f t="shared" si="21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16"/>
        <v>0.55600000000000005</v>
      </c>
      <c r="P3614" s="6">
        <f t="shared" si="217"/>
        <v>3638.5</v>
      </c>
      <c r="Q3614" t="s">
        <v>8315</v>
      </c>
      <c r="R3614" t="s">
        <v>8316</v>
      </c>
      <c r="S3614" s="10">
        <f t="shared" si="218"/>
        <v>41789.726979166669</v>
      </c>
      <c r="T3614" s="10">
        <f t="shared" si="21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16"/>
        <v>1</v>
      </c>
      <c r="P3615" s="6">
        <f t="shared" si="217"/>
        <v>635</v>
      </c>
      <c r="Q3615" t="s">
        <v>8315</v>
      </c>
      <c r="R3615" t="s">
        <v>8316</v>
      </c>
      <c r="S3615" s="10">
        <f t="shared" si="218"/>
        <v>41788.58997685185</v>
      </c>
      <c r="T3615" s="10">
        <f t="shared" si="21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16"/>
        <v>0.99199999999999999</v>
      </c>
      <c r="P3616" s="6">
        <f t="shared" si="217"/>
        <v>1295.5</v>
      </c>
      <c r="Q3616" t="s">
        <v>8315</v>
      </c>
      <c r="R3616" t="s">
        <v>8316</v>
      </c>
      <c r="S3616" s="10">
        <f t="shared" si="218"/>
        <v>42144.041851851856</v>
      </c>
      <c r="T3616" s="10">
        <f t="shared" si="21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16"/>
        <v>0.93199999999999994</v>
      </c>
      <c r="P3617" s="6">
        <f t="shared" si="217"/>
        <v>1371</v>
      </c>
      <c r="Q3617" t="s">
        <v>8315</v>
      </c>
      <c r="R3617" t="s">
        <v>8316</v>
      </c>
      <c r="S3617" s="10">
        <f t="shared" si="218"/>
        <v>42318.593703703707</v>
      </c>
      <c r="T3617" s="10">
        <f t="shared" si="21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16"/>
        <v>0.752</v>
      </c>
      <c r="P3618" s="6">
        <f t="shared" si="217"/>
        <v>1582.5</v>
      </c>
      <c r="Q3618" t="s">
        <v>8315</v>
      </c>
      <c r="R3618" t="s">
        <v>8316</v>
      </c>
      <c r="S3618" s="10">
        <f t="shared" si="218"/>
        <v>42052.949814814812</v>
      </c>
      <c r="T3618" s="10">
        <f t="shared" si="21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16"/>
        <v>0.81081081081081074</v>
      </c>
      <c r="P3619" s="6">
        <f t="shared" si="217"/>
        <v>465.5</v>
      </c>
      <c r="Q3619" t="s">
        <v>8315</v>
      </c>
      <c r="R3619" t="s">
        <v>8316</v>
      </c>
      <c r="S3619" s="10">
        <f t="shared" si="218"/>
        <v>42779.610289351855</v>
      </c>
      <c r="T3619" s="10">
        <f t="shared" si="21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16"/>
        <v>0.99</v>
      </c>
      <c r="P3620" s="6">
        <f t="shared" si="217"/>
        <v>1038</v>
      </c>
      <c r="Q3620" t="s">
        <v>8315</v>
      </c>
      <c r="R3620" t="s">
        <v>8316</v>
      </c>
      <c r="S3620" s="10">
        <f t="shared" si="218"/>
        <v>42128.627893518518</v>
      </c>
      <c r="T3620" s="10">
        <f t="shared" si="21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16"/>
        <v>0.87</v>
      </c>
      <c r="P3621" s="6">
        <f t="shared" si="217"/>
        <v>573.5</v>
      </c>
      <c r="Q3621" t="s">
        <v>8315</v>
      </c>
      <c r="R3621" t="s">
        <v>8316</v>
      </c>
      <c r="S3621" s="10">
        <f t="shared" si="218"/>
        <v>42661.132245370376</v>
      </c>
      <c r="T3621" s="10">
        <f t="shared" si="21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16"/>
        <v>0.9480952380952381</v>
      </c>
      <c r="P3622" s="6">
        <f t="shared" si="217"/>
        <v>5621</v>
      </c>
      <c r="Q3622" t="s">
        <v>8315</v>
      </c>
      <c r="R3622" t="s">
        <v>8316</v>
      </c>
      <c r="S3622" s="10">
        <f t="shared" si="218"/>
        <v>42037.938206018516</v>
      </c>
      <c r="T3622" s="10">
        <f t="shared" si="21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16"/>
        <v>0.90266666666666673</v>
      </c>
      <c r="P3623" s="6">
        <f t="shared" si="217"/>
        <v>1681</v>
      </c>
      <c r="Q3623" t="s">
        <v>8315</v>
      </c>
      <c r="R3623" t="s">
        <v>8316</v>
      </c>
      <c r="S3623" s="10">
        <f t="shared" si="218"/>
        <v>42619.935694444444</v>
      </c>
      <c r="T3623" s="10">
        <f t="shared" si="21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16"/>
        <v>0.99900999999999995</v>
      </c>
      <c r="P3624" s="6">
        <f t="shared" si="217"/>
        <v>510.995</v>
      </c>
      <c r="Q3624" t="s">
        <v>8315</v>
      </c>
      <c r="R3624" t="s">
        <v>8316</v>
      </c>
      <c r="S3624" s="10">
        <f t="shared" si="218"/>
        <v>41877.221886574072</v>
      </c>
      <c r="T3624" s="10">
        <f t="shared" si="21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16"/>
        <v>0.8</v>
      </c>
      <c r="P3625" s="6">
        <f t="shared" si="217"/>
        <v>1517</v>
      </c>
      <c r="Q3625" t="s">
        <v>8315</v>
      </c>
      <c r="R3625" t="s">
        <v>8316</v>
      </c>
      <c r="S3625" s="10">
        <f t="shared" si="218"/>
        <v>41828.736921296295</v>
      </c>
      <c r="T3625" s="10">
        <f t="shared" si="21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16"/>
        <v>0.95066666666666666</v>
      </c>
      <c r="P3626" s="6">
        <f t="shared" si="217"/>
        <v>1593.5</v>
      </c>
      <c r="Q3626" t="s">
        <v>8315</v>
      </c>
      <c r="R3626" t="s">
        <v>8316</v>
      </c>
      <c r="S3626" s="10">
        <f t="shared" si="218"/>
        <v>42545.774189814809</v>
      </c>
      <c r="T3626" s="10">
        <f t="shared" si="21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16"/>
        <v>0.97333333333333338</v>
      </c>
      <c r="P3627" s="6">
        <f t="shared" si="217"/>
        <v>1579</v>
      </c>
      <c r="Q3627" t="s">
        <v>8315</v>
      </c>
      <c r="R3627" t="s">
        <v>8316</v>
      </c>
      <c r="S3627" s="10">
        <f t="shared" si="218"/>
        <v>42157.652511574073</v>
      </c>
      <c r="T3627" s="10">
        <f t="shared" si="21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16"/>
        <v>0.98175000000000001</v>
      </c>
      <c r="P3628" s="6">
        <f t="shared" si="217"/>
        <v>2060.5</v>
      </c>
      <c r="Q3628" t="s">
        <v>8315</v>
      </c>
      <c r="R3628" t="s">
        <v>8316</v>
      </c>
      <c r="S3628" s="10">
        <f t="shared" si="218"/>
        <v>41846.667326388888</v>
      </c>
      <c r="T3628" s="10">
        <f t="shared" si="21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16"/>
        <v>1</v>
      </c>
      <c r="P3629" s="6">
        <f t="shared" si="217"/>
        <v>1014.5</v>
      </c>
      <c r="Q3629" t="s">
        <v>8315</v>
      </c>
      <c r="R3629" t="s">
        <v>8316</v>
      </c>
      <c r="S3629" s="10">
        <f t="shared" si="218"/>
        <v>42460.741747685184</v>
      </c>
      <c r="T3629" s="10">
        <f t="shared" si="21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16"/>
        <v>2</v>
      </c>
      <c r="P3630" s="6">
        <f t="shared" si="217"/>
        <v>0</v>
      </c>
      <c r="Q3630" t="s">
        <v>8315</v>
      </c>
      <c r="R3630" t="s">
        <v>8357</v>
      </c>
      <c r="S3630" s="10">
        <f t="shared" si="218"/>
        <v>42291.833287037036</v>
      </c>
      <c r="T3630" s="10">
        <f t="shared" si="21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16"/>
        <v>1.9999980000000002</v>
      </c>
      <c r="P3631" s="6">
        <f t="shared" si="217"/>
        <v>2</v>
      </c>
      <c r="Q3631" t="s">
        <v>8315</v>
      </c>
      <c r="R3631" t="s">
        <v>8357</v>
      </c>
      <c r="S3631" s="10">
        <f t="shared" si="218"/>
        <v>42437.094490740739</v>
      </c>
      <c r="T3631" s="10">
        <f t="shared" si="21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16"/>
        <v>1.9996666666666667</v>
      </c>
      <c r="P3632" s="6">
        <f t="shared" si="217"/>
        <v>1</v>
      </c>
      <c r="Q3632" t="s">
        <v>8315</v>
      </c>
      <c r="R3632" t="s">
        <v>8357</v>
      </c>
      <c r="S3632" s="10">
        <f t="shared" si="218"/>
        <v>41942.84710648148</v>
      </c>
      <c r="T3632" s="10">
        <f t="shared" si="21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16"/>
        <v>1.489766081871345</v>
      </c>
      <c r="P3633" s="6">
        <f t="shared" si="217"/>
        <v>4392</v>
      </c>
      <c r="Q3633" t="s">
        <v>8315</v>
      </c>
      <c r="R3633" t="s">
        <v>8357</v>
      </c>
      <c r="S3633" s="10">
        <f t="shared" si="218"/>
        <v>41880.753437499996</v>
      </c>
      <c r="T3633" s="10">
        <f t="shared" si="21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16"/>
        <v>1.8</v>
      </c>
      <c r="P3634" s="6">
        <f t="shared" si="217"/>
        <v>50.5</v>
      </c>
      <c r="Q3634" t="s">
        <v>8315</v>
      </c>
      <c r="R3634" t="s">
        <v>8357</v>
      </c>
      <c r="S3634" s="10">
        <f t="shared" si="218"/>
        <v>41946.936909722222</v>
      </c>
      <c r="T3634" s="10">
        <f t="shared" si="21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16"/>
        <v>1.6476</v>
      </c>
      <c r="P3635" s="6">
        <f t="shared" si="217"/>
        <v>896.5</v>
      </c>
      <c r="Q3635" t="s">
        <v>8315</v>
      </c>
      <c r="R3635" t="s">
        <v>8357</v>
      </c>
      <c r="S3635" s="10">
        <f t="shared" si="218"/>
        <v>42649.623460648145</v>
      </c>
      <c r="T3635" s="10">
        <f t="shared" si="21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16"/>
        <v>1.9575333333333333</v>
      </c>
      <c r="P3636" s="6">
        <f t="shared" si="217"/>
        <v>1601.5</v>
      </c>
      <c r="Q3636" t="s">
        <v>8315</v>
      </c>
      <c r="R3636" t="s">
        <v>8357</v>
      </c>
      <c r="S3636" s="10">
        <f t="shared" si="218"/>
        <v>42701.166365740741</v>
      </c>
      <c r="T3636" s="10">
        <f t="shared" si="21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16"/>
        <v>1.6354285714285715</v>
      </c>
      <c r="P3637" s="6">
        <f t="shared" si="217"/>
        <v>643</v>
      </c>
      <c r="Q3637" t="s">
        <v>8315</v>
      </c>
      <c r="R3637" t="s">
        <v>8357</v>
      </c>
      <c r="S3637" s="10">
        <f t="shared" si="218"/>
        <v>42450.88282407407</v>
      </c>
      <c r="T3637" s="10">
        <f t="shared" si="21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ref="O3638:O3701" si="220">(D3638-E3638)/ABS(D3638)+1</f>
        <v>2</v>
      </c>
      <c r="P3638" s="6">
        <f t="shared" ref="P3638:P3701" si="221">AVERAGE(E3638,L3638)</f>
        <v>0</v>
      </c>
      <c r="Q3638" t="s">
        <v>8315</v>
      </c>
      <c r="R3638" t="s">
        <v>8357</v>
      </c>
      <c r="S3638" s="10">
        <f t="shared" ref="S3638:S3701" si="222">(((J3638/60)/60)/24)+DATE(1970,1,1)</f>
        <v>42226.694780092599</v>
      </c>
      <c r="T3638" s="10">
        <f t="shared" ref="T3638:T3701" si="223"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0"/>
        <v>1.6913333333333334</v>
      </c>
      <c r="P3639" s="6">
        <f t="shared" si="221"/>
        <v>470</v>
      </c>
      <c r="Q3639" t="s">
        <v>8315</v>
      </c>
      <c r="R3639" t="s">
        <v>8357</v>
      </c>
      <c r="S3639" s="10">
        <f t="shared" si="222"/>
        <v>41975.700636574074</v>
      </c>
      <c r="T3639" s="10">
        <f t="shared" si="22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0"/>
        <v>1.9345454545454546</v>
      </c>
      <c r="P3640" s="6">
        <f t="shared" si="221"/>
        <v>109</v>
      </c>
      <c r="Q3640" t="s">
        <v>8315</v>
      </c>
      <c r="R3640" t="s">
        <v>8357</v>
      </c>
      <c r="S3640" s="10">
        <f t="shared" si="222"/>
        <v>42053.672824074078</v>
      </c>
      <c r="T3640" s="10">
        <f t="shared" si="22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0"/>
        <v>1.99996</v>
      </c>
      <c r="P3641" s="6">
        <f t="shared" si="221"/>
        <v>1</v>
      </c>
      <c r="Q3641" t="s">
        <v>8315</v>
      </c>
      <c r="R3641" t="s">
        <v>8357</v>
      </c>
      <c r="S3641" s="10">
        <f t="shared" si="222"/>
        <v>42590.677152777775</v>
      </c>
      <c r="T3641" s="10">
        <f t="shared" si="22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0"/>
        <v>1.9449999999999998</v>
      </c>
      <c r="P3642" s="6">
        <f t="shared" si="221"/>
        <v>29</v>
      </c>
      <c r="Q3642" t="s">
        <v>8315</v>
      </c>
      <c r="R3642" t="s">
        <v>8357</v>
      </c>
      <c r="S3642" s="10">
        <f t="shared" si="222"/>
        <v>42104.781597222223</v>
      </c>
      <c r="T3642" s="10">
        <f t="shared" si="22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0"/>
        <v>2</v>
      </c>
      <c r="P3643" s="6">
        <f t="shared" si="221"/>
        <v>0</v>
      </c>
      <c r="Q3643" t="s">
        <v>8315</v>
      </c>
      <c r="R3643" t="s">
        <v>8357</v>
      </c>
      <c r="S3643" s="10">
        <f t="shared" si="222"/>
        <v>41899.627071759263</v>
      </c>
      <c r="T3643" s="10">
        <f t="shared" si="22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0"/>
        <v>1.9785714285714286</v>
      </c>
      <c r="P3644" s="6">
        <f t="shared" si="221"/>
        <v>8.5</v>
      </c>
      <c r="Q3644" t="s">
        <v>8315</v>
      </c>
      <c r="R3644" t="s">
        <v>8357</v>
      </c>
      <c r="S3644" s="10">
        <f t="shared" si="222"/>
        <v>42297.816284722227</v>
      </c>
      <c r="T3644" s="10">
        <f t="shared" si="22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0"/>
        <v>2</v>
      </c>
      <c r="P3645" s="6">
        <f t="shared" si="221"/>
        <v>0</v>
      </c>
      <c r="Q3645" t="s">
        <v>8315</v>
      </c>
      <c r="R3645" t="s">
        <v>8357</v>
      </c>
      <c r="S3645" s="10">
        <f t="shared" si="222"/>
        <v>42285.143969907411</v>
      </c>
      <c r="T3645" s="10">
        <f t="shared" si="22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0"/>
        <v>1.8357999999999999</v>
      </c>
      <c r="P3646" s="6">
        <f t="shared" si="221"/>
        <v>416.5</v>
      </c>
      <c r="Q3646" t="s">
        <v>8315</v>
      </c>
      <c r="R3646" t="s">
        <v>8357</v>
      </c>
      <c r="S3646" s="10">
        <f t="shared" si="222"/>
        <v>42409.241747685184</v>
      </c>
      <c r="T3646" s="10">
        <f t="shared" si="22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0"/>
        <v>1.9990000000000001</v>
      </c>
      <c r="P3647" s="6">
        <f t="shared" si="221"/>
        <v>1</v>
      </c>
      <c r="Q3647" t="s">
        <v>8315</v>
      </c>
      <c r="R3647" t="s">
        <v>8357</v>
      </c>
      <c r="S3647" s="10">
        <f t="shared" si="222"/>
        <v>42665.970347222217</v>
      </c>
      <c r="T3647" s="10">
        <f t="shared" si="22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0"/>
        <v>1.9519</v>
      </c>
      <c r="P3648" s="6">
        <f t="shared" si="221"/>
        <v>244.5</v>
      </c>
      <c r="Q3648" t="s">
        <v>8315</v>
      </c>
      <c r="R3648" t="s">
        <v>8357</v>
      </c>
      <c r="S3648" s="10">
        <f t="shared" si="222"/>
        <v>42140.421319444446</v>
      </c>
      <c r="T3648" s="10">
        <f t="shared" si="22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0"/>
        <v>1.94</v>
      </c>
      <c r="P3649" s="6">
        <f t="shared" si="221"/>
        <v>16</v>
      </c>
      <c r="Q3649" t="s">
        <v>8315</v>
      </c>
      <c r="R3649" t="s">
        <v>8357</v>
      </c>
      <c r="S3649" s="10">
        <f t="shared" si="222"/>
        <v>42598.749155092592</v>
      </c>
      <c r="T3649" s="10">
        <f t="shared" si="22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0"/>
        <v>0.99617500000000003</v>
      </c>
      <c r="P3650" s="6">
        <f t="shared" si="221"/>
        <v>20113</v>
      </c>
      <c r="Q3650" t="s">
        <v>8315</v>
      </c>
      <c r="R3650" t="s">
        <v>8316</v>
      </c>
      <c r="S3650" s="10">
        <f t="shared" si="222"/>
        <v>41887.292187500003</v>
      </c>
      <c r="T3650" s="10">
        <f t="shared" si="22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0"/>
        <v>0.96</v>
      </c>
      <c r="P3651" s="6">
        <f t="shared" si="221"/>
        <v>394</v>
      </c>
      <c r="Q3651" t="s">
        <v>8315</v>
      </c>
      <c r="R3651" t="s">
        <v>8316</v>
      </c>
      <c r="S3651" s="10">
        <f t="shared" si="222"/>
        <v>41780.712893518517</v>
      </c>
      <c r="T3651" s="10">
        <f t="shared" si="223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0"/>
        <v>1</v>
      </c>
      <c r="P3652" s="6">
        <f t="shared" si="221"/>
        <v>258.5</v>
      </c>
      <c r="Q3652" t="s">
        <v>8315</v>
      </c>
      <c r="R3652" t="s">
        <v>8316</v>
      </c>
      <c r="S3652" s="10">
        <f t="shared" si="222"/>
        <v>42381.478981481487</v>
      </c>
      <c r="T3652" s="10">
        <f t="shared" si="22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0"/>
        <v>0.96</v>
      </c>
      <c r="P3653" s="6">
        <f t="shared" si="221"/>
        <v>264.5</v>
      </c>
      <c r="Q3653" t="s">
        <v>8315</v>
      </c>
      <c r="R3653" t="s">
        <v>8316</v>
      </c>
      <c r="S3653" s="10">
        <f t="shared" si="222"/>
        <v>41828.646319444444</v>
      </c>
      <c r="T3653" s="10">
        <f t="shared" si="22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0"/>
        <v>-0.5066666666666666</v>
      </c>
      <c r="P3654" s="6">
        <f t="shared" si="221"/>
        <v>384.5</v>
      </c>
      <c r="Q3654" t="s">
        <v>8315</v>
      </c>
      <c r="R3654" t="s">
        <v>8316</v>
      </c>
      <c r="S3654" s="10">
        <f t="shared" si="222"/>
        <v>42596.644699074073</v>
      </c>
      <c r="T3654" s="10">
        <f t="shared" si="22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0"/>
        <v>0.995</v>
      </c>
      <c r="P3655" s="6">
        <f t="shared" si="221"/>
        <v>1021.5</v>
      </c>
      <c r="Q3655" t="s">
        <v>8315</v>
      </c>
      <c r="R3655" t="s">
        <v>8316</v>
      </c>
      <c r="S3655" s="10">
        <f t="shared" si="222"/>
        <v>42191.363506944443</v>
      </c>
      <c r="T3655" s="10">
        <f t="shared" si="22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0"/>
        <v>0.25600000000000001</v>
      </c>
      <c r="P3656" s="6">
        <f t="shared" si="221"/>
        <v>1327</v>
      </c>
      <c r="Q3656" t="s">
        <v>8315</v>
      </c>
      <c r="R3656" t="s">
        <v>8316</v>
      </c>
      <c r="S3656" s="10">
        <f t="shared" si="222"/>
        <v>42440.416504629626</v>
      </c>
      <c r="T3656" s="10">
        <f t="shared" si="22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0"/>
        <v>0.83740000000000003</v>
      </c>
      <c r="P3657" s="6">
        <f t="shared" si="221"/>
        <v>2946</v>
      </c>
      <c r="Q3657" t="s">
        <v>8315</v>
      </c>
      <c r="R3657" t="s">
        <v>8316</v>
      </c>
      <c r="S3657" s="10">
        <f t="shared" si="222"/>
        <v>42173.803217592591</v>
      </c>
      <c r="T3657" s="10">
        <f t="shared" si="22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0"/>
        <v>0.94179999999999997</v>
      </c>
      <c r="P3658" s="6">
        <f t="shared" si="221"/>
        <v>2668.5</v>
      </c>
      <c r="Q3658" t="s">
        <v>8315</v>
      </c>
      <c r="R3658" t="s">
        <v>8316</v>
      </c>
      <c r="S3658" s="10">
        <f t="shared" si="222"/>
        <v>42737.910138888896</v>
      </c>
      <c r="T3658" s="10">
        <f t="shared" si="22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0"/>
        <v>0.89249999999999996</v>
      </c>
      <c r="P3659" s="6">
        <f t="shared" si="221"/>
        <v>1117.5</v>
      </c>
      <c r="Q3659" t="s">
        <v>8315</v>
      </c>
      <c r="R3659" t="s">
        <v>8316</v>
      </c>
      <c r="S3659" s="10">
        <f t="shared" si="222"/>
        <v>42499.629849537043</v>
      </c>
      <c r="T3659" s="10">
        <f t="shared" si="22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0"/>
        <v>0.99333333333333329</v>
      </c>
      <c r="P3660" s="6">
        <f t="shared" si="221"/>
        <v>765</v>
      </c>
      <c r="Q3660" t="s">
        <v>8315</v>
      </c>
      <c r="R3660" t="s">
        <v>8316</v>
      </c>
      <c r="S3660" s="10">
        <f t="shared" si="222"/>
        <v>41775.858564814815</v>
      </c>
      <c r="T3660" s="10">
        <f t="shared" si="22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0"/>
        <v>0.97966666666666669</v>
      </c>
      <c r="P3661" s="6">
        <f t="shared" si="221"/>
        <v>1537</v>
      </c>
      <c r="Q3661" t="s">
        <v>8315</v>
      </c>
      <c r="R3661" t="s">
        <v>8316</v>
      </c>
      <c r="S3661" s="10">
        <f t="shared" si="222"/>
        <v>42055.277199074073</v>
      </c>
      <c r="T3661" s="10">
        <f t="shared" si="22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0"/>
        <v>1</v>
      </c>
      <c r="P3662" s="6">
        <f t="shared" si="221"/>
        <v>136</v>
      </c>
      <c r="Q3662" t="s">
        <v>8315</v>
      </c>
      <c r="R3662" t="s">
        <v>8316</v>
      </c>
      <c r="S3662" s="10">
        <f t="shared" si="222"/>
        <v>41971.881076388891</v>
      </c>
      <c r="T3662" s="10">
        <f t="shared" si="22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0"/>
        <v>0.89</v>
      </c>
      <c r="P3663" s="6">
        <f t="shared" si="221"/>
        <v>1683</v>
      </c>
      <c r="Q3663" t="s">
        <v>8315</v>
      </c>
      <c r="R3663" t="s">
        <v>8316</v>
      </c>
      <c r="S3663" s="10">
        <f t="shared" si="222"/>
        <v>42447.896666666667</v>
      </c>
      <c r="T3663" s="10">
        <f t="shared" si="22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0"/>
        <v>0.98575000000000002</v>
      </c>
      <c r="P3664" s="6">
        <f t="shared" si="221"/>
        <v>4077</v>
      </c>
      <c r="Q3664" t="s">
        <v>8315</v>
      </c>
      <c r="R3664" t="s">
        <v>8316</v>
      </c>
      <c r="S3664" s="10">
        <f t="shared" si="222"/>
        <v>42064.220069444447</v>
      </c>
      <c r="T3664" s="10">
        <f t="shared" si="22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0"/>
        <v>0.96</v>
      </c>
      <c r="P3665" s="6">
        <f t="shared" si="221"/>
        <v>121.5</v>
      </c>
      <c r="Q3665" t="s">
        <v>8315</v>
      </c>
      <c r="R3665" t="s">
        <v>8316</v>
      </c>
      <c r="S3665" s="10">
        <f t="shared" si="222"/>
        <v>42665.451736111107</v>
      </c>
      <c r="T3665" s="10">
        <f t="shared" si="22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0"/>
        <v>0.90625</v>
      </c>
      <c r="P3666" s="6">
        <f t="shared" si="221"/>
        <v>447</v>
      </c>
      <c r="Q3666" t="s">
        <v>8315</v>
      </c>
      <c r="R3666" t="s">
        <v>8316</v>
      </c>
      <c r="S3666" s="10">
        <f t="shared" si="222"/>
        <v>42523.248715277776</v>
      </c>
      <c r="T3666" s="10">
        <f t="shared" si="22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0"/>
        <v>0.84838709677419355</v>
      </c>
      <c r="P3667" s="6">
        <f t="shared" si="221"/>
        <v>364</v>
      </c>
      <c r="Q3667" t="s">
        <v>8315</v>
      </c>
      <c r="R3667" t="s">
        <v>8316</v>
      </c>
      <c r="S3667" s="10">
        <f t="shared" si="222"/>
        <v>42294.808124999996</v>
      </c>
      <c r="T3667" s="10">
        <f t="shared" si="22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0"/>
        <v>1</v>
      </c>
      <c r="P3668" s="6">
        <f t="shared" si="221"/>
        <v>619</v>
      </c>
      <c r="Q3668" t="s">
        <v>8315</v>
      </c>
      <c r="R3668" t="s">
        <v>8316</v>
      </c>
      <c r="S3668" s="10">
        <f t="shared" si="222"/>
        <v>41822.90488425926</v>
      </c>
      <c r="T3668" s="10">
        <f t="shared" si="22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0"/>
        <v>0.96829666666666658</v>
      </c>
      <c r="P3669" s="6">
        <f t="shared" si="221"/>
        <v>1576.5550000000001</v>
      </c>
      <c r="Q3669" t="s">
        <v>8315</v>
      </c>
      <c r="R3669" t="s">
        <v>8316</v>
      </c>
      <c r="S3669" s="10">
        <f t="shared" si="222"/>
        <v>42173.970127314817</v>
      </c>
      <c r="T3669" s="10">
        <f t="shared" si="22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0"/>
        <v>0.96499999999999997</v>
      </c>
      <c r="P3670" s="6">
        <f t="shared" si="221"/>
        <v>531.5</v>
      </c>
      <c r="Q3670" t="s">
        <v>8315</v>
      </c>
      <c r="R3670" t="s">
        <v>8316</v>
      </c>
      <c r="S3670" s="10">
        <f t="shared" si="222"/>
        <v>42185.556157407409</v>
      </c>
      <c r="T3670" s="10">
        <f t="shared" si="22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0"/>
        <v>0.61799999999999999</v>
      </c>
      <c r="P3671" s="6">
        <f t="shared" si="221"/>
        <v>699.5</v>
      </c>
      <c r="Q3671" t="s">
        <v>8315</v>
      </c>
      <c r="R3671" t="s">
        <v>8316</v>
      </c>
      <c r="S3671" s="10">
        <f t="shared" si="222"/>
        <v>42136.675196759257</v>
      </c>
      <c r="T3671" s="10">
        <f t="shared" si="22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0"/>
        <v>0.90454545454545454</v>
      </c>
      <c r="P3672" s="6">
        <f t="shared" si="221"/>
        <v>126.5</v>
      </c>
      <c r="Q3672" t="s">
        <v>8315</v>
      </c>
      <c r="R3672" t="s">
        <v>8316</v>
      </c>
      <c r="S3672" s="10">
        <f t="shared" si="222"/>
        <v>42142.514016203699</v>
      </c>
      <c r="T3672" s="10">
        <f t="shared" si="22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0"/>
        <v>0.99142857142857144</v>
      </c>
      <c r="P3673" s="6">
        <f t="shared" si="221"/>
        <v>1785</v>
      </c>
      <c r="Q3673" t="s">
        <v>8315</v>
      </c>
      <c r="R3673" t="s">
        <v>8316</v>
      </c>
      <c r="S3673" s="10">
        <f t="shared" si="222"/>
        <v>41820.62809027778</v>
      </c>
      <c r="T3673" s="10">
        <f t="shared" si="22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0"/>
        <v>0.98466666666666669</v>
      </c>
      <c r="P3674" s="6">
        <f t="shared" si="221"/>
        <v>1551.5</v>
      </c>
      <c r="Q3674" t="s">
        <v>8315</v>
      </c>
      <c r="R3674" t="s">
        <v>8316</v>
      </c>
      <c r="S3674" s="10">
        <f t="shared" si="222"/>
        <v>41878.946574074071</v>
      </c>
      <c r="T3674" s="10">
        <f t="shared" si="22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0"/>
        <v>0.86375000000000002</v>
      </c>
      <c r="P3675" s="6">
        <f t="shared" si="221"/>
        <v>2329.5</v>
      </c>
      <c r="Q3675" t="s">
        <v>8315</v>
      </c>
      <c r="R3675" t="s">
        <v>8316</v>
      </c>
      <c r="S3675" s="10">
        <f t="shared" si="222"/>
        <v>41914.295104166667</v>
      </c>
      <c r="T3675" s="10">
        <f t="shared" si="22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0"/>
        <v>1</v>
      </c>
      <c r="P3676" s="6">
        <f t="shared" si="221"/>
        <v>2265.5</v>
      </c>
      <c r="Q3676" t="s">
        <v>8315</v>
      </c>
      <c r="R3676" t="s">
        <v>8316</v>
      </c>
      <c r="S3676" s="10">
        <f t="shared" si="222"/>
        <v>42556.873020833329</v>
      </c>
      <c r="T3676" s="10">
        <f t="shared" si="22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0"/>
        <v>0.6</v>
      </c>
      <c r="P3677" s="6">
        <f t="shared" si="221"/>
        <v>36.5</v>
      </c>
      <c r="Q3677" t="s">
        <v>8315</v>
      </c>
      <c r="R3677" t="s">
        <v>8316</v>
      </c>
      <c r="S3677" s="10">
        <f t="shared" si="222"/>
        <v>42493.597013888888</v>
      </c>
      <c r="T3677" s="10">
        <f t="shared" si="22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0"/>
        <v>0.71250000000000002</v>
      </c>
      <c r="P3678" s="6">
        <f t="shared" si="221"/>
        <v>523</v>
      </c>
      <c r="Q3678" t="s">
        <v>8315</v>
      </c>
      <c r="R3678" t="s">
        <v>8316</v>
      </c>
      <c r="S3678" s="10">
        <f t="shared" si="222"/>
        <v>41876.815787037034</v>
      </c>
      <c r="T3678" s="10">
        <f t="shared" si="22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0"/>
        <v>0.97095833333333337</v>
      </c>
      <c r="P3679" s="6">
        <f t="shared" si="221"/>
        <v>6273.75</v>
      </c>
      <c r="Q3679" t="s">
        <v>8315</v>
      </c>
      <c r="R3679" t="s">
        <v>8316</v>
      </c>
      <c r="S3679" s="10">
        <f t="shared" si="222"/>
        <v>41802.574282407404</v>
      </c>
      <c r="T3679" s="10">
        <f t="shared" si="22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0"/>
        <v>0.97499999999999998</v>
      </c>
      <c r="P3680" s="6">
        <f t="shared" si="221"/>
        <v>1040.5</v>
      </c>
      <c r="Q3680" t="s">
        <v>8315</v>
      </c>
      <c r="R3680" t="s">
        <v>8316</v>
      </c>
      <c r="S3680" s="10">
        <f t="shared" si="222"/>
        <v>42120.531226851846</v>
      </c>
      <c r="T3680" s="10">
        <f t="shared" si="22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0"/>
        <v>0.89900000000000002</v>
      </c>
      <c r="P3681" s="6">
        <f t="shared" si="221"/>
        <v>1116</v>
      </c>
      <c r="Q3681" t="s">
        <v>8315</v>
      </c>
      <c r="R3681" t="s">
        <v>8316</v>
      </c>
      <c r="S3681" s="10">
        <f t="shared" si="222"/>
        <v>41786.761354166665</v>
      </c>
      <c r="T3681" s="10">
        <f t="shared" si="22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0"/>
        <v>0.87233333333333329</v>
      </c>
      <c r="P3682" s="6">
        <f t="shared" si="221"/>
        <v>1708.5</v>
      </c>
      <c r="Q3682" t="s">
        <v>8315</v>
      </c>
      <c r="R3682" t="s">
        <v>8316</v>
      </c>
      <c r="S3682" s="10">
        <f t="shared" si="222"/>
        <v>42627.454097222217</v>
      </c>
      <c r="T3682" s="10">
        <f t="shared" si="22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0"/>
        <v>0.88100000000000001</v>
      </c>
      <c r="P3683" s="6">
        <f t="shared" si="221"/>
        <v>568.5</v>
      </c>
      <c r="Q3683" t="s">
        <v>8315</v>
      </c>
      <c r="R3683" t="s">
        <v>8316</v>
      </c>
      <c r="S3683" s="10">
        <f t="shared" si="222"/>
        <v>42374.651504629626</v>
      </c>
      <c r="T3683" s="10">
        <f t="shared" si="22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0"/>
        <v>0.60799999999999998</v>
      </c>
      <c r="P3684" s="6">
        <f t="shared" si="221"/>
        <v>2121.5</v>
      </c>
      <c r="Q3684" t="s">
        <v>8315</v>
      </c>
      <c r="R3684" t="s">
        <v>8316</v>
      </c>
      <c r="S3684" s="10">
        <f t="shared" si="222"/>
        <v>41772.685393518521</v>
      </c>
      <c r="T3684" s="10">
        <f t="shared" si="22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0"/>
        <v>0.89142857142857146</v>
      </c>
      <c r="P3685" s="6">
        <f t="shared" si="221"/>
        <v>1973</v>
      </c>
      <c r="Q3685" t="s">
        <v>8315</v>
      </c>
      <c r="R3685" t="s">
        <v>8316</v>
      </c>
      <c r="S3685" s="10">
        <f t="shared" si="222"/>
        <v>42633.116851851853</v>
      </c>
      <c r="T3685" s="10">
        <f t="shared" si="22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0"/>
        <v>0.60933333333333328</v>
      </c>
      <c r="P3686" s="6">
        <f t="shared" si="221"/>
        <v>533</v>
      </c>
      <c r="Q3686" t="s">
        <v>8315</v>
      </c>
      <c r="R3686" t="s">
        <v>8316</v>
      </c>
      <c r="S3686" s="10">
        <f t="shared" si="222"/>
        <v>42219.180393518516</v>
      </c>
      <c r="T3686" s="10">
        <f t="shared" si="22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0"/>
        <v>0.94299999999999995</v>
      </c>
      <c r="P3687" s="6">
        <f t="shared" si="221"/>
        <v>2705.5</v>
      </c>
      <c r="Q3687" t="s">
        <v>8315</v>
      </c>
      <c r="R3687" t="s">
        <v>8316</v>
      </c>
      <c r="S3687" s="10">
        <f t="shared" si="222"/>
        <v>41753.593275462961</v>
      </c>
      <c r="T3687" s="10">
        <f t="shared" si="22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0"/>
        <v>0.98571428571428577</v>
      </c>
      <c r="P3688" s="6">
        <f t="shared" si="221"/>
        <v>180.5</v>
      </c>
      <c r="Q3688" t="s">
        <v>8315</v>
      </c>
      <c r="R3688" t="s">
        <v>8316</v>
      </c>
      <c r="S3688" s="10">
        <f t="shared" si="222"/>
        <v>42230.662731481483</v>
      </c>
      <c r="T3688" s="10">
        <f t="shared" si="22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0"/>
        <v>0.99755000000000005</v>
      </c>
      <c r="P3689" s="6">
        <f t="shared" si="221"/>
        <v>2518.625</v>
      </c>
      <c r="Q3689" t="s">
        <v>8315</v>
      </c>
      <c r="R3689" t="s">
        <v>8316</v>
      </c>
      <c r="S3689" s="10">
        <f t="shared" si="222"/>
        <v>41787.218229166669</v>
      </c>
      <c r="T3689" s="10">
        <f t="shared" si="22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0"/>
        <v>0.90833333333333333</v>
      </c>
      <c r="P3690" s="6">
        <f t="shared" si="221"/>
        <v>1657</v>
      </c>
      <c r="Q3690" t="s">
        <v>8315</v>
      </c>
      <c r="R3690" t="s">
        <v>8316</v>
      </c>
      <c r="S3690" s="10">
        <f t="shared" si="222"/>
        <v>41829.787083333329</v>
      </c>
      <c r="T3690" s="10">
        <f t="shared" si="22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0"/>
        <v>0.81666666666666665</v>
      </c>
      <c r="P3691" s="6">
        <f t="shared" si="221"/>
        <v>1806</v>
      </c>
      <c r="Q3691" t="s">
        <v>8315</v>
      </c>
      <c r="R3691" t="s">
        <v>8316</v>
      </c>
      <c r="S3691" s="10">
        <f t="shared" si="222"/>
        <v>42147.826840277776</v>
      </c>
      <c r="T3691" s="10">
        <f t="shared" si="22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0"/>
        <v>0.8</v>
      </c>
      <c r="P3692" s="6">
        <f t="shared" si="221"/>
        <v>915.5</v>
      </c>
      <c r="Q3692" t="s">
        <v>8315</v>
      </c>
      <c r="R3692" t="s">
        <v>8316</v>
      </c>
      <c r="S3692" s="10">
        <f t="shared" si="222"/>
        <v>41940.598182870373</v>
      </c>
      <c r="T3692" s="10">
        <f t="shared" si="22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0"/>
        <v>0.72039999999999993</v>
      </c>
      <c r="P3693" s="6">
        <f t="shared" si="221"/>
        <v>25729</v>
      </c>
      <c r="Q3693" t="s">
        <v>8315</v>
      </c>
      <c r="R3693" t="s">
        <v>8316</v>
      </c>
      <c r="S3693" s="10">
        <f t="shared" si="222"/>
        <v>42020.700567129628</v>
      </c>
      <c r="T3693" s="10">
        <f t="shared" si="22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0"/>
        <v>0.74</v>
      </c>
      <c r="P3694" s="6">
        <f t="shared" si="221"/>
        <v>638.5</v>
      </c>
      <c r="Q3694" t="s">
        <v>8315</v>
      </c>
      <c r="R3694" t="s">
        <v>8316</v>
      </c>
      <c r="S3694" s="10">
        <f t="shared" si="222"/>
        <v>41891.96503472222</v>
      </c>
      <c r="T3694" s="10">
        <f t="shared" si="22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0"/>
        <v>0.70870870870870872</v>
      </c>
      <c r="P3695" s="6">
        <f t="shared" si="221"/>
        <v>222</v>
      </c>
      <c r="Q3695" t="s">
        <v>8315</v>
      </c>
      <c r="R3695" t="s">
        <v>8316</v>
      </c>
      <c r="S3695" s="10">
        <f t="shared" si="222"/>
        <v>42309.191307870366</v>
      </c>
      <c r="T3695" s="10">
        <f t="shared" si="22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0"/>
        <v>0.92571428571428571</v>
      </c>
      <c r="P3696" s="6">
        <f t="shared" si="221"/>
        <v>1910</v>
      </c>
      <c r="Q3696" t="s">
        <v>8315</v>
      </c>
      <c r="R3696" t="s">
        <v>8316</v>
      </c>
      <c r="S3696" s="10">
        <f t="shared" si="222"/>
        <v>42490.133877314816</v>
      </c>
      <c r="T3696" s="10">
        <f t="shared" si="22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0"/>
        <v>0.99875000000000003</v>
      </c>
      <c r="P3697" s="6">
        <f t="shared" si="221"/>
        <v>2019</v>
      </c>
      <c r="Q3697" t="s">
        <v>8315</v>
      </c>
      <c r="R3697" t="s">
        <v>8316</v>
      </c>
      <c r="S3697" s="10">
        <f t="shared" si="222"/>
        <v>41995.870486111111</v>
      </c>
      <c r="T3697" s="10">
        <f t="shared" si="22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0"/>
        <v>0.44999999999999996</v>
      </c>
      <c r="P3698" s="6">
        <f t="shared" si="221"/>
        <v>1589</v>
      </c>
      <c r="Q3698" t="s">
        <v>8315</v>
      </c>
      <c r="R3698" t="s">
        <v>8316</v>
      </c>
      <c r="S3698" s="10">
        <f t="shared" si="222"/>
        <v>41988.617083333331</v>
      </c>
      <c r="T3698" s="10">
        <f t="shared" si="22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0"/>
        <v>0.92</v>
      </c>
      <c r="P3699" s="6">
        <f t="shared" si="221"/>
        <v>1095</v>
      </c>
      <c r="Q3699" t="s">
        <v>8315</v>
      </c>
      <c r="R3699" t="s">
        <v>8316</v>
      </c>
      <c r="S3699" s="10">
        <f t="shared" si="222"/>
        <v>42479.465833333335</v>
      </c>
      <c r="T3699" s="10">
        <f t="shared" si="22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0"/>
        <v>0.89480000000000004</v>
      </c>
      <c r="P3700" s="6">
        <f t="shared" si="221"/>
        <v>2831</v>
      </c>
      <c r="Q3700" t="s">
        <v>8315</v>
      </c>
      <c r="R3700" t="s">
        <v>8316</v>
      </c>
      <c r="S3700" s="10">
        <f t="shared" si="222"/>
        <v>42401.806562500002</v>
      </c>
      <c r="T3700" s="10">
        <f t="shared" si="22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0"/>
        <v>0.99199999999999999</v>
      </c>
      <c r="P3701" s="6">
        <f t="shared" si="221"/>
        <v>1280</v>
      </c>
      <c r="Q3701" t="s">
        <v>8315</v>
      </c>
      <c r="R3701" t="s">
        <v>8316</v>
      </c>
      <c r="S3701" s="10">
        <f t="shared" si="222"/>
        <v>41897.602037037039</v>
      </c>
      <c r="T3701" s="10">
        <f t="shared" si="22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ref="O3702:O3765" si="224">(D3702-E3702)/ABS(D3702)+1</f>
        <v>0.78800000000000003</v>
      </c>
      <c r="P3702" s="6">
        <f t="shared" ref="P3702:P3765" si="225">AVERAGE(E3702,L3702)</f>
        <v>312</v>
      </c>
      <c r="Q3702" t="s">
        <v>8315</v>
      </c>
      <c r="R3702" t="s">
        <v>8316</v>
      </c>
      <c r="S3702" s="10">
        <f t="shared" ref="S3702:S3765" si="226">(((J3702/60)/60)/24)+DATE(1970,1,1)</f>
        <v>41882.585648148146</v>
      </c>
      <c r="T3702" s="10">
        <f t="shared" ref="T3702:T3765" si="227"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4"/>
        <v>0.9966666666666667</v>
      </c>
      <c r="P3703" s="6">
        <f t="shared" si="225"/>
        <v>772</v>
      </c>
      <c r="Q3703" t="s">
        <v>8315</v>
      </c>
      <c r="R3703" t="s">
        <v>8316</v>
      </c>
      <c r="S3703" s="10">
        <f t="shared" si="226"/>
        <v>42129.541585648149</v>
      </c>
      <c r="T3703" s="10">
        <f t="shared" si="22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4"/>
        <v>0.90833333333333333</v>
      </c>
      <c r="P3704" s="6">
        <f t="shared" si="225"/>
        <v>1648</v>
      </c>
      <c r="Q3704" t="s">
        <v>8315</v>
      </c>
      <c r="R3704" t="s">
        <v>8316</v>
      </c>
      <c r="S3704" s="10">
        <f t="shared" si="226"/>
        <v>42524.53800925926</v>
      </c>
      <c r="T3704" s="10">
        <f t="shared" si="22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4"/>
        <v>0.76571428571428568</v>
      </c>
      <c r="P3705" s="6">
        <f t="shared" si="225"/>
        <v>663</v>
      </c>
      <c r="Q3705" t="s">
        <v>8315</v>
      </c>
      <c r="R3705" t="s">
        <v>8316</v>
      </c>
      <c r="S3705" s="10">
        <f t="shared" si="226"/>
        <v>42556.504490740743</v>
      </c>
      <c r="T3705" s="10">
        <f t="shared" si="22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4"/>
        <v>0.63663333333333338</v>
      </c>
      <c r="P3706" s="6">
        <f t="shared" si="225"/>
        <v>218.005</v>
      </c>
      <c r="Q3706" t="s">
        <v>8315</v>
      </c>
      <c r="R3706" t="s">
        <v>8316</v>
      </c>
      <c r="S3706" s="10">
        <f t="shared" si="226"/>
        <v>42461.689745370371</v>
      </c>
      <c r="T3706" s="10">
        <f t="shared" si="22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4"/>
        <v>0.96533427661832327</v>
      </c>
      <c r="P3707" s="6">
        <f t="shared" si="225"/>
        <v>1480</v>
      </c>
      <c r="Q3707" t="s">
        <v>8315</v>
      </c>
      <c r="R3707" t="s">
        <v>8316</v>
      </c>
      <c r="S3707" s="10">
        <f t="shared" si="226"/>
        <v>41792.542986111112</v>
      </c>
      <c r="T3707" s="10">
        <f t="shared" si="22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4"/>
        <v>0.78666666666666663</v>
      </c>
      <c r="P3708" s="6">
        <f t="shared" si="225"/>
        <v>916.5</v>
      </c>
      <c r="Q3708" t="s">
        <v>8315</v>
      </c>
      <c r="R3708" t="s">
        <v>8316</v>
      </c>
      <c r="S3708" s="10">
        <f t="shared" si="226"/>
        <v>41879.913761574076</v>
      </c>
      <c r="T3708" s="10">
        <f t="shared" si="22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4"/>
        <v>0.14000000000000001</v>
      </c>
      <c r="P3709" s="6">
        <f t="shared" si="225"/>
        <v>941.5</v>
      </c>
      <c r="Q3709" t="s">
        <v>8315</v>
      </c>
      <c r="R3709" t="s">
        <v>8316</v>
      </c>
      <c r="S3709" s="10">
        <f t="shared" si="226"/>
        <v>42552.048356481479</v>
      </c>
      <c r="T3709" s="10">
        <f t="shared" si="22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4"/>
        <v>-1</v>
      </c>
      <c r="P3710" s="6">
        <f t="shared" si="225"/>
        <v>1069.5</v>
      </c>
      <c r="Q3710" t="s">
        <v>8315</v>
      </c>
      <c r="R3710" t="s">
        <v>8316</v>
      </c>
      <c r="S3710" s="10">
        <f t="shared" si="226"/>
        <v>41810.142199074071</v>
      </c>
      <c r="T3710" s="10">
        <f t="shared" si="22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4"/>
        <v>0.91749999999999998</v>
      </c>
      <c r="P3711" s="6">
        <f t="shared" si="225"/>
        <v>558.75</v>
      </c>
      <c r="Q3711" t="s">
        <v>8315</v>
      </c>
      <c r="R3711" t="s">
        <v>8316</v>
      </c>
      <c r="S3711" s="10">
        <f t="shared" si="226"/>
        <v>41785.707708333335</v>
      </c>
      <c r="T3711" s="10">
        <f t="shared" si="22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4"/>
        <v>0.58846153846153848</v>
      </c>
      <c r="P3712" s="6">
        <f t="shared" si="225"/>
        <v>931</v>
      </c>
      <c r="Q3712" t="s">
        <v>8315</v>
      </c>
      <c r="R3712" t="s">
        <v>8316</v>
      </c>
      <c r="S3712" s="10">
        <f t="shared" si="226"/>
        <v>42072.576249999998</v>
      </c>
      <c r="T3712" s="10">
        <f t="shared" si="22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4"/>
        <v>0.86</v>
      </c>
      <c r="P3713" s="6">
        <f t="shared" si="225"/>
        <v>295.5</v>
      </c>
      <c r="Q3713" t="s">
        <v>8315</v>
      </c>
      <c r="R3713" t="s">
        <v>8316</v>
      </c>
      <c r="S3713" s="10">
        <f t="shared" si="226"/>
        <v>41779.724224537036</v>
      </c>
      <c r="T3713" s="10">
        <f t="shared" si="22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4"/>
        <v>0.46266666666666667</v>
      </c>
      <c r="P3714" s="6">
        <f t="shared" si="225"/>
        <v>5817</v>
      </c>
      <c r="Q3714" t="s">
        <v>8315</v>
      </c>
      <c r="R3714" t="s">
        <v>8316</v>
      </c>
      <c r="S3714" s="10">
        <f t="shared" si="226"/>
        <v>42134.172071759262</v>
      </c>
      <c r="T3714" s="10">
        <f t="shared" si="22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24"/>
        <v>0.98499999999999999</v>
      </c>
      <c r="P3715" s="6">
        <f t="shared" si="225"/>
        <v>1024.5</v>
      </c>
      <c r="Q3715" t="s">
        <v>8315</v>
      </c>
      <c r="R3715" t="s">
        <v>8316</v>
      </c>
      <c r="S3715" s="10">
        <f t="shared" si="226"/>
        <v>42505.738032407404</v>
      </c>
      <c r="T3715" s="10">
        <f t="shared" si="227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24"/>
        <v>0.97650000000000003</v>
      </c>
      <c r="P3716" s="6">
        <f t="shared" si="225"/>
        <v>5166</v>
      </c>
      <c r="Q3716" t="s">
        <v>8315</v>
      </c>
      <c r="R3716" t="s">
        <v>8316</v>
      </c>
      <c r="S3716" s="10">
        <f t="shared" si="226"/>
        <v>42118.556331018524</v>
      </c>
      <c r="T3716" s="10">
        <f t="shared" si="22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24"/>
        <v>0.97428571428571431</v>
      </c>
      <c r="P3717" s="6">
        <f t="shared" si="225"/>
        <v>1808.5</v>
      </c>
      <c r="Q3717" t="s">
        <v>8315</v>
      </c>
      <c r="R3717" t="s">
        <v>8316</v>
      </c>
      <c r="S3717" s="10">
        <f t="shared" si="226"/>
        <v>42036.995590277773</v>
      </c>
      <c r="T3717" s="10">
        <f t="shared" si="22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24"/>
        <v>0.4425</v>
      </c>
      <c r="P3718" s="6">
        <f t="shared" si="225"/>
        <v>635</v>
      </c>
      <c r="Q3718" t="s">
        <v>8315</v>
      </c>
      <c r="R3718" t="s">
        <v>8316</v>
      </c>
      <c r="S3718" s="10">
        <f t="shared" si="226"/>
        <v>42360.887835648144</v>
      </c>
      <c r="T3718" s="10">
        <f t="shared" si="22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24"/>
        <v>0.99250000000000005</v>
      </c>
      <c r="P3719" s="6">
        <f t="shared" si="225"/>
        <v>2021.5</v>
      </c>
      <c r="Q3719" t="s">
        <v>8315</v>
      </c>
      <c r="R3719" t="s">
        <v>8316</v>
      </c>
      <c r="S3719" s="10">
        <f t="shared" si="226"/>
        <v>42102.866307870368</v>
      </c>
      <c r="T3719" s="10">
        <f t="shared" si="22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24"/>
        <v>-0.39399999999999991</v>
      </c>
      <c r="P3720" s="6">
        <f t="shared" si="225"/>
        <v>621.5</v>
      </c>
      <c r="Q3720" t="s">
        <v>8315</v>
      </c>
      <c r="R3720" t="s">
        <v>8316</v>
      </c>
      <c r="S3720" s="10">
        <f t="shared" si="226"/>
        <v>42032.716145833328</v>
      </c>
      <c r="T3720" s="10">
        <f t="shared" si="22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24"/>
        <v>-0.10000000000000009</v>
      </c>
      <c r="P3721" s="6">
        <f t="shared" si="225"/>
        <v>212</v>
      </c>
      <c r="Q3721" t="s">
        <v>8315</v>
      </c>
      <c r="R3721" t="s">
        <v>8316</v>
      </c>
      <c r="S3721" s="10">
        <f t="shared" si="226"/>
        <v>42147.729930555557</v>
      </c>
      <c r="T3721" s="10">
        <f t="shared" si="22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24"/>
        <v>0.95484848484848484</v>
      </c>
      <c r="P3722" s="6">
        <f t="shared" si="225"/>
        <v>1744.5</v>
      </c>
      <c r="Q3722" t="s">
        <v>8315</v>
      </c>
      <c r="R3722" t="s">
        <v>8316</v>
      </c>
      <c r="S3722" s="10">
        <f t="shared" si="226"/>
        <v>42165.993125000001</v>
      </c>
      <c r="T3722" s="10">
        <f t="shared" si="22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24"/>
        <v>0.99199999999999999</v>
      </c>
      <c r="P3723" s="6">
        <f t="shared" si="225"/>
        <v>2542</v>
      </c>
      <c r="Q3723" t="s">
        <v>8315</v>
      </c>
      <c r="R3723" t="s">
        <v>8316</v>
      </c>
      <c r="S3723" s="10">
        <f t="shared" si="226"/>
        <v>41927.936157407406</v>
      </c>
      <c r="T3723" s="10">
        <f t="shared" si="22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24"/>
        <v>0.88800000000000001</v>
      </c>
      <c r="P3724" s="6">
        <f t="shared" si="225"/>
        <v>851.5</v>
      </c>
      <c r="Q3724" t="s">
        <v>8315</v>
      </c>
      <c r="R3724" t="s">
        <v>8316</v>
      </c>
      <c r="S3724" s="10">
        <f t="shared" si="226"/>
        <v>42381.671840277777</v>
      </c>
      <c r="T3724" s="10">
        <f t="shared" si="22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24"/>
        <v>0.97955555555555551</v>
      </c>
      <c r="P3725" s="6">
        <f t="shared" si="225"/>
        <v>2327.5</v>
      </c>
      <c r="Q3725" t="s">
        <v>8315</v>
      </c>
      <c r="R3725" t="s">
        <v>8316</v>
      </c>
      <c r="S3725" s="10">
        <f t="shared" si="226"/>
        <v>41943.753032407411</v>
      </c>
      <c r="T3725" s="10">
        <f t="shared" si="22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24"/>
        <v>0.97452325581395349</v>
      </c>
      <c r="P3726" s="6">
        <f t="shared" si="225"/>
        <v>2249.2750000000001</v>
      </c>
      <c r="Q3726" t="s">
        <v>8315</v>
      </c>
      <c r="R3726" t="s">
        <v>8316</v>
      </c>
      <c r="S3726" s="10">
        <f t="shared" si="226"/>
        <v>42465.491435185191</v>
      </c>
      <c r="T3726" s="10">
        <f t="shared" si="22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24"/>
        <v>0.73</v>
      </c>
      <c r="P3727" s="6">
        <f t="shared" si="225"/>
        <v>198</v>
      </c>
      <c r="Q3727" t="s">
        <v>8315</v>
      </c>
      <c r="R3727" t="s">
        <v>8316</v>
      </c>
      <c r="S3727" s="10">
        <f t="shared" si="226"/>
        <v>42401.945219907408</v>
      </c>
      <c r="T3727" s="10">
        <f t="shared" si="22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24"/>
        <v>-1.3870588235294119</v>
      </c>
      <c r="P3728" s="6">
        <f t="shared" si="225"/>
        <v>1462.5</v>
      </c>
      <c r="Q3728" t="s">
        <v>8315</v>
      </c>
      <c r="R3728" t="s">
        <v>8316</v>
      </c>
      <c r="S3728" s="10">
        <f t="shared" si="226"/>
        <v>42462.140868055561</v>
      </c>
      <c r="T3728" s="10">
        <f t="shared" si="22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24"/>
        <v>0.99250000000000005</v>
      </c>
      <c r="P3729" s="6">
        <f t="shared" si="225"/>
        <v>1024</v>
      </c>
      <c r="Q3729" t="s">
        <v>8315</v>
      </c>
      <c r="R3729" t="s">
        <v>8316</v>
      </c>
      <c r="S3729" s="10">
        <f t="shared" si="226"/>
        <v>42632.348310185189</v>
      </c>
      <c r="T3729" s="10">
        <f t="shared" si="22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24"/>
        <v>1.9069</v>
      </c>
      <c r="P3730" s="6">
        <f t="shared" si="225"/>
        <v>946.5</v>
      </c>
      <c r="Q3730" t="s">
        <v>8315</v>
      </c>
      <c r="R3730" t="s">
        <v>8316</v>
      </c>
      <c r="S3730" s="10">
        <f t="shared" si="226"/>
        <v>42205.171018518522</v>
      </c>
      <c r="T3730" s="10">
        <f t="shared" si="22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24"/>
        <v>1.9276</v>
      </c>
      <c r="P3731" s="6">
        <f t="shared" si="225"/>
        <v>183.5</v>
      </c>
      <c r="Q3731" t="s">
        <v>8315</v>
      </c>
      <c r="R3731" t="s">
        <v>8316</v>
      </c>
      <c r="S3731" s="10">
        <f t="shared" si="226"/>
        <v>42041.205000000002</v>
      </c>
      <c r="T3731" s="10">
        <f t="shared" si="22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24"/>
        <v>1.9</v>
      </c>
      <c r="P3732" s="6">
        <f t="shared" si="225"/>
        <v>50.5</v>
      </c>
      <c r="Q3732" t="s">
        <v>8315</v>
      </c>
      <c r="R3732" t="s">
        <v>8316</v>
      </c>
      <c r="S3732" s="10">
        <f t="shared" si="226"/>
        <v>42203.677766203706</v>
      </c>
      <c r="T3732" s="10">
        <f t="shared" si="22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24"/>
        <v>1.8872727272727272</v>
      </c>
      <c r="P3733" s="6">
        <f t="shared" si="225"/>
        <v>316</v>
      </c>
      <c r="Q3733" t="s">
        <v>8315</v>
      </c>
      <c r="R3733" t="s">
        <v>8316</v>
      </c>
      <c r="S3733" s="10">
        <f t="shared" si="226"/>
        <v>41983.752847222218</v>
      </c>
      <c r="T3733" s="10">
        <f t="shared" si="22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24"/>
        <v>1.8458823529411763</v>
      </c>
      <c r="P3734" s="6">
        <f t="shared" si="225"/>
        <v>67.5</v>
      </c>
      <c r="Q3734" t="s">
        <v>8315</v>
      </c>
      <c r="R3734" t="s">
        <v>8316</v>
      </c>
      <c r="S3734" s="10">
        <f t="shared" si="226"/>
        <v>41968.677465277782</v>
      </c>
      <c r="T3734" s="10">
        <f t="shared" si="22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24"/>
        <v>2</v>
      </c>
      <c r="P3735" s="6">
        <f t="shared" si="225"/>
        <v>0</v>
      </c>
      <c r="Q3735" t="s">
        <v>8315</v>
      </c>
      <c r="R3735" t="s">
        <v>8316</v>
      </c>
      <c r="S3735" s="10">
        <f t="shared" si="226"/>
        <v>42103.024398148147</v>
      </c>
      <c r="T3735" s="10">
        <f t="shared" si="22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24"/>
        <v>1.7153333333333334</v>
      </c>
      <c r="P3736" s="6">
        <f t="shared" si="225"/>
        <v>217</v>
      </c>
      <c r="Q3736" t="s">
        <v>8315</v>
      </c>
      <c r="R3736" t="s">
        <v>8316</v>
      </c>
      <c r="S3736" s="10">
        <f t="shared" si="226"/>
        <v>42089.901574074072</v>
      </c>
      <c r="T3736" s="10">
        <f t="shared" si="22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24"/>
        <v>1.8666666666666667</v>
      </c>
      <c r="P3737" s="6">
        <f t="shared" si="225"/>
        <v>11</v>
      </c>
      <c r="Q3737" t="s">
        <v>8315</v>
      </c>
      <c r="R3737" t="s">
        <v>8316</v>
      </c>
      <c r="S3737" s="10">
        <f t="shared" si="226"/>
        <v>42122.693159722221</v>
      </c>
      <c r="T3737" s="10">
        <f t="shared" si="22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24"/>
        <v>1.9933333333333332</v>
      </c>
      <c r="P3738" s="6">
        <f t="shared" si="225"/>
        <v>5.5</v>
      </c>
      <c r="Q3738" t="s">
        <v>8315</v>
      </c>
      <c r="R3738" t="s">
        <v>8316</v>
      </c>
      <c r="S3738" s="10">
        <f t="shared" si="226"/>
        <v>42048.711724537032</v>
      </c>
      <c r="T3738" s="10">
        <f t="shared" si="22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24"/>
        <v>1.7857142857142856</v>
      </c>
      <c r="P3739" s="6">
        <f t="shared" si="225"/>
        <v>77</v>
      </c>
      <c r="Q3739" t="s">
        <v>8315</v>
      </c>
      <c r="R3739" t="s">
        <v>8316</v>
      </c>
      <c r="S3739" s="10">
        <f t="shared" si="226"/>
        <v>42297.691006944442</v>
      </c>
      <c r="T3739" s="10">
        <f t="shared" si="22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24"/>
        <v>1.8199999999999998</v>
      </c>
      <c r="P3740" s="6">
        <f t="shared" si="225"/>
        <v>138</v>
      </c>
      <c r="Q3740" t="s">
        <v>8315</v>
      </c>
      <c r="R3740" t="s">
        <v>8316</v>
      </c>
      <c r="S3740" s="10">
        <f t="shared" si="226"/>
        <v>41813.938715277778</v>
      </c>
      <c r="T3740" s="10">
        <f t="shared" si="22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24"/>
        <v>1.7987500000000001</v>
      </c>
      <c r="P3741" s="6">
        <f t="shared" si="225"/>
        <v>406.5</v>
      </c>
      <c r="Q3741" t="s">
        <v>8315</v>
      </c>
      <c r="R3741" t="s">
        <v>8316</v>
      </c>
      <c r="S3741" s="10">
        <f t="shared" si="226"/>
        <v>42548.449861111112</v>
      </c>
      <c r="T3741" s="10">
        <f t="shared" si="22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24"/>
        <v>1.821</v>
      </c>
      <c r="P3742" s="6">
        <f t="shared" si="225"/>
        <v>186</v>
      </c>
      <c r="Q3742" t="s">
        <v>8315</v>
      </c>
      <c r="R3742" t="s">
        <v>8316</v>
      </c>
      <c r="S3742" s="10">
        <f t="shared" si="226"/>
        <v>41833.089756944442</v>
      </c>
      <c r="T3742" s="10">
        <f t="shared" si="22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24"/>
        <v>2</v>
      </c>
      <c r="P3743" s="6">
        <f t="shared" si="225"/>
        <v>0</v>
      </c>
      <c r="Q3743" t="s">
        <v>8315</v>
      </c>
      <c r="R3743" t="s">
        <v>8316</v>
      </c>
      <c r="S3743" s="10">
        <f t="shared" si="226"/>
        <v>42325.920717592591</v>
      </c>
      <c r="T3743" s="10">
        <f t="shared" si="22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24"/>
        <v>1.98</v>
      </c>
      <c r="P3744" s="6">
        <f t="shared" si="225"/>
        <v>52</v>
      </c>
      <c r="Q3744" t="s">
        <v>8315</v>
      </c>
      <c r="R3744" t="s">
        <v>8316</v>
      </c>
      <c r="S3744" s="10">
        <f t="shared" si="226"/>
        <v>41858.214629629627</v>
      </c>
      <c r="T3744" s="10">
        <f t="shared" si="22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24"/>
        <v>2</v>
      </c>
      <c r="P3745" s="6">
        <f t="shared" si="225"/>
        <v>0</v>
      </c>
      <c r="Q3745" t="s">
        <v>8315</v>
      </c>
      <c r="R3745" t="s">
        <v>8316</v>
      </c>
      <c r="S3745" s="10">
        <f t="shared" si="226"/>
        <v>41793.710231481484</v>
      </c>
      <c r="T3745" s="10">
        <f t="shared" si="22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24"/>
        <v>2</v>
      </c>
      <c r="P3746" s="6">
        <f t="shared" si="225"/>
        <v>0</v>
      </c>
      <c r="Q3746" t="s">
        <v>8315</v>
      </c>
      <c r="R3746" t="s">
        <v>8316</v>
      </c>
      <c r="S3746" s="10">
        <f t="shared" si="226"/>
        <v>41793.814259259263</v>
      </c>
      <c r="T3746" s="10">
        <f t="shared" si="22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24"/>
        <v>1.9</v>
      </c>
      <c r="P3747" s="6">
        <f t="shared" si="225"/>
        <v>5.5</v>
      </c>
      <c r="Q3747" t="s">
        <v>8315</v>
      </c>
      <c r="R3747" t="s">
        <v>8316</v>
      </c>
      <c r="S3747" s="10">
        <f t="shared" si="226"/>
        <v>41831.697939814818</v>
      </c>
      <c r="T3747" s="10">
        <f t="shared" si="22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24"/>
        <v>1.9762352941176471</v>
      </c>
      <c r="P3748" s="6">
        <f t="shared" si="225"/>
        <v>101.5</v>
      </c>
      <c r="Q3748" t="s">
        <v>8315</v>
      </c>
      <c r="R3748" t="s">
        <v>8316</v>
      </c>
      <c r="S3748" s="10">
        <f t="shared" si="226"/>
        <v>42621.389340277776</v>
      </c>
      <c r="T3748" s="10">
        <f t="shared" si="22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24"/>
        <v>1.99</v>
      </c>
      <c r="P3749" s="6">
        <f t="shared" si="225"/>
        <v>13</v>
      </c>
      <c r="Q3749" t="s">
        <v>8315</v>
      </c>
      <c r="R3749" t="s">
        <v>8316</v>
      </c>
      <c r="S3749" s="10">
        <f t="shared" si="226"/>
        <v>42164.299722222218</v>
      </c>
      <c r="T3749" s="10">
        <f t="shared" si="22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24"/>
        <v>0.96479999999999999</v>
      </c>
      <c r="P3750" s="6">
        <f t="shared" si="225"/>
        <v>2614</v>
      </c>
      <c r="Q3750" t="s">
        <v>8315</v>
      </c>
      <c r="R3750" t="s">
        <v>8357</v>
      </c>
      <c r="S3750" s="10">
        <f t="shared" si="226"/>
        <v>42395.706435185188</v>
      </c>
      <c r="T3750" s="10">
        <f t="shared" si="22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24"/>
        <v>0.95</v>
      </c>
      <c r="P3751" s="6">
        <f t="shared" si="225"/>
        <v>266</v>
      </c>
      <c r="Q3751" t="s">
        <v>8315</v>
      </c>
      <c r="R3751" t="s">
        <v>8357</v>
      </c>
      <c r="S3751" s="10">
        <f t="shared" si="226"/>
        <v>42458.127175925925</v>
      </c>
      <c r="T3751" s="10">
        <f t="shared" si="22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24"/>
        <v>0.99550000000000005</v>
      </c>
      <c r="P3752" s="6">
        <f t="shared" si="225"/>
        <v>3027.5</v>
      </c>
      <c r="Q3752" t="s">
        <v>8315</v>
      </c>
      <c r="R3752" t="s">
        <v>8357</v>
      </c>
      <c r="S3752" s="10">
        <f t="shared" si="226"/>
        <v>42016.981574074074</v>
      </c>
      <c r="T3752" s="10">
        <f t="shared" si="22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24"/>
        <v>0.67399999999999993</v>
      </c>
      <c r="P3753" s="6">
        <f t="shared" si="225"/>
        <v>668.5</v>
      </c>
      <c r="Q3753" t="s">
        <v>8315</v>
      </c>
      <c r="R3753" t="s">
        <v>8357</v>
      </c>
      <c r="S3753" s="10">
        <f t="shared" si="226"/>
        <v>42403.035567129627</v>
      </c>
      <c r="T3753" s="10">
        <f t="shared" si="22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24"/>
        <v>0.87</v>
      </c>
      <c r="P3754" s="6">
        <f t="shared" si="225"/>
        <v>290</v>
      </c>
      <c r="Q3754" t="s">
        <v>8315</v>
      </c>
      <c r="R3754" t="s">
        <v>8357</v>
      </c>
      <c r="S3754" s="10">
        <f t="shared" si="226"/>
        <v>42619.802488425921</v>
      </c>
      <c r="T3754" s="10">
        <f t="shared" si="22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24"/>
        <v>0.96660000000000001</v>
      </c>
      <c r="P3755" s="6">
        <f t="shared" si="225"/>
        <v>2598.5</v>
      </c>
      <c r="Q3755" t="s">
        <v>8315</v>
      </c>
      <c r="R3755" t="s">
        <v>8357</v>
      </c>
      <c r="S3755" s="10">
        <f t="shared" si="226"/>
        <v>42128.824074074073</v>
      </c>
      <c r="T3755" s="10">
        <f t="shared" si="22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24"/>
        <v>0.8</v>
      </c>
      <c r="P3756" s="6">
        <f t="shared" si="225"/>
        <v>1513.5</v>
      </c>
      <c r="Q3756" t="s">
        <v>8315</v>
      </c>
      <c r="R3756" t="s">
        <v>8357</v>
      </c>
      <c r="S3756" s="10">
        <f t="shared" si="226"/>
        <v>41808.881215277775</v>
      </c>
      <c r="T3756" s="10">
        <f t="shared" si="22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24"/>
        <v>0.70363636363636362</v>
      </c>
      <c r="P3757" s="6">
        <f t="shared" si="225"/>
        <v>370.5</v>
      </c>
      <c r="Q3757" t="s">
        <v>8315</v>
      </c>
      <c r="R3757" t="s">
        <v>8357</v>
      </c>
      <c r="S3757" s="10">
        <f t="shared" si="226"/>
        <v>42445.866979166662</v>
      </c>
      <c r="T3757" s="10">
        <f t="shared" si="22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24"/>
        <v>0.98888888888888893</v>
      </c>
      <c r="P3758" s="6">
        <f t="shared" si="225"/>
        <v>2283.5</v>
      </c>
      <c r="Q3758" t="s">
        <v>8315</v>
      </c>
      <c r="R3758" t="s">
        <v>8357</v>
      </c>
      <c r="S3758" s="10">
        <f t="shared" si="226"/>
        <v>41771.814791666664</v>
      </c>
      <c r="T3758" s="10">
        <f t="shared" si="22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24"/>
        <v>0.91485714285714281</v>
      </c>
      <c r="P3759" s="6">
        <f t="shared" si="225"/>
        <v>1924</v>
      </c>
      <c r="Q3759" t="s">
        <v>8315</v>
      </c>
      <c r="R3759" t="s">
        <v>8357</v>
      </c>
      <c r="S3759" s="10">
        <f t="shared" si="226"/>
        <v>41954.850868055553</v>
      </c>
      <c r="T3759" s="10">
        <f t="shared" si="22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24"/>
        <v>0.97666666666666668</v>
      </c>
      <c r="P3760" s="6">
        <f t="shared" si="225"/>
        <v>780.5</v>
      </c>
      <c r="Q3760" t="s">
        <v>8315</v>
      </c>
      <c r="R3760" t="s">
        <v>8357</v>
      </c>
      <c r="S3760" s="10">
        <f t="shared" si="226"/>
        <v>41747.471504629626</v>
      </c>
      <c r="T3760" s="10">
        <f t="shared" si="22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24"/>
        <v>0.8975574999999999</v>
      </c>
      <c r="P3761" s="6">
        <f t="shared" si="225"/>
        <v>2248.8850000000002</v>
      </c>
      <c r="Q3761" t="s">
        <v>8315</v>
      </c>
      <c r="R3761" t="s">
        <v>8357</v>
      </c>
      <c r="S3761" s="10">
        <f t="shared" si="226"/>
        <v>42182.108252314814</v>
      </c>
      <c r="T3761" s="10">
        <f t="shared" si="22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24"/>
        <v>0.98984599999999989</v>
      </c>
      <c r="P3762" s="6">
        <f t="shared" si="225"/>
        <v>2570.8850000000002</v>
      </c>
      <c r="Q3762" t="s">
        <v>8315</v>
      </c>
      <c r="R3762" t="s">
        <v>8357</v>
      </c>
      <c r="S3762" s="10">
        <f t="shared" si="226"/>
        <v>41739.525300925925</v>
      </c>
      <c r="T3762" s="10">
        <f t="shared" si="22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24"/>
        <v>1</v>
      </c>
      <c r="P3763" s="6">
        <f t="shared" si="225"/>
        <v>251.5</v>
      </c>
      <c r="Q3763" t="s">
        <v>8315</v>
      </c>
      <c r="R3763" t="s">
        <v>8357</v>
      </c>
      <c r="S3763" s="10">
        <f t="shared" si="226"/>
        <v>42173.466863425929</v>
      </c>
      <c r="T3763" s="10">
        <f t="shared" si="22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24"/>
        <v>0.93759999999999999</v>
      </c>
      <c r="P3764" s="6">
        <f t="shared" si="225"/>
        <v>678</v>
      </c>
      <c r="Q3764" t="s">
        <v>8315</v>
      </c>
      <c r="R3764" t="s">
        <v>8357</v>
      </c>
      <c r="S3764" s="10">
        <f t="shared" si="226"/>
        <v>42193.813530092593</v>
      </c>
      <c r="T3764" s="10">
        <f t="shared" si="22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24"/>
        <v>1</v>
      </c>
      <c r="P3765" s="6">
        <f t="shared" si="225"/>
        <v>2538.5</v>
      </c>
      <c r="Q3765" t="s">
        <v>8315</v>
      </c>
      <c r="R3765" t="s">
        <v>8357</v>
      </c>
      <c r="S3765" s="10">
        <f t="shared" si="226"/>
        <v>42065.750300925924</v>
      </c>
      <c r="T3765" s="10">
        <f t="shared" si="22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ref="O3766:O3829" si="228">(D3766-E3766)/ABS(D3766)+1</f>
        <v>1</v>
      </c>
      <c r="P3766" s="6">
        <f t="shared" ref="P3766:P3829" si="229">AVERAGE(E3766,L3766)</f>
        <v>763.5</v>
      </c>
      <c r="Q3766" t="s">
        <v>8315</v>
      </c>
      <c r="R3766" t="s">
        <v>8357</v>
      </c>
      <c r="S3766" s="10">
        <f t="shared" ref="S3766:S3829" si="230">(((J3766/60)/60)/24)+DATE(1970,1,1)</f>
        <v>42499.842962962968</v>
      </c>
      <c r="T3766" s="10">
        <f t="shared" ref="T3766:T3829" si="231"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28"/>
        <v>0.86542857142857144</v>
      </c>
      <c r="P3767" s="6">
        <f t="shared" si="229"/>
        <v>4024.5</v>
      </c>
      <c r="Q3767" t="s">
        <v>8315</v>
      </c>
      <c r="R3767" t="s">
        <v>8357</v>
      </c>
      <c r="S3767" s="10">
        <f t="shared" si="230"/>
        <v>41820.776412037041</v>
      </c>
      <c r="T3767" s="10">
        <f t="shared" si="23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28"/>
        <v>0.973499</v>
      </c>
      <c r="P3768" s="6">
        <f t="shared" si="229"/>
        <v>5180.5050000000001</v>
      </c>
      <c r="Q3768" t="s">
        <v>8315</v>
      </c>
      <c r="R3768" t="s">
        <v>8357</v>
      </c>
      <c r="S3768" s="10">
        <f t="shared" si="230"/>
        <v>41788.167187500003</v>
      </c>
      <c r="T3768" s="10">
        <f t="shared" si="23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28"/>
        <v>0.83250000000000002</v>
      </c>
      <c r="P3769" s="6">
        <f t="shared" si="229"/>
        <v>1195.5</v>
      </c>
      <c r="Q3769" t="s">
        <v>8315</v>
      </c>
      <c r="R3769" t="s">
        <v>8357</v>
      </c>
      <c r="S3769" s="10">
        <f t="shared" si="230"/>
        <v>42050.019641203704</v>
      </c>
      <c r="T3769" s="10">
        <f t="shared" si="23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28"/>
        <v>0.92347250000000014</v>
      </c>
      <c r="P3770" s="6">
        <f t="shared" si="229"/>
        <v>2182.0549999999998</v>
      </c>
      <c r="Q3770" t="s">
        <v>8315</v>
      </c>
      <c r="R3770" t="s">
        <v>8357</v>
      </c>
      <c r="S3770" s="10">
        <f t="shared" si="230"/>
        <v>41772.727893518517</v>
      </c>
      <c r="T3770" s="10">
        <f t="shared" si="23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28"/>
        <v>1</v>
      </c>
      <c r="P3771" s="6">
        <f t="shared" si="229"/>
        <v>557.5</v>
      </c>
      <c r="Q3771" t="s">
        <v>8315</v>
      </c>
      <c r="R3771" t="s">
        <v>8357</v>
      </c>
      <c r="S3771" s="10">
        <f t="shared" si="230"/>
        <v>42445.598136574074</v>
      </c>
      <c r="T3771" s="10">
        <f t="shared" si="23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28"/>
        <v>1</v>
      </c>
      <c r="P3772" s="6">
        <f t="shared" si="229"/>
        <v>1010</v>
      </c>
      <c r="Q3772" t="s">
        <v>8315</v>
      </c>
      <c r="R3772" t="s">
        <v>8357</v>
      </c>
      <c r="S3772" s="10">
        <f t="shared" si="230"/>
        <v>42138.930671296301</v>
      </c>
      <c r="T3772" s="10">
        <f t="shared" si="23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28"/>
        <v>0.54</v>
      </c>
      <c r="P3773" s="6">
        <f t="shared" si="229"/>
        <v>749</v>
      </c>
      <c r="Q3773" t="s">
        <v>8315</v>
      </c>
      <c r="R3773" t="s">
        <v>8357</v>
      </c>
      <c r="S3773" s="10">
        <f t="shared" si="230"/>
        <v>42493.857083333336</v>
      </c>
      <c r="T3773" s="10">
        <f t="shared" si="23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28"/>
        <v>0.89800000000000002</v>
      </c>
      <c r="P3774" s="6">
        <f t="shared" si="229"/>
        <v>2771.5</v>
      </c>
      <c r="Q3774" t="s">
        <v>8315</v>
      </c>
      <c r="R3774" t="s">
        <v>8357</v>
      </c>
      <c r="S3774" s="10">
        <f t="shared" si="230"/>
        <v>42682.616967592592</v>
      </c>
      <c r="T3774" s="10">
        <f t="shared" si="23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28"/>
        <v>0.91800000000000004</v>
      </c>
      <c r="P3775" s="6">
        <f t="shared" si="229"/>
        <v>2733.5</v>
      </c>
      <c r="Q3775" t="s">
        <v>8315</v>
      </c>
      <c r="R3775" t="s">
        <v>8357</v>
      </c>
      <c r="S3775" s="10">
        <f t="shared" si="230"/>
        <v>42656.005173611105</v>
      </c>
      <c r="T3775" s="10">
        <f t="shared" si="23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28"/>
        <v>1</v>
      </c>
      <c r="P3776" s="6">
        <f t="shared" si="229"/>
        <v>1262.5</v>
      </c>
      <c r="Q3776" t="s">
        <v>8315</v>
      </c>
      <c r="R3776" t="s">
        <v>8357</v>
      </c>
      <c r="S3776" s="10">
        <f t="shared" si="230"/>
        <v>42087.792303240742</v>
      </c>
      <c r="T3776" s="10">
        <f t="shared" si="23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28"/>
        <v>0.99750000000000005</v>
      </c>
      <c r="P3777" s="6">
        <f t="shared" si="229"/>
        <v>1009.5</v>
      </c>
      <c r="Q3777" t="s">
        <v>8315</v>
      </c>
      <c r="R3777" t="s">
        <v>8357</v>
      </c>
      <c r="S3777" s="10">
        <f t="shared" si="230"/>
        <v>42075.942627314813</v>
      </c>
      <c r="T3777" s="10">
        <f t="shared" si="23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28"/>
        <v>0.93287500000000001</v>
      </c>
      <c r="P3778" s="6">
        <f t="shared" si="229"/>
        <v>4315.5</v>
      </c>
      <c r="Q3778" t="s">
        <v>8315</v>
      </c>
      <c r="R3778" t="s">
        <v>8357</v>
      </c>
      <c r="S3778" s="10">
        <f t="shared" si="230"/>
        <v>41814.367800925924</v>
      </c>
      <c r="T3778" s="10">
        <f t="shared" si="231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28"/>
        <v>0.56800000000000006</v>
      </c>
      <c r="P3779" s="6">
        <f t="shared" si="229"/>
        <v>1461.5</v>
      </c>
      <c r="Q3779" t="s">
        <v>8315</v>
      </c>
      <c r="R3779" t="s">
        <v>8357</v>
      </c>
      <c r="S3779" s="10">
        <f t="shared" si="230"/>
        <v>41887.111354166671</v>
      </c>
      <c r="T3779" s="10">
        <f t="shared" si="231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28"/>
        <v>0.94958333333333333</v>
      </c>
      <c r="P3780" s="6">
        <f t="shared" si="229"/>
        <v>1278.5</v>
      </c>
      <c r="Q3780" t="s">
        <v>8315</v>
      </c>
      <c r="R3780" t="s">
        <v>8357</v>
      </c>
      <c r="S3780" s="10">
        <f t="shared" si="230"/>
        <v>41989.819212962961</v>
      </c>
      <c r="T3780" s="10">
        <f t="shared" si="231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28"/>
        <v>0.96019999999999994</v>
      </c>
      <c r="P3781" s="6">
        <f t="shared" si="229"/>
        <v>7856</v>
      </c>
      <c r="Q3781" t="s">
        <v>8315</v>
      </c>
      <c r="R3781" t="s">
        <v>8357</v>
      </c>
      <c r="S3781" s="10">
        <f t="shared" si="230"/>
        <v>42425.735416666663</v>
      </c>
      <c r="T3781" s="10">
        <f t="shared" si="231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28"/>
        <v>0.8</v>
      </c>
      <c r="P3782" s="6">
        <f t="shared" si="229"/>
        <v>1515</v>
      </c>
      <c r="Q3782" t="s">
        <v>8315</v>
      </c>
      <c r="R3782" t="s">
        <v>8357</v>
      </c>
      <c r="S3782" s="10">
        <f t="shared" si="230"/>
        <v>42166.219733796301</v>
      </c>
      <c r="T3782" s="10">
        <f t="shared" si="231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28"/>
        <v>0.90333333333333332</v>
      </c>
      <c r="P3783" s="6">
        <f t="shared" si="229"/>
        <v>2493.5</v>
      </c>
      <c r="Q3783" t="s">
        <v>8315</v>
      </c>
      <c r="R3783" t="s">
        <v>8357</v>
      </c>
      <c r="S3783" s="10">
        <f t="shared" si="230"/>
        <v>41865.882928240739</v>
      </c>
      <c r="T3783" s="10">
        <f t="shared" si="231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28"/>
        <v>0.98250000000000004</v>
      </c>
      <c r="P3784" s="6">
        <f t="shared" si="229"/>
        <v>1031</v>
      </c>
      <c r="Q3784" t="s">
        <v>8315</v>
      </c>
      <c r="R3784" t="s">
        <v>8357</v>
      </c>
      <c r="S3784" s="10">
        <f t="shared" si="230"/>
        <v>42546.862233796302</v>
      </c>
      <c r="T3784" s="10">
        <f t="shared" si="231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28"/>
        <v>0.71083333333333332</v>
      </c>
      <c r="P3785" s="6">
        <f t="shared" si="229"/>
        <v>785.5</v>
      </c>
      <c r="Q3785" t="s">
        <v>8315</v>
      </c>
      <c r="R3785" t="s">
        <v>8357</v>
      </c>
      <c r="S3785" s="10">
        <f t="shared" si="230"/>
        <v>42420.140277777777</v>
      </c>
      <c r="T3785" s="10">
        <f t="shared" si="231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28"/>
        <v>0.85</v>
      </c>
      <c r="P3786" s="6">
        <f t="shared" si="229"/>
        <v>580</v>
      </c>
      <c r="Q3786" t="s">
        <v>8315</v>
      </c>
      <c r="R3786" t="s">
        <v>8357</v>
      </c>
      <c r="S3786" s="10">
        <f t="shared" si="230"/>
        <v>42531.980694444443</v>
      </c>
      <c r="T3786" s="10">
        <f t="shared" si="23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28"/>
        <v>0.49250000000000005</v>
      </c>
      <c r="P3787" s="6">
        <f t="shared" si="229"/>
        <v>1522.5</v>
      </c>
      <c r="Q3787" t="s">
        <v>8315</v>
      </c>
      <c r="R3787" t="s">
        <v>8357</v>
      </c>
      <c r="S3787" s="10">
        <f t="shared" si="230"/>
        <v>42548.63853009259</v>
      </c>
      <c r="T3787" s="10">
        <f t="shared" si="23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28"/>
        <v>0.89033333333333331</v>
      </c>
      <c r="P3788" s="6">
        <f t="shared" si="229"/>
        <v>3364.5</v>
      </c>
      <c r="Q3788" t="s">
        <v>8315</v>
      </c>
      <c r="R3788" t="s">
        <v>8357</v>
      </c>
      <c r="S3788" s="10">
        <f t="shared" si="230"/>
        <v>42487.037905092591</v>
      </c>
      <c r="T3788" s="10">
        <f t="shared" si="23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28"/>
        <v>0.99714285714285711</v>
      </c>
      <c r="P3789" s="6">
        <f t="shared" si="229"/>
        <v>180.5</v>
      </c>
      <c r="Q3789" t="s">
        <v>8315</v>
      </c>
      <c r="R3789" t="s">
        <v>8357</v>
      </c>
      <c r="S3789" s="10">
        <f t="shared" si="230"/>
        <v>42167.534791666665</v>
      </c>
      <c r="T3789" s="10">
        <f t="shared" si="23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28"/>
        <v>1.9933333333333332</v>
      </c>
      <c r="P3790" s="6">
        <f t="shared" si="229"/>
        <v>250.5</v>
      </c>
      <c r="Q3790" t="s">
        <v>8315</v>
      </c>
      <c r="R3790" t="s">
        <v>8357</v>
      </c>
      <c r="S3790" s="10">
        <f t="shared" si="230"/>
        <v>42333.695821759262</v>
      </c>
      <c r="T3790" s="10">
        <f t="shared" si="23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28"/>
        <v>1.9673239436619718</v>
      </c>
      <c r="P3791" s="6">
        <f t="shared" si="229"/>
        <v>60</v>
      </c>
      <c r="Q3791" t="s">
        <v>8315</v>
      </c>
      <c r="R3791" t="s">
        <v>8357</v>
      </c>
      <c r="S3791" s="10">
        <f t="shared" si="230"/>
        <v>42138.798819444448</v>
      </c>
      <c r="T3791" s="10">
        <f t="shared" si="23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28"/>
        <v>2</v>
      </c>
      <c r="P3792" s="6">
        <f t="shared" si="229"/>
        <v>0</v>
      </c>
      <c r="Q3792" t="s">
        <v>8315</v>
      </c>
      <c r="R3792" t="s">
        <v>8357</v>
      </c>
      <c r="S3792" s="10">
        <f t="shared" si="230"/>
        <v>42666.666932870372</v>
      </c>
      <c r="T3792" s="10">
        <f t="shared" si="23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28"/>
        <v>2</v>
      </c>
      <c r="P3793" s="6">
        <f t="shared" si="229"/>
        <v>0</v>
      </c>
      <c r="Q3793" t="s">
        <v>8315</v>
      </c>
      <c r="R3793" t="s">
        <v>8357</v>
      </c>
      <c r="S3793" s="10">
        <f t="shared" si="230"/>
        <v>41766.692037037035</v>
      </c>
      <c r="T3793" s="10">
        <f t="shared" si="23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28"/>
        <v>1.9971999999999999</v>
      </c>
      <c r="P3794" s="6">
        <f t="shared" si="229"/>
        <v>18.5</v>
      </c>
      <c r="Q3794" t="s">
        <v>8315</v>
      </c>
      <c r="R3794" t="s">
        <v>8357</v>
      </c>
      <c r="S3794" s="10">
        <f t="shared" si="230"/>
        <v>42170.447013888886</v>
      </c>
      <c r="T3794" s="10">
        <f t="shared" si="23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28"/>
        <v>1.4034285714285715</v>
      </c>
      <c r="P3795" s="6">
        <f t="shared" si="229"/>
        <v>2100</v>
      </c>
      <c r="Q3795" t="s">
        <v>8315</v>
      </c>
      <c r="R3795" t="s">
        <v>8357</v>
      </c>
      <c r="S3795" s="10">
        <f t="shared" si="230"/>
        <v>41968.938993055555</v>
      </c>
      <c r="T3795" s="10">
        <f t="shared" si="23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28"/>
        <v>1.99</v>
      </c>
      <c r="P3796" s="6">
        <f t="shared" si="229"/>
        <v>25.5</v>
      </c>
      <c r="Q3796" t="s">
        <v>8315</v>
      </c>
      <c r="R3796" t="s">
        <v>8357</v>
      </c>
      <c r="S3796" s="10">
        <f t="shared" si="230"/>
        <v>42132.58048611111</v>
      </c>
      <c r="T3796" s="10">
        <f t="shared" si="23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28"/>
        <v>1.9833333333333334</v>
      </c>
      <c r="P3797" s="6">
        <f t="shared" si="229"/>
        <v>6</v>
      </c>
      <c r="Q3797" t="s">
        <v>8315</v>
      </c>
      <c r="R3797" t="s">
        <v>8357</v>
      </c>
      <c r="S3797" s="10">
        <f t="shared" si="230"/>
        <v>42201.436226851853</v>
      </c>
      <c r="T3797" s="10">
        <f t="shared" si="23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28"/>
        <v>1.9999555555555557</v>
      </c>
      <c r="P3798" s="6">
        <f t="shared" si="229"/>
        <v>1</v>
      </c>
      <c r="Q3798" t="s">
        <v>8315</v>
      </c>
      <c r="R3798" t="s">
        <v>8357</v>
      </c>
      <c r="S3798" s="10">
        <f t="shared" si="230"/>
        <v>42689.029583333337</v>
      </c>
      <c r="T3798" s="10">
        <f t="shared" si="23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28"/>
        <v>1.1033333333333333</v>
      </c>
      <c r="P3799" s="6">
        <f t="shared" si="229"/>
        <v>2708.5</v>
      </c>
      <c r="Q3799" t="s">
        <v>8315</v>
      </c>
      <c r="R3799" t="s">
        <v>8357</v>
      </c>
      <c r="S3799" s="10">
        <f t="shared" si="230"/>
        <v>42084.881539351853</v>
      </c>
      <c r="T3799" s="10">
        <f t="shared" si="23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28"/>
        <v>1.9853571428571428</v>
      </c>
      <c r="P3800" s="6">
        <f t="shared" si="229"/>
        <v>515</v>
      </c>
      <c r="Q3800" t="s">
        <v>8315</v>
      </c>
      <c r="R3800" t="s">
        <v>8357</v>
      </c>
      <c r="S3800" s="10">
        <f t="shared" si="230"/>
        <v>41831.722777777781</v>
      </c>
      <c r="T3800" s="10">
        <f t="shared" si="23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28"/>
        <v>1.9598</v>
      </c>
      <c r="P3801" s="6">
        <f t="shared" si="229"/>
        <v>203</v>
      </c>
      <c r="Q3801" t="s">
        <v>8315</v>
      </c>
      <c r="R3801" t="s">
        <v>8357</v>
      </c>
      <c r="S3801" s="10">
        <f t="shared" si="230"/>
        <v>42410.93105324074</v>
      </c>
      <c r="T3801" s="10">
        <f t="shared" si="23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28"/>
        <v>1.9599545454545455</v>
      </c>
      <c r="P3802" s="6">
        <f t="shared" si="229"/>
        <v>448.5</v>
      </c>
      <c r="Q3802" t="s">
        <v>8315</v>
      </c>
      <c r="R3802" t="s">
        <v>8357</v>
      </c>
      <c r="S3802" s="10">
        <f t="shared" si="230"/>
        <v>41982.737071759257</v>
      </c>
      <c r="T3802" s="10">
        <f t="shared" si="23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28"/>
        <v>1.9148000000000001</v>
      </c>
      <c r="P3803" s="6">
        <f t="shared" si="229"/>
        <v>217.5</v>
      </c>
      <c r="Q3803" t="s">
        <v>8315</v>
      </c>
      <c r="R3803" t="s">
        <v>8357</v>
      </c>
      <c r="S3803" s="10">
        <f t="shared" si="230"/>
        <v>41975.676111111112</v>
      </c>
      <c r="T3803" s="10">
        <f t="shared" si="23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28"/>
        <v>2</v>
      </c>
      <c r="P3804" s="6">
        <f t="shared" si="229"/>
        <v>0</v>
      </c>
      <c r="Q3804" t="s">
        <v>8315</v>
      </c>
      <c r="R3804" t="s">
        <v>8357</v>
      </c>
      <c r="S3804" s="10">
        <f t="shared" si="230"/>
        <v>42269.126226851848</v>
      </c>
      <c r="T3804" s="10">
        <f t="shared" si="23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28"/>
        <v>1.8035000000000001</v>
      </c>
      <c r="P3805" s="6">
        <f t="shared" si="229"/>
        <v>1199</v>
      </c>
      <c r="Q3805" t="s">
        <v>8315</v>
      </c>
      <c r="R3805" t="s">
        <v>8357</v>
      </c>
      <c r="S3805" s="10">
        <f t="shared" si="230"/>
        <v>42403.971851851849</v>
      </c>
      <c r="T3805" s="10">
        <f t="shared" si="23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28"/>
        <v>2</v>
      </c>
      <c r="P3806" s="6">
        <f t="shared" si="229"/>
        <v>0</v>
      </c>
      <c r="Q3806" t="s">
        <v>8315</v>
      </c>
      <c r="R3806" t="s">
        <v>8357</v>
      </c>
      <c r="S3806" s="10">
        <f t="shared" si="230"/>
        <v>42527.00953703704</v>
      </c>
      <c r="T3806" s="10">
        <f t="shared" si="23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28"/>
        <v>1.9999799999999999</v>
      </c>
      <c r="P3807" s="6">
        <f t="shared" si="229"/>
        <v>2.5</v>
      </c>
      <c r="Q3807" t="s">
        <v>8315</v>
      </c>
      <c r="R3807" t="s">
        <v>8357</v>
      </c>
      <c r="S3807" s="10">
        <f t="shared" si="230"/>
        <v>41849.887037037035</v>
      </c>
      <c r="T3807" s="10">
        <f t="shared" si="23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28"/>
        <v>1.9993333333333334</v>
      </c>
      <c r="P3808" s="6">
        <f t="shared" si="229"/>
        <v>3</v>
      </c>
      <c r="Q3808" t="s">
        <v>8315</v>
      </c>
      <c r="R3808" t="s">
        <v>8357</v>
      </c>
      <c r="S3808" s="10">
        <f t="shared" si="230"/>
        <v>41799.259039351848</v>
      </c>
      <c r="T3808" s="10">
        <f t="shared" si="23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28"/>
        <v>1.6966666666666668</v>
      </c>
      <c r="P3809" s="6">
        <f t="shared" si="229"/>
        <v>232</v>
      </c>
      <c r="Q3809" t="s">
        <v>8315</v>
      </c>
      <c r="R3809" t="s">
        <v>8357</v>
      </c>
      <c r="S3809" s="10">
        <f t="shared" si="230"/>
        <v>42090.909016203703</v>
      </c>
      <c r="T3809" s="10">
        <f t="shared" si="23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28"/>
        <v>1</v>
      </c>
      <c r="P3810" s="6">
        <f t="shared" si="229"/>
        <v>512</v>
      </c>
      <c r="Q3810" t="s">
        <v>8315</v>
      </c>
      <c r="R3810" t="s">
        <v>8316</v>
      </c>
      <c r="S3810" s="10">
        <f t="shared" si="230"/>
        <v>42059.453923611116</v>
      </c>
      <c r="T3810" s="10">
        <f t="shared" si="23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28"/>
        <v>0.98750000000000004</v>
      </c>
      <c r="P3811" s="6">
        <f t="shared" si="229"/>
        <v>1031.5</v>
      </c>
      <c r="Q3811" t="s">
        <v>8315</v>
      </c>
      <c r="R3811" t="s">
        <v>8316</v>
      </c>
      <c r="S3811" s="10">
        <f t="shared" si="230"/>
        <v>41800.526701388888</v>
      </c>
      <c r="T3811" s="10">
        <f t="shared" si="23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28"/>
        <v>0.78266666666666662</v>
      </c>
      <c r="P3812" s="6">
        <f t="shared" si="229"/>
        <v>926</v>
      </c>
      <c r="Q3812" t="s">
        <v>8315</v>
      </c>
      <c r="R3812" t="s">
        <v>8316</v>
      </c>
      <c r="S3812" s="10">
        <f t="shared" si="230"/>
        <v>42054.849050925928</v>
      </c>
      <c r="T3812" s="10">
        <f t="shared" si="23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28"/>
        <v>-1.2999999999999998</v>
      </c>
      <c r="P3813" s="6">
        <f t="shared" si="229"/>
        <v>422</v>
      </c>
      <c r="Q3813" t="s">
        <v>8315</v>
      </c>
      <c r="R3813" t="s">
        <v>8316</v>
      </c>
      <c r="S3813" s="10">
        <f t="shared" si="230"/>
        <v>42487.62700231481</v>
      </c>
      <c r="T3813" s="10">
        <f t="shared" si="23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28"/>
        <v>0.90449999999999997</v>
      </c>
      <c r="P3814" s="6">
        <f t="shared" si="229"/>
        <v>1101</v>
      </c>
      <c r="Q3814" t="s">
        <v>8315</v>
      </c>
      <c r="R3814" t="s">
        <v>8316</v>
      </c>
      <c r="S3814" s="10">
        <f t="shared" si="230"/>
        <v>42109.751250000001</v>
      </c>
      <c r="T3814" s="10">
        <f t="shared" si="23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28"/>
        <v>0.99048095238095246</v>
      </c>
      <c r="P3815" s="6">
        <f t="shared" si="229"/>
        <v>1073.4949999999999</v>
      </c>
      <c r="Q3815" t="s">
        <v>8315</v>
      </c>
      <c r="R3815" t="s">
        <v>8316</v>
      </c>
      <c r="S3815" s="10">
        <f t="shared" si="230"/>
        <v>42497.275706018518</v>
      </c>
      <c r="T3815" s="10">
        <f t="shared" si="23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28"/>
        <v>0.59866666666666668</v>
      </c>
      <c r="P3816" s="6">
        <f t="shared" si="229"/>
        <v>1068</v>
      </c>
      <c r="Q3816" t="s">
        <v>8315</v>
      </c>
      <c r="R3816" t="s">
        <v>8316</v>
      </c>
      <c r="S3816" s="10">
        <f t="shared" si="230"/>
        <v>42058.904074074075</v>
      </c>
      <c r="T3816" s="10">
        <f t="shared" si="23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28"/>
        <v>0.99999000000000005</v>
      </c>
      <c r="P3817" s="6">
        <f t="shared" si="229"/>
        <v>510.005</v>
      </c>
      <c r="Q3817" t="s">
        <v>8315</v>
      </c>
      <c r="R3817" t="s">
        <v>8316</v>
      </c>
      <c r="S3817" s="10">
        <f t="shared" si="230"/>
        <v>42207.259918981479</v>
      </c>
      <c r="T3817" s="10">
        <f t="shared" si="23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28"/>
        <v>0.80762</v>
      </c>
      <c r="P3818" s="6">
        <f t="shared" si="229"/>
        <v>912.78499999999997</v>
      </c>
      <c r="Q3818" t="s">
        <v>8315</v>
      </c>
      <c r="R3818" t="s">
        <v>8316</v>
      </c>
      <c r="S3818" s="10">
        <f t="shared" si="230"/>
        <v>41807.690081018518</v>
      </c>
      <c r="T3818" s="10">
        <f t="shared" si="23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28"/>
        <v>0.92749999999999999</v>
      </c>
      <c r="P3819" s="6">
        <f t="shared" si="229"/>
        <v>1082.5</v>
      </c>
      <c r="Q3819" t="s">
        <v>8315</v>
      </c>
      <c r="R3819" t="s">
        <v>8316</v>
      </c>
      <c r="S3819" s="10">
        <f t="shared" si="230"/>
        <v>42284.69694444444</v>
      </c>
      <c r="T3819" s="10">
        <f t="shared" si="23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28"/>
        <v>-0.28000000000000003</v>
      </c>
      <c r="P3820" s="6">
        <f t="shared" si="229"/>
        <v>290</v>
      </c>
      <c r="Q3820" t="s">
        <v>8315</v>
      </c>
      <c r="R3820" t="s">
        <v>8316</v>
      </c>
      <c r="S3820" s="10">
        <f t="shared" si="230"/>
        <v>42045.84238425926</v>
      </c>
      <c r="T3820" s="10">
        <f t="shared" si="23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28"/>
        <v>0.93599999999999994</v>
      </c>
      <c r="P3821" s="6">
        <f t="shared" si="229"/>
        <v>545</v>
      </c>
      <c r="Q3821" t="s">
        <v>8315</v>
      </c>
      <c r="R3821" t="s">
        <v>8316</v>
      </c>
      <c r="S3821" s="10">
        <f t="shared" si="230"/>
        <v>42184.209537037037</v>
      </c>
      <c r="T3821" s="10">
        <f t="shared" si="23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28"/>
        <v>0.56666666666666665</v>
      </c>
      <c r="P3822" s="6">
        <f t="shared" si="229"/>
        <v>225</v>
      </c>
      <c r="Q3822" t="s">
        <v>8315</v>
      </c>
      <c r="R3822" t="s">
        <v>8316</v>
      </c>
      <c r="S3822" s="10">
        <f t="shared" si="230"/>
        <v>42160.651817129634</v>
      </c>
      <c r="T3822" s="10">
        <f t="shared" si="23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28"/>
        <v>0.95457142857142863</v>
      </c>
      <c r="P3823" s="6">
        <f t="shared" si="229"/>
        <v>1852.5</v>
      </c>
      <c r="Q3823" t="s">
        <v>8315</v>
      </c>
      <c r="R3823" t="s">
        <v>8316</v>
      </c>
      <c r="S3823" s="10">
        <f t="shared" si="230"/>
        <v>42341.180636574078</v>
      </c>
      <c r="T3823" s="10">
        <f t="shared" si="23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28"/>
        <v>0.89980000000000004</v>
      </c>
      <c r="P3824" s="6">
        <f t="shared" si="229"/>
        <v>2788.5</v>
      </c>
      <c r="Q3824" t="s">
        <v>8315</v>
      </c>
      <c r="R3824" t="s">
        <v>8316</v>
      </c>
      <c r="S3824" s="10">
        <f t="shared" si="230"/>
        <v>42329.838159722218</v>
      </c>
      <c r="T3824" s="10">
        <f t="shared" si="23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28"/>
        <v>0.94</v>
      </c>
      <c r="P3825" s="6">
        <f t="shared" si="229"/>
        <v>1345.5</v>
      </c>
      <c r="Q3825" t="s">
        <v>8315</v>
      </c>
      <c r="R3825" t="s">
        <v>8316</v>
      </c>
      <c r="S3825" s="10">
        <f t="shared" si="230"/>
        <v>42170.910231481481</v>
      </c>
      <c r="T3825" s="10">
        <f t="shared" si="23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28"/>
        <v>0.92</v>
      </c>
      <c r="P3826" s="6">
        <f t="shared" si="229"/>
        <v>138.5</v>
      </c>
      <c r="Q3826" t="s">
        <v>8315</v>
      </c>
      <c r="R3826" t="s">
        <v>8316</v>
      </c>
      <c r="S3826" s="10">
        <f t="shared" si="230"/>
        <v>42571.626192129625</v>
      </c>
      <c r="T3826" s="10">
        <f t="shared" si="23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28"/>
        <v>0.94579999999999997</v>
      </c>
      <c r="P3827" s="6">
        <f t="shared" si="229"/>
        <v>2660</v>
      </c>
      <c r="Q3827" t="s">
        <v>8315</v>
      </c>
      <c r="R3827" t="s">
        <v>8316</v>
      </c>
      <c r="S3827" s="10">
        <f t="shared" si="230"/>
        <v>42151.069606481484</v>
      </c>
      <c r="T3827" s="10">
        <f t="shared" si="23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28"/>
        <v>0.80833333333333335</v>
      </c>
      <c r="P3828" s="6">
        <f t="shared" si="229"/>
        <v>370.5</v>
      </c>
      <c r="Q3828" t="s">
        <v>8315</v>
      </c>
      <c r="R3828" t="s">
        <v>8316</v>
      </c>
      <c r="S3828" s="10">
        <f t="shared" si="230"/>
        <v>42101.423541666663</v>
      </c>
      <c r="T3828" s="10">
        <f t="shared" si="23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28"/>
        <v>0.47333333333333338</v>
      </c>
      <c r="P3829" s="6">
        <f t="shared" si="229"/>
        <v>2322.5</v>
      </c>
      <c r="Q3829" t="s">
        <v>8315</v>
      </c>
      <c r="R3829" t="s">
        <v>8316</v>
      </c>
      <c r="S3829" s="10">
        <f t="shared" si="230"/>
        <v>42034.928252314814</v>
      </c>
      <c r="T3829" s="10">
        <f t="shared" si="23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ref="O3830:O3893" si="232">(D3830-E3830)/ABS(D3830)+1</f>
        <v>1</v>
      </c>
      <c r="P3830" s="6">
        <f t="shared" ref="P3830:P3893" si="233">AVERAGE(E3830,L3830)</f>
        <v>2514</v>
      </c>
      <c r="Q3830" t="s">
        <v>8315</v>
      </c>
      <c r="R3830" t="s">
        <v>8316</v>
      </c>
      <c r="S3830" s="10">
        <f t="shared" ref="S3830:S3893" si="234">(((J3830/60)/60)/24)+DATE(1970,1,1)</f>
        <v>41944.527627314819</v>
      </c>
      <c r="T3830" s="10">
        <f t="shared" ref="T3830:T3893" si="235"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2"/>
        <v>0.998</v>
      </c>
      <c r="P3831" s="6">
        <f t="shared" si="233"/>
        <v>254.5</v>
      </c>
      <c r="Q3831" t="s">
        <v>8315</v>
      </c>
      <c r="R3831" t="s">
        <v>8316</v>
      </c>
      <c r="S3831" s="10">
        <f t="shared" si="234"/>
        <v>42593.865405092598</v>
      </c>
      <c r="T3831" s="10">
        <f t="shared" si="23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2"/>
        <v>-0.25</v>
      </c>
      <c r="P3832" s="6">
        <f t="shared" si="233"/>
        <v>114</v>
      </c>
      <c r="Q3832" t="s">
        <v>8315</v>
      </c>
      <c r="R3832" t="s">
        <v>8316</v>
      </c>
      <c r="S3832" s="10">
        <f t="shared" si="234"/>
        <v>42503.740868055553</v>
      </c>
      <c r="T3832" s="10">
        <f t="shared" si="23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2"/>
        <v>0.93977999999999995</v>
      </c>
      <c r="P3833" s="6">
        <f t="shared" si="233"/>
        <v>269.55500000000001</v>
      </c>
      <c r="Q3833" t="s">
        <v>8315</v>
      </c>
      <c r="R3833" t="s">
        <v>8316</v>
      </c>
      <c r="S3833" s="10">
        <f t="shared" si="234"/>
        <v>41927.848900462966</v>
      </c>
      <c r="T3833" s="10">
        <f t="shared" si="23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2"/>
        <v>0.95333333333333337</v>
      </c>
      <c r="P3834" s="6">
        <f t="shared" si="233"/>
        <v>632.5</v>
      </c>
      <c r="Q3834" t="s">
        <v>8315</v>
      </c>
      <c r="R3834" t="s">
        <v>8316</v>
      </c>
      <c r="S3834" s="10">
        <f t="shared" si="234"/>
        <v>42375.114988425921</v>
      </c>
      <c r="T3834" s="10">
        <f t="shared" si="23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2"/>
        <v>0.83333333333333337</v>
      </c>
      <c r="P3835" s="6">
        <f t="shared" si="233"/>
        <v>710</v>
      </c>
      <c r="Q3835" t="s">
        <v>8315</v>
      </c>
      <c r="R3835" t="s">
        <v>8316</v>
      </c>
      <c r="S3835" s="10">
        <f t="shared" si="234"/>
        <v>41963.872361111105</v>
      </c>
      <c r="T3835" s="10">
        <f t="shared" si="23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2"/>
        <v>0.90966666666666662</v>
      </c>
      <c r="P3836" s="6">
        <f t="shared" si="233"/>
        <v>1664</v>
      </c>
      <c r="Q3836" t="s">
        <v>8315</v>
      </c>
      <c r="R3836" t="s">
        <v>8316</v>
      </c>
      <c r="S3836" s="10">
        <f t="shared" si="234"/>
        <v>42143.445219907408</v>
      </c>
      <c r="T3836" s="10">
        <f t="shared" si="23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2"/>
        <v>0.4</v>
      </c>
      <c r="P3837" s="6">
        <f t="shared" si="233"/>
        <v>164</v>
      </c>
      <c r="Q3837" t="s">
        <v>8315</v>
      </c>
      <c r="R3837" t="s">
        <v>8316</v>
      </c>
      <c r="S3837" s="10">
        <f t="shared" si="234"/>
        <v>42460.94222222222</v>
      </c>
      <c r="T3837" s="10">
        <f t="shared" si="23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2"/>
        <v>0.875</v>
      </c>
      <c r="P3838" s="6">
        <f t="shared" si="233"/>
        <v>457</v>
      </c>
      <c r="Q3838" t="s">
        <v>8315</v>
      </c>
      <c r="R3838" t="s">
        <v>8316</v>
      </c>
      <c r="S3838" s="10">
        <f t="shared" si="234"/>
        <v>42553.926527777774</v>
      </c>
      <c r="T3838" s="10">
        <f t="shared" si="23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2"/>
        <v>0.97899999999999998</v>
      </c>
      <c r="P3839" s="6">
        <f t="shared" si="233"/>
        <v>1029.5</v>
      </c>
      <c r="Q3839" t="s">
        <v>8315</v>
      </c>
      <c r="R3839" t="s">
        <v>8316</v>
      </c>
      <c r="S3839" s="10">
        <f t="shared" si="234"/>
        <v>42152.765717592592</v>
      </c>
      <c r="T3839" s="10">
        <f t="shared" si="23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2"/>
        <v>0.99175999999999997</v>
      </c>
      <c r="P3840" s="6">
        <f t="shared" si="233"/>
        <v>50462</v>
      </c>
      <c r="Q3840" t="s">
        <v>8315</v>
      </c>
      <c r="R3840" t="s">
        <v>8316</v>
      </c>
      <c r="S3840" s="10">
        <f t="shared" si="234"/>
        <v>42116.710752314815</v>
      </c>
      <c r="T3840" s="10">
        <f t="shared" si="23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2"/>
        <v>0.98750000000000004</v>
      </c>
      <c r="P3841" s="6">
        <f t="shared" si="233"/>
        <v>1028.5</v>
      </c>
      <c r="Q3841" t="s">
        <v>8315</v>
      </c>
      <c r="R3841" t="s">
        <v>8316</v>
      </c>
      <c r="S3841" s="10">
        <f t="shared" si="234"/>
        <v>42155.142638888887</v>
      </c>
      <c r="T3841" s="10">
        <f t="shared" si="23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2"/>
        <v>-63</v>
      </c>
      <c r="P3842" s="6">
        <f t="shared" si="233"/>
        <v>34</v>
      </c>
      <c r="Q3842" t="s">
        <v>8315</v>
      </c>
      <c r="R3842" t="s">
        <v>8316</v>
      </c>
      <c r="S3842" s="10">
        <f t="shared" si="234"/>
        <v>42432.701724537037</v>
      </c>
      <c r="T3842" s="10">
        <f t="shared" si="235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2"/>
        <v>1.9127999999999998</v>
      </c>
      <c r="P3843" s="6">
        <f t="shared" si="233"/>
        <v>453</v>
      </c>
      <c r="Q3843" t="s">
        <v>8315</v>
      </c>
      <c r="R3843" t="s">
        <v>8316</v>
      </c>
      <c r="S3843" s="10">
        <f t="shared" si="234"/>
        <v>41780.785729166666</v>
      </c>
      <c r="T3843" s="10">
        <f t="shared" si="23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2"/>
        <v>1.7806</v>
      </c>
      <c r="P3844" s="6">
        <f t="shared" si="233"/>
        <v>560</v>
      </c>
      <c r="Q3844" t="s">
        <v>8315</v>
      </c>
      <c r="R3844" t="s">
        <v>8316</v>
      </c>
      <c r="S3844" s="10">
        <f t="shared" si="234"/>
        <v>41740.493657407409</v>
      </c>
      <c r="T3844" s="10">
        <f t="shared" si="23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32"/>
        <v>1.7869999999999999</v>
      </c>
      <c r="P3845" s="6">
        <f t="shared" si="233"/>
        <v>542</v>
      </c>
      <c r="Q3845" t="s">
        <v>8315</v>
      </c>
      <c r="R3845" t="s">
        <v>8316</v>
      </c>
      <c r="S3845" s="10">
        <f t="shared" si="234"/>
        <v>41766.072500000002</v>
      </c>
      <c r="T3845" s="10">
        <f t="shared" si="23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32"/>
        <v>1.5851020408163266</v>
      </c>
      <c r="P3846" s="6">
        <f t="shared" si="233"/>
        <v>2058</v>
      </c>
      <c r="Q3846" t="s">
        <v>8315</v>
      </c>
      <c r="R3846" t="s">
        <v>8316</v>
      </c>
      <c r="S3846" s="10">
        <f t="shared" si="234"/>
        <v>41766.617291666669</v>
      </c>
      <c r="T3846" s="10">
        <f t="shared" si="23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32"/>
        <v>1.97895</v>
      </c>
      <c r="P3847" s="6">
        <f t="shared" si="233"/>
        <v>427</v>
      </c>
      <c r="Q3847" t="s">
        <v>8315</v>
      </c>
      <c r="R3847" t="s">
        <v>8316</v>
      </c>
      <c r="S3847" s="10">
        <f t="shared" si="234"/>
        <v>42248.627013888887</v>
      </c>
      <c r="T3847" s="10">
        <f t="shared" si="23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32"/>
        <v>1.9729999999999999</v>
      </c>
      <c r="P3848" s="6">
        <f t="shared" si="233"/>
        <v>98.5</v>
      </c>
      <c r="Q3848" t="s">
        <v>8315</v>
      </c>
      <c r="R3848" t="s">
        <v>8316</v>
      </c>
      <c r="S3848" s="10">
        <f t="shared" si="234"/>
        <v>41885.221550925926</v>
      </c>
      <c r="T3848" s="10">
        <f t="shared" si="23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32"/>
        <v>1.8383809523809522</v>
      </c>
      <c r="P3849" s="6">
        <f t="shared" si="233"/>
        <v>853</v>
      </c>
      <c r="Q3849" t="s">
        <v>8315</v>
      </c>
      <c r="R3849" t="s">
        <v>8316</v>
      </c>
      <c r="S3849" s="10">
        <f t="shared" si="234"/>
        <v>42159.224432870367</v>
      </c>
      <c r="T3849" s="10">
        <f t="shared" si="23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32"/>
        <v>1.8362307692307693</v>
      </c>
      <c r="P3850" s="6">
        <f t="shared" si="233"/>
        <v>1086</v>
      </c>
      <c r="Q3850" t="s">
        <v>8315</v>
      </c>
      <c r="R3850" t="s">
        <v>8316</v>
      </c>
      <c r="S3850" s="10">
        <f t="shared" si="234"/>
        <v>42265.817002314812</v>
      </c>
      <c r="T3850" s="10">
        <f t="shared" si="23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32"/>
        <v>1.9295666666666667</v>
      </c>
      <c r="P3851" s="6">
        <f t="shared" si="233"/>
        <v>1070.5</v>
      </c>
      <c r="Q3851" t="s">
        <v>8315</v>
      </c>
      <c r="R3851" t="s">
        <v>8316</v>
      </c>
      <c r="S3851" s="10">
        <f t="shared" si="234"/>
        <v>42136.767175925925</v>
      </c>
      <c r="T3851" s="10">
        <f t="shared" si="23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32"/>
        <v>1.962</v>
      </c>
      <c r="P3852" s="6">
        <f t="shared" si="233"/>
        <v>21</v>
      </c>
      <c r="Q3852" t="s">
        <v>8315</v>
      </c>
      <c r="R3852" t="s">
        <v>8316</v>
      </c>
      <c r="S3852" s="10">
        <f t="shared" si="234"/>
        <v>41975.124340277776</v>
      </c>
      <c r="T3852" s="10">
        <f t="shared" si="23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32"/>
        <v>1.6592</v>
      </c>
      <c r="P3853" s="6">
        <f t="shared" si="233"/>
        <v>438</v>
      </c>
      <c r="Q3853" t="s">
        <v>8315</v>
      </c>
      <c r="R3853" t="s">
        <v>8316</v>
      </c>
      <c r="S3853" s="10">
        <f t="shared" si="234"/>
        <v>42172.439571759256</v>
      </c>
      <c r="T3853" s="10">
        <f t="shared" si="23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32"/>
        <v>1.998</v>
      </c>
      <c r="P3854" s="6">
        <f t="shared" si="233"/>
        <v>11</v>
      </c>
      <c r="Q3854" t="s">
        <v>8315</v>
      </c>
      <c r="R3854" t="s">
        <v>8316</v>
      </c>
      <c r="S3854" s="10">
        <f t="shared" si="234"/>
        <v>42065.190694444449</v>
      </c>
      <c r="T3854" s="10">
        <f t="shared" si="23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32"/>
        <v>1.9997400000000001</v>
      </c>
      <c r="P3855" s="6">
        <f t="shared" si="233"/>
        <v>14</v>
      </c>
      <c r="Q3855" t="s">
        <v>8315</v>
      </c>
      <c r="R3855" t="s">
        <v>8316</v>
      </c>
      <c r="S3855" s="10">
        <f t="shared" si="234"/>
        <v>41848.84002314815</v>
      </c>
      <c r="T3855" s="10">
        <f t="shared" si="23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32"/>
        <v>1.8374545454545455</v>
      </c>
      <c r="P3856" s="6">
        <f t="shared" si="233"/>
        <v>904</v>
      </c>
      <c r="Q3856" t="s">
        <v>8315</v>
      </c>
      <c r="R3856" t="s">
        <v>8316</v>
      </c>
      <c r="S3856" s="10">
        <f t="shared" si="234"/>
        <v>42103.884930555556</v>
      </c>
      <c r="T3856" s="10">
        <f t="shared" si="23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32"/>
        <v>1.9750000000000001</v>
      </c>
      <c r="P3857" s="6">
        <f t="shared" si="233"/>
        <v>13</v>
      </c>
      <c r="Q3857" t="s">
        <v>8315</v>
      </c>
      <c r="R3857" t="s">
        <v>8316</v>
      </c>
      <c r="S3857" s="10">
        <f t="shared" si="234"/>
        <v>42059.970729166671</v>
      </c>
      <c r="T3857" s="10">
        <f t="shared" si="23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32"/>
        <v>1.9998</v>
      </c>
      <c r="P3858" s="6">
        <f t="shared" si="233"/>
        <v>1</v>
      </c>
      <c r="Q3858" t="s">
        <v>8315</v>
      </c>
      <c r="R3858" t="s">
        <v>8316</v>
      </c>
      <c r="S3858" s="10">
        <f t="shared" si="234"/>
        <v>42041.743090277778</v>
      </c>
      <c r="T3858" s="10">
        <f t="shared" si="23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32"/>
        <v>1.948</v>
      </c>
      <c r="P3859" s="6">
        <f t="shared" si="233"/>
        <v>132</v>
      </c>
      <c r="Q3859" t="s">
        <v>8315</v>
      </c>
      <c r="R3859" t="s">
        <v>8316</v>
      </c>
      <c r="S3859" s="10">
        <f t="shared" si="234"/>
        <v>41829.73715277778</v>
      </c>
      <c r="T3859" s="10">
        <f t="shared" si="23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32"/>
        <v>1.98</v>
      </c>
      <c r="P3860" s="6">
        <f t="shared" si="233"/>
        <v>5.5</v>
      </c>
      <c r="Q3860" t="s">
        <v>8315</v>
      </c>
      <c r="R3860" t="s">
        <v>8316</v>
      </c>
      <c r="S3860" s="10">
        <f t="shared" si="234"/>
        <v>42128.431064814817</v>
      </c>
      <c r="T3860" s="10">
        <f t="shared" si="23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32"/>
        <v>1.9996</v>
      </c>
      <c r="P3861" s="6">
        <f t="shared" si="233"/>
        <v>1</v>
      </c>
      <c r="Q3861" t="s">
        <v>8315</v>
      </c>
      <c r="R3861" t="s">
        <v>8316</v>
      </c>
      <c r="S3861" s="10">
        <f t="shared" si="234"/>
        <v>41789.893599537041</v>
      </c>
      <c r="T3861" s="10">
        <f t="shared" si="23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32"/>
        <v>1.8233333333333333</v>
      </c>
      <c r="P3862" s="6">
        <f t="shared" si="233"/>
        <v>536.5</v>
      </c>
      <c r="Q3862" t="s">
        <v>8315</v>
      </c>
      <c r="R3862" t="s">
        <v>8316</v>
      </c>
      <c r="S3862" s="10">
        <f t="shared" si="234"/>
        <v>41833.660995370366</v>
      </c>
      <c r="T3862" s="10">
        <f t="shared" si="23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32"/>
        <v>1.95</v>
      </c>
      <c r="P3863" s="6">
        <f t="shared" si="233"/>
        <v>50.5</v>
      </c>
      <c r="Q3863" t="s">
        <v>8315</v>
      </c>
      <c r="R3863" t="s">
        <v>8316</v>
      </c>
      <c r="S3863" s="10">
        <f t="shared" si="234"/>
        <v>41914.590011574073</v>
      </c>
      <c r="T3863" s="10">
        <f t="shared" si="23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32"/>
        <v>1.9998666666666667</v>
      </c>
      <c r="P3864" s="6">
        <f t="shared" si="233"/>
        <v>1</v>
      </c>
      <c r="Q3864" t="s">
        <v>8315</v>
      </c>
      <c r="R3864" t="s">
        <v>8316</v>
      </c>
      <c r="S3864" s="10">
        <f t="shared" si="234"/>
        <v>42611.261064814811</v>
      </c>
      <c r="T3864" s="10">
        <f t="shared" si="23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32"/>
        <v>2</v>
      </c>
      <c r="P3865" s="6">
        <f t="shared" si="233"/>
        <v>0</v>
      </c>
      <c r="Q3865" t="s">
        <v>8315</v>
      </c>
      <c r="R3865" t="s">
        <v>8316</v>
      </c>
      <c r="S3865" s="10">
        <f t="shared" si="234"/>
        <v>42253.633159722223</v>
      </c>
      <c r="T3865" s="10">
        <f t="shared" si="23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32"/>
        <v>1.988</v>
      </c>
      <c r="P3866" s="6">
        <f t="shared" si="233"/>
        <v>31.5</v>
      </c>
      <c r="Q3866" t="s">
        <v>8315</v>
      </c>
      <c r="R3866" t="s">
        <v>8316</v>
      </c>
      <c r="S3866" s="10">
        <f t="shared" si="234"/>
        <v>42295.891828703709</v>
      </c>
      <c r="T3866" s="10">
        <f t="shared" si="23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32"/>
        <v>1.7306257770410278</v>
      </c>
      <c r="P3867" s="6">
        <f t="shared" si="233"/>
        <v>332</v>
      </c>
      <c r="Q3867" t="s">
        <v>8315</v>
      </c>
      <c r="R3867" t="s">
        <v>8316</v>
      </c>
      <c r="S3867" s="10">
        <f t="shared" si="234"/>
        <v>41841.651597222226</v>
      </c>
      <c r="T3867" s="10">
        <f t="shared" si="23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32"/>
        <v>1.9944999999999999</v>
      </c>
      <c r="P3868" s="6">
        <f t="shared" si="233"/>
        <v>6.5</v>
      </c>
      <c r="Q3868" t="s">
        <v>8315</v>
      </c>
      <c r="R3868" t="s">
        <v>8316</v>
      </c>
      <c r="S3868" s="10">
        <f t="shared" si="234"/>
        <v>42402.947002314817</v>
      </c>
      <c r="T3868" s="10">
        <f t="shared" si="23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32"/>
        <v>1.8745000000000001</v>
      </c>
      <c r="P3869" s="6">
        <f t="shared" si="233"/>
        <v>128</v>
      </c>
      <c r="Q3869" t="s">
        <v>8315</v>
      </c>
      <c r="R3869" t="s">
        <v>8316</v>
      </c>
      <c r="S3869" s="10">
        <f t="shared" si="234"/>
        <v>42509.814108796301</v>
      </c>
      <c r="T3869" s="10">
        <f t="shared" si="23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32"/>
        <v>1.998</v>
      </c>
      <c r="P3870" s="6">
        <f t="shared" si="233"/>
        <v>5.5</v>
      </c>
      <c r="Q3870" t="s">
        <v>8315</v>
      </c>
      <c r="R3870" t="s">
        <v>8357</v>
      </c>
      <c r="S3870" s="10">
        <f t="shared" si="234"/>
        <v>41865.659780092588</v>
      </c>
      <c r="T3870" s="10">
        <f t="shared" si="23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32"/>
        <v>1.9655251315689117</v>
      </c>
      <c r="P3871" s="6">
        <f t="shared" si="233"/>
        <v>233.5</v>
      </c>
      <c r="Q3871" t="s">
        <v>8315</v>
      </c>
      <c r="R3871" t="s">
        <v>8357</v>
      </c>
      <c r="S3871" s="10">
        <f t="shared" si="234"/>
        <v>42047.724444444444</v>
      </c>
      <c r="T3871" s="10">
        <f t="shared" si="23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32"/>
        <v>1.85</v>
      </c>
      <c r="P3872" s="6">
        <f t="shared" si="233"/>
        <v>755</v>
      </c>
      <c r="Q3872" t="s">
        <v>8315</v>
      </c>
      <c r="R3872" t="s">
        <v>8357</v>
      </c>
      <c r="S3872" s="10">
        <f t="shared" si="234"/>
        <v>41793.17219907407</v>
      </c>
      <c r="T3872" s="10">
        <f t="shared" si="23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32"/>
        <v>1.9733333333333334</v>
      </c>
      <c r="P3873" s="6">
        <f t="shared" si="233"/>
        <v>21.5</v>
      </c>
      <c r="Q3873" t="s">
        <v>8315</v>
      </c>
      <c r="R3873" t="s">
        <v>8357</v>
      </c>
      <c r="S3873" s="10">
        <f t="shared" si="234"/>
        <v>42763.780671296292</v>
      </c>
      <c r="T3873" s="10">
        <f t="shared" si="23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32"/>
        <v>2</v>
      </c>
      <c r="P3874" s="6">
        <f t="shared" si="233"/>
        <v>0</v>
      </c>
      <c r="Q3874" t="s">
        <v>8315</v>
      </c>
      <c r="R3874" t="s">
        <v>8357</v>
      </c>
      <c r="S3874" s="10">
        <f t="shared" si="234"/>
        <v>42180.145787037036</v>
      </c>
      <c r="T3874" s="10">
        <f t="shared" si="23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32"/>
        <v>2</v>
      </c>
      <c r="P3875" s="6">
        <f t="shared" si="233"/>
        <v>0</v>
      </c>
      <c r="Q3875" t="s">
        <v>8315</v>
      </c>
      <c r="R3875" t="s">
        <v>8357</v>
      </c>
      <c r="S3875" s="10">
        <f t="shared" si="234"/>
        <v>42255.696006944447</v>
      </c>
      <c r="T3875" s="10">
        <f t="shared" si="23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32"/>
        <v>2</v>
      </c>
      <c r="P3876" s="6">
        <f t="shared" si="233"/>
        <v>0</v>
      </c>
      <c r="Q3876" t="s">
        <v>8315</v>
      </c>
      <c r="R3876" t="s">
        <v>8357</v>
      </c>
      <c r="S3876" s="10">
        <f t="shared" si="234"/>
        <v>42007.016458333332</v>
      </c>
      <c r="T3876" s="10">
        <f t="shared" si="23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32"/>
        <v>2</v>
      </c>
      <c r="P3877" s="6">
        <f t="shared" si="233"/>
        <v>0</v>
      </c>
      <c r="Q3877" t="s">
        <v>8315</v>
      </c>
      <c r="R3877" t="s">
        <v>8357</v>
      </c>
      <c r="S3877" s="10">
        <f t="shared" si="234"/>
        <v>42615.346817129626</v>
      </c>
      <c r="T3877" s="10">
        <f t="shared" si="23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32"/>
        <v>1.4720512820512821</v>
      </c>
      <c r="P3878" s="6">
        <f t="shared" si="233"/>
        <v>1052.5</v>
      </c>
      <c r="Q3878" t="s">
        <v>8315</v>
      </c>
      <c r="R3878" t="s">
        <v>8357</v>
      </c>
      <c r="S3878" s="10">
        <f t="shared" si="234"/>
        <v>42372.624166666668</v>
      </c>
      <c r="T3878" s="10">
        <f t="shared" si="23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32"/>
        <v>1.9503599999999999</v>
      </c>
      <c r="P3879" s="6">
        <f t="shared" si="233"/>
        <v>627.5</v>
      </c>
      <c r="Q3879" t="s">
        <v>8315</v>
      </c>
      <c r="R3879" t="s">
        <v>8357</v>
      </c>
      <c r="S3879" s="10">
        <f t="shared" si="234"/>
        <v>42682.67768518519</v>
      </c>
      <c r="T3879" s="10">
        <f t="shared" si="23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32"/>
        <v>1.9994444444444444</v>
      </c>
      <c r="P3880" s="6">
        <f t="shared" si="233"/>
        <v>5.5</v>
      </c>
      <c r="Q3880" t="s">
        <v>8315</v>
      </c>
      <c r="R3880" t="s">
        <v>8357</v>
      </c>
      <c r="S3880" s="10">
        <f t="shared" si="234"/>
        <v>42154.818819444445</v>
      </c>
      <c r="T3880" s="10">
        <f t="shared" si="23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32"/>
        <v>2</v>
      </c>
      <c r="P3881" s="6">
        <f t="shared" si="233"/>
        <v>0</v>
      </c>
      <c r="Q3881" t="s">
        <v>8315</v>
      </c>
      <c r="R3881" t="s">
        <v>8357</v>
      </c>
      <c r="S3881" s="10">
        <f t="shared" si="234"/>
        <v>41999.861064814817</v>
      </c>
      <c r="T3881" s="10">
        <f t="shared" si="23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32"/>
        <v>1.8693333333333333</v>
      </c>
      <c r="P3882" s="6">
        <f t="shared" si="233"/>
        <v>498.5</v>
      </c>
      <c r="Q3882" t="s">
        <v>8315</v>
      </c>
      <c r="R3882" t="s">
        <v>8357</v>
      </c>
      <c r="S3882" s="10">
        <f t="shared" si="234"/>
        <v>41815.815046296295</v>
      </c>
      <c r="T3882" s="10">
        <f t="shared" si="23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32"/>
        <v>1.95</v>
      </c>
      <c r="P3883" s="6">
        <f t="shared" si="233"/>
        <v>13</v>
      </c>
      <c r="Q3883" t="s">
        <v>8315</v>
      </c>
      <c r="R3883" t="s">
        <v>8357</v>
      </c>
      <c r="S3883" s="10">
        <f t="shared" si="234"/>
        <v>42756.018506944441</v>
      </c>
      <c r="T3883" s="10">
        <f t="shared" si="23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32"/>
        <v>2</v>
      </c>
      <c r="P3884" s="6">
        <f t="shared" si="233"/>
        <v>0</v>
      </c>
      <c r="Q3884" t="s">
        <v>8315</v>
      </c>
      <c r="R3884" t="s">
        <v>8357</v>
      </c>
      <c r="S3884" s="10">
        <f t="shared" si="234"/>
        <v>42373.983449074076</v>
      </c>
      <c r="T3884" s="10">
        <f t="shared" si="23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32"/>
        <v>2</v>
      </c>
      <c r="P3885" s="6">
        <f t="shared" si="233"/>
        <v>0</v>
      </c>
      <c r="Q3885" t="s">
        <v>8315</v>
      </c>
      <c r="R3885" t="s">
        <v>8357</v>
      </c>
      <c r="S3885" s="10">
        <f t="shared" si="234"/>
        <v>41854.602650462963</v>
      </c>
      <c r="T3885" s="10">
        <f t="shared" si="23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32"/>
        <v>2</v>
      </c>
      <c r="P3886" s="6">
        <f t="shared" si="233"/>
        <v>0</v>
      </c>
      <c r="Q3886" t="s">
        <v>8315</v>
      </c>
      <c r="R3886" t="s">
        <v>8357</v>
      </c>
      <c r="S3886" s="10">
        <f t="shared" si="234"/>
        <v>42065.791574074072</v>
      </c>
      <c r="T3886" s="10">
        <f t="shared" si="23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32"/>
        <v>2</v>
      </c>
      <c r="P3887" s="6">
        <f t="shared" si="233"/>
        <v>0</v>
      </c>
      <c r="Q3887" t="s">
        <v>8315</v>
      </c>
      <c r="R3887" t="s">
        <v>8357</v>
      </c>
      <c r="S3887" s="10">
        <f t="shared" si="234"/>
        <v>42469.951284722221</v>
      </c>
      <c r="T3887" s="10">
        <f t="shared" si="23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32"/>
        <v>2</v>
      </c>
      <c r="P3888" s="6">
        <f t="shared" si="233"/>
        <v>0</v>
      </c>
      <c r="Q3888" t="s">
        <v>8315</v>
      </c>
      <c r="R3888" t="s">
        <v>8357</v>
      </c>
      <c r="S3888" s="10">
        <f t="shared" si="234"/>
        <v>41954.228032407409</v>
      </c>
      <c r="T3888" s="10">
        <f t="shared" si="23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32"/>
        <v>1.9824999999999999</v>
      </c>
      <c r="P3889" s="6">
        <f t="shared" si="233"/>
        <v>18.5</v>
      </c>
      <c r="Q3889" t="s">
        <v>8315</v>
      </c>
      <c r="R3889" t="s">
        <v>8357</v>
      </c>
      <c r="S3889" s="10">
        <f t="shared" si="234"/>
        <v>42079.857974537037</v>
      </c>
      <c r="T3889" s="10">
        <f t="shared" si="23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32"/>
        <v>1.7290000000000001</v>
      </c>
      <c r="P3890" s="6">
        <f t="shared" si="233"/>
        <v>278</v>
      </c>
      <c r="Q3890" t="s">
        <v>8315</v>
      </c>
      <c r="R3890" t="s">
        <v>8316</v>
      </c>
      <c r="S3890" s="10">
        <f t="shared" si="234"/>
        <v>42762.545810185184</v>
      </c>
      <c r="T3890" s="10">
        <f t="shared" si="23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32"/>
        <v>1.98525</v>
      </c>
      <c r="P3891" s="6">
        <f t="shared" si="233"/>
        <v>63.5</v>
      </c>
      <c r="Q3891" t="s">
        <v>8315</v>
      </c>
      <c r="R3891" t="s">
        <v>8316</v>
      </c>
      <c r="S3891" s="10">
        <f t="shared" si="234"/>
        <v>41977.004976851851</v>
      </c>
      <c r="T3891" s="10">
        <f t="shared" si="23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32"/>
        <v>1.8317333333333332</v>
      </c>
      <c r="P3892" s="6">
        <f t="shared" si="233"/>
        <v>1266</v>
      </c>
      <c r="Q3892" t="s">
        <v>8315</v>
      </c>
      <c r="R3892" t="s">
        <v>8316</v>
      </c>
      <c r="S3892" s="10">
        <f t="shared" si="234"/>
        <v>42171.758611111116</v>
      </c>
      <c r="T3892" s="10">
        <f t="shared" si="23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32"/>
        <v>1.675</v>
      </c>
      <c r="P3893" s="6">
        <f t="shared" si="233"/>
        <v>133.5</v>
      </c>
      <c r="Q3893" t="s">
        <v>8315</v>
      </c>
      <c r="R3893" t="s">
        <v>8316</v>
      </c>
      <c r="S3893" s="10">
        <f t="shared" si="234"/>
        <v>42056.1324537037</v>
      </c>
      <c r="T3893" s="10">
        <f t="shared" si="23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ref="O3894:O3957" si="236">(D3894-E3894)/ABS(D3894)+1</f>
        <v>2</v>
      </c>
      <c r="P3894" s="6">
        <f t="shared" ref="P3894:P3957" si="237">AVERAGE(E3894,L3894)</f>
        <v>0</v>
      </c>
      <c r="Q3894" t="s">
        <v>8315</v>
      </c>
      <c r="R3894" t="s">
        <v>8316</v>
      </c>
      <c r="S3894" s="10">
        <f t="shared" ref="S3894:S3957" si="238">(((J3894/60)/60)/24)+DATE(1970,1,1)</f>
        <v>41867.652280092596</v>
      </c>
      <c r="T3894" s="10">
        <f t="shared" ref="T3894:T3957" si="239"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36"/>
        <v>1.7845</v>
      </c>
      <c r="P3895" s="6">
        <f t="shared" si="237"/>
        <v>5429.5</v>
      </c>
      <c r="Q3895" t="s">
        <v>8315</v>
      </c>
      <c r="R3895" t="s">
        <v>8316</v>
      </c>
      <c r="S3895" s="10">
        <f t="shared" si="238"/>
        <v>41779.657870370371</v>
      </c>
      <c r="T3895" s="10">
        <f t="shared" si="23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36"/>
        <v>1.9653333333333334</v>
      </c>
      <c r="P3896" s="6">
        <f t="shared" si="237"/>
        <v>265.5</v>
      </c>
      <c r="Q3896" t="s">
        <v>8315</v>
      </c>
      <c r="R3896" t="s">
        <v>8316</v>
      </c>
      <c r="S3896" s="10">
        <f t="shared" si="238"/>
        <v>42679.958472222221</v>
      </c>
      <c r="T3896" s="10">
        <f t="shared" si="23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36"/>
        <v>1.95</v>
      </c>
      <c r="P3897" s="6">
        <f t="shared" si="237"/>
        <v>25.5</v>
      </c>
      <c r="Q3897" t="s">
        <v>8315</v>
      </c>
      <c r="R3897" t="s">
        <v>8316</v>
      </c>
      <c r="S3897" s="10">
        <f t="shared" si="238"/>
        <v>42032.250208333338</v>
      </c>
      <c r="T3897" s="10">
        <f t="shared" si="23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36"/>
        <v>1.89375</v>
      </c>
      <c r="P3898" s="6">
        <f t="shared" si="237"/>
        <v>87</v>
      </c>
      <c r="Q3898" t="s">
        <v>8315</v>
      </c>
      <c r="R3898" t="s">
        <v>8316</v>
      </c>
      <c r="S3898" s="10">
        <f t="shared" si="238"/>
        <v>41793.191875000004</v>
      </c>
      <c r="T3898" s="10">
        <f t="shared" si="23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36"/>
        <v>1.8239999999999998</v>
      </c>
      <c r="P3899" s="6">
        <f t="shared" si="237"/>
        <v>225</v>
      </c>
      <c r="Q3899" t="s">
        <v>8315</v>
      </c>
      <c r="R3899" t="s">
        <v>8316</v>
      </c>
      <c r="S3899" s="10">
        <f t="shared" si="238"/>
        <v>41982.87364583333</v>
      </c>
      <c r="T3899" s="10">
        <f t="shared" si="23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36"/>
        <v>1.6743999999999999</v>
      </c>
      <c r="P3900" s="6">
        <f t="shared" si="237"/>
        <v>415</v>
      </c>
      <c r="Q3900" t="s">
        <v>8315</v>
      </c>
      <c r="R3900" t="s">
        <v>8316</v>
      </c>
      <c r="S3900" s="10">
        <f t="shared" si="238"/>
        <v>42193.482291666667</v>
      </c>
      <c r="T3900" s="10">
        <f t="shared" si="23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36"/>
        <v>1.9875</v>
      </c>
      <c r="P3901" s="6">
        <f t="shared" si="237"/>
        <v>63.5</v>
      </c>
      <c r="Q3901" t="s">
        <v>8315</v>
      </c>
      <c r="R3901" t="s">
        <v>8316</v>
      </c>
      <c r="S3901" s="10">
        <f t="shared" si="238"/>
        <v>41843.775011574071</v>
      </c>
      <c r="T3901" s="10">
        <f t="shared" si="23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36"/>
        <v>1.946</v>
      </c>
      <c r="P3902" s="6">
        <f t="shared" si="237"/>
        <v>70</v>
      </c>
      <c r="Q3902" t="s">
        <v>8315</v>
      </c>
      <c r="R3902" t="s">
        <v>8316</v>
      </c>
      <c r="S3902" s="10">
        <f t="shared" si="238"/>
        <v>42136.092488425929</v>
      </c>
      <c r="T3902" s="10">
        <f t="shared" si="23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36"/>
        <v>1.9916666666666667</v>
      </c>
      <c r="P3903" s="6">
        <f t="shared" si="237"/>
        <v>13</v>
      </c>
      <c r="Q3903" t="s">
        <v>8315</v>
      </c>
      <c r="R3903" t="s">
        <v>8316</v>
      </c>
      <c r="S3903" s="10">
        <f t="shared" si="238"/>
        <v>42317.826377314821</v>
      </c>
      <c r="T3903" s="10">
        <f t="shared" si="23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36"/>
        <v>1.5116666666666667</v>
      </c>
      <c r="P3904" s="6">
        <f t="shared" si="237"/>
        <v>748</v>
      </c>
      <c r="Q3904" t="s">
        <v>8315</v>
      </c>
      <c r="R3904" t="s">
        <v>8316</v>
      </c>
      <c r="S3904" s="10">
        <f t="shared" si="238"/>
        <v>42663.468078703707</v>
      </c>
      <c r="T3904" s="10">
        <f t="shared" si="23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36"/>
        <v>2</v>
      </c>
      <c r="P3905" s="6">
        <f t="shared" si="237"/>
        <v>0</v>
      </c>
      <c r="Q3905" t="s">
        <v>8315</v>
      </c>
      <c r="R3905" t="s">
        <v>8316</v>
      </c>
      <c r="S3905" s="10">
        <f t="shared" si="238"/>
        <v>42186.01116898148</v>
      </c>
      <c r="T3905" s="10">
        <f t="shared" si="23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36"/>
        <v>1.9997</v>
      </c>
      <c r="P3906" s="6">
        <f t="shared" si="237"/>
        <v>2.5</v>
      </c>
      <c r="Q3906" t="s">
        <v>8315</v>
      </c>
      <c r="R3906" t="s">
        <v>8316</v>
      </c>
      <c r="S3906" s="10">
        <f t="shared" si="238"/>
        <v>42095.229166666672</v>
      </c>
      <c r="T3906" s="10">
        <f t="shared" si="23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36"/>
        <v>1.8846666666666667</v>
      </c>
      <c r="P3907" s="6">
        <f t="shared" si="237"/>
        <v>90</v>
      </c>
      <c r="Q3907" t="s">
        <v>8315</v>
      </c>
      <c r="R3907" t="s">
        <v>8316</v>
      </c>
      <c r="S3907" s="10">
        <f t="shared" si="238"/>
        <v>42124.623877314814</v>
      </c>
      <c r="T3907" s="10">
        <f t="shared" si="239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36"/>
        <v>1.3266666666666667</v>
      </c>
      <c r="P3908" s="6">
        <f t="shared" si="237"/>
        <v>513</v>
      </c>
      <c r="Q3908" t="s">
        <v>8315</v>
      </c>
      <c r="R3908" t="s">
        <v>8316</v>
      </c>
      <c r="S3908" s="10">
        <f t="shared" si="238"/>
        <v>42143.917743055557</v>
      </c>
      <c r="T3908" s="10">
        <f t="shared" si="23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36"/>
        <v>1.847</v>
      </c>
      <c r="P3909" s="6">
        <f t="shared" si="237"/>
        <v>78.5</v>
      </c>
      <c r="Q3909" t="s">
        <v>8315</v>
      </c>
      <c r="R3909" t="s">
        <v>8316</v>
      </c>
      <c r="S3909" s="10">
        <f t="shared" si="238"/>
        <v>41906.819513888891</v>
      </c>
      <c r="T3909" s="10">
        <f t="shared" si="23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36"/>
        <v>1.9133333333333333</v>
      </c>
      <c r="P3910" s="6">
        <f t="shared" si="237"/>
        <v>34.5</v>
      </c>
      <c r="Q3910" t="s">
        <v>8315</v>
      </c>
      <c r="R3910" t="s">
        <v>8316</v>
      </c>
      <c r="S3910" s="10">
        <f t="shared" si="238"/>
        <v>41834.135370370372</v>
      </c>
      <c r="T3910" s="10">
        <f t="shared" si="23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36"/>
        <v>1.9977499999999999</v>
      </c>
      <c r="P3911" s="6">
        <f t="shared" si="237"/>
        <v>69.5</v>
      </c>
      <c r="Q3911" t="s">
        <v>8315</v>
      </c>
      <c r="R3911" t="s">
        <v>8316</v>
      </c>
      <c r="S3911" s="10">
        <f t="shared" si="238"/>
        <v>41863.359282407408</v>
      </c>
      <c r="T3911" s="10">
        <f t="shared" si="23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36"/>
        <v>1.9691666666666667</v>
      </c>
      <c r="P3912" s="6">
        <f t="shared" si="237"/>
        <v>94</v>
      </c>
      <c r="Q3912" t="s">
        <v>8315</v>
      </c>
      <c r="R3912" t="s">
        <v>8316</v>
      </c>
      <c r="S3912" s="10">
        <f t="shared" si="238"/>
        <v>42224.756909722222</v>
      </c>
      <c r="T3912" s="10">
        <f t="shared" si="23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36"/>
        <v>1.625875</v>
      </c>
      <c r="P3913" s="6">
        <f t="shared" si="237"/>
        <v>1514.5</v>
      </c>
      <c r="Q3913" t="s">
        <v>8315</v>
      </c>
      <c r="R3913" t="s">
        <v>8316</v>
      </c>
      <c r="S3913" s="10">
        <f t="shared" si="238"/>
        <v>41939.8122337963</v>
      </c>
      <c r="T3913" s="10">
        <f t="shared" si="23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36"/>
        <v>1.9999333333333333</v>
      </c>
      <c r="P3914" s="6">
        <f t="shared" si="237"/>
        <v>1</v>
      </c>
      <c r="Q3914" t="s">
        <v>8315</v>
      </c>
      <c r="R3914" t="s">
        <v>8316</v>
      </c>
      <c r="S3914" s="10">
        <f t="shared" si="238"/>
        <v>42059.270023148143</v>
      </c>
      <c r="T3914" s="10">
        <f t="shared" si="23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36"/>
        <v>1.9</v>
      </c>
      <c r="P3915" s="6">
        <f t="shared" si="237"/>
        <v>503.5</v>
      </c>
      <c r="Q3915" t="s">
        <v>8315</v>
      </c>
      <c r="R3915" t="s">
        <v>8316</v>
      </c>
      <c r="S3915" s="10">
        <f t="shared" si="238"/>
        <v>42308.211215277777</v>
      </c>
      <c r="T3915" s="10">
        <f t="shared" si="23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36"/>
        <v>1.6364000000000001</v>
      </c>
      <c r="P3916" s="6">
        <f t="shared" si="237"/>
        <v>468</v>
      </c>
      <c r="Q3916" t="s">
        <v>8315</v>
      </c>
      <c r="R3916" t="s">
        <v>8316</v>
      </c>
      <c r="S3916" s="10">
        <f t="shared" si="238"/>
        <v>42114.818935185183</v>
      </c>
      <c r="T3916" s="10">
        <f t="shared" si="23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36"/>
        <v>1.9966666666666666</v>
      </c>
      <c r="P3917" s="6">
        <f t="shared" si="237"/>
        <v>3</v>
      </c>
      <c r="Q3917" t="s">
        <v>8315</v>
      </c>
      <c r="R3917" t="s">
        <v>8316</v>
      </c>
      <c r="S3917" s="10">
        <f t="shared" si="238"/>
        <v>42492.98505787037</v>
      </c>
      <c r="T3917" s="10">
        <f t="shared" si="23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36"/>
        <v>2</v>
      </c>
      <c r="P3918" s="6">
        <f t="shared" si="237"/>
        <v>0</v>
      </c>
      <c r="Q3918" t="s">
        <v>8315</v>
      </c>
      <c r="R3918" t="s">
        <v>8316</v>
      </c>
      <c r="S3918" s="10">
        <f t="shared" si="238"/>
        <v>42494.471666666665</v>
      </c>
      <c r="T3918" s="10">
        <f t="shared" si="23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36"/>
        <v>1.9971428571428571</v>
      </c>
      <c r="P3919" s="6">
        <f t="shared" si="237"/>
        <v>5.5</v>
      </c>
      <c r="Q3919" t="s">
        <v>8315</v>
      </c>
      <c r="R3919" t="s">
        <v>8316</v>
      </c>
      <c r="S3919" s="10">
        <f t="shared" si="238"/>
        <v>41863.527326388888</v>
      </c>
      <c r="T3919" s="10">
        <f t="shared" si="23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36"/>
        <v>1.998</v>
      </c>
      <c r="P3920" s="6">
        <f t="shared" si="237"/>
        <v>61.5</v>
      </c>
      <c r="Q3920" t="s">
        <v>8315</v>
      </c>
      <c r="R3920" t="s">
        <v>8316</v>
      </c>
      <c r="S3920" s="10">
        <f t="shared" si="238"/>
        <v>41843.664618055554</v>
      </c>
      <c r="T3920" s="10">
        <f t="shared" si="23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36"/>
        <v>1.982</v>
      </c>
      <c r="P3921" s="6">
        <f t="shared" si="237"/>
        <v>46.5</v>
      </c>
      <c r="Q3921" t="s">
        <v>8315</v>
      </c>
      <c r="R3921" t="s">
        <v>8316</v>
      </c>
      <c r="S3921" s="10">
        <f t="shared" si="238"/>
        <v>42358.684872685189</v>
      </c>
      <c r="T3921" s="10">
        <f t="shared" si="23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36"/>
        <v>1.946</v>
      </c>
      <c r="P3922" s="6">
        <f t="shared" si="237"/>
        <v>69</v>
      </c>
      <c r="Q3922" t="s">
        <v>8315</v>
      </c>
      <c r="R3922" t="s">
        <v>8316</v>
      </c>
      <c r="S3922" s="10">
        <f t="shared" si="238"/>
        <v>42657.38726851852</v>
      </c>
      <c r="T3922" s="10">
        <f t="shared" si="23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36"/>
        <v>2</v>
      </c>
      <c r="P3923" s="6">
        <f t="shared" si="237"/>
        <v>0</v>
      </c>
      <c r="Q3923" t="s">
        <v>8315</v>
      </c>
      <c r="R3923" t="s">
        <v>8316</v>
      </c>
      <c r="S3923" s="10">
        <f t="shared" si="238"/>
        <v>41926.542303240742</v>
      </c>
      <c r="T3923" s="10">
        <f t="shared" si="23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36"/>
        <v>1.9186666666666667</v>
      </c>
      <c r="P3924" s="6">
        <f t="shared" si="237"/>
        <v>33.5</v>
      </c>
      <c r="Q3924" t="s">
        <v>8315</v>
      </c>
      <c r="R3924" t="s">
        <v>8316</v>
      </c>
      <c r="S3924" s="10">
        <f t="shared" si="238"/>
        <v>42020.768634259264</v>
      </c>
      <c r="T3924" s="10">
        <f t="shared" si="23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36"/>
        <v>1.8796521739130436</v>
      </c>
      <c r="P3925" s="6">
        <f t="shared" si="237"/>
        <v>700.5</v>
      </c>
      <c r="Q3925" t="s">
        <v>8315</v>
      </c>
      <c r="R3925" t="s">
        <v>8316</v>
      </c>
      <c r="S3925" s="10">
        <f t="shared" si="238"/>
        <v>42075.979988425926</v>
      </c>
      <c r="T3925" s="10">
        <f t="shared" si="23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36"/>
        <v>1.8473333333333333</v>
      </c>
      <c r="P3926" s="6">
        <f t="shared" si="237"/>
        <v>1165</v>
      </c>
      <c r="Q3926" t="s">
        <v>8315</v>
      </c>
      <c r="R3926" t="s">
        <v>8316</v>
      </c>
      <c r="S3926" s="10">
        <f t="shared" si="238"/>
        <v>41786.959745370368</v>
      </c>
      <c r="T3926" s="10">
        <f t="shared" si="23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36"/>
        <v>1.9</v>
      </c>
      <c r="P3927" s="6">
        <f t="shared" si="237"/>
        <v>9</v>
      </c>
      <c r="Q3927" t="s">
        <v>8315</v>
      </c>
      <c r="R3927" t="s">
        <v>8316</v>
      </c>
      <c r="S3927" s="10">
        <f t="shared" si="238"/>
        <v>41820.870821759258</v>
      </c>
      <c r="T3927" s="10">
        <f t="shared" si="23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36"/>
        <v>1.9969999999999999</v>
      </c>
      <c r="P3928" s="6">
        <f t="shared" si="237"/>
        <v>8</v>
      </c>
      <c r="Q3928" t="s">
        <v>8315</v>
      </c>
      <c r="R3928" t="s">
        <v>8316</v>
      </c>
      <c r="S3928" s="10">
        <f t="shared" si="238"/>
        <v>41970.085046296299</v>
      </c>
      <c r="T3928" s="10">
        <f t="shared" si="23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36"/>
        <v>1.99</v>
      </c>
      <c r="P3929" s="6">
        <f t="shared" si="237"/>
        <v>13.5</v>
      </c>
      <c r="Q3929" t="s">
        <v>8315</v>
      </c>
      <c r="R3929" t="s">
        <v>8316</v>
      </c>
      <c r="S3929" s="10">
        <f t="shared" si="238"/>
        <v>41830.267407407409</v>
      </c>
      <c r="T3929" s="10">
        <f t="shared" si="23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36"/>
        <v>1.8698000000000001</v>
      </c>
      <c r="P3930" s="6">
        <f t="shared" si="237"/>
        <v>329</v>
      </c>
      <c r="Q3930" t="s">
        <v>8315</v>
      </c>
      <c r="R3930" t="s">
        <v>8316</v>
      </c>
      <c r="S3930" s="10">
        <f t="shared" si="238"/>
        <v>42265.683182870373</v>
      </c>
      <c r="T3930" s="10">
        <f t="shared" si="23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36"/>
        <v>1.9773499999999999</v>
      </c>
      <c r="P3931" s="6">
        <f t="shared" si="237"/>
        <v>233.5</v>
      </c>
      <c r="Q3931" t="s">
        <v>8315</v>
      </c>
      <c r="R3931" t="s">
        <v>8316</v>
      </c>
      <c r="S3931" s="10">
        <f t="shared" si="238"/>
        <v>42601.827141203699</v>
      </c>
      <c r="T3931" s="10">
        <f t="shared" si="23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36"/>
        <v>2</v>
      </c>
      <c r="P3932" s="6">
        <f t="shared" si="237"/>
        <v>0</v>
      </c>
      <c r="Q3932" t="s">
        <v>8315</v>
      </c>
      <c r="R3932" t="s">
        <v>8316</v>
      </c>
      <c r="S3932" s="10">
        <f t="shared" si="238"/>
        <v>42433.338749999995</v>
      </c>
      <c r="T3932" s="10">
        <f t="shared" si="23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36"/>
        <v>2</v>
      </c>
      <c r="P3933" s="6">
        <f t="shared" si="237"/>
        <v>0</v>
      </c>
      <c r="Q3933" t="s">
        <v>8315</v>
      </c>
      <c r="R3933" t="s">
        <v>8316</v>
      </c>
      <c r="S3933" s="10">
        <f t="shared" si="238"/>
        <v>42228.151701388888</v>
      </c>
      <c r="T3933" s="10">
        <f t="shared" si="23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36"/>
        <v>1.9999166666666666</v>
      </c>
      <c r="P3934" s="6">
        <f t="shared" si="237"/>
        <v>1</v>
      </c>
      <c r="Q3934" t="s">
        <v>8315</v>
      </c>
      <c r="R3934" t="s">
        <v>8316</v>
      </c>
      <c r="S3934" s="10">
        <f t="shared" si="238"/>
        <v>42415.168564814812</v>
      </c>
      <c r="T3934" s="10">
        <f t="shared" si="23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36"/>
        <v>1.8425714285714285</v>
      </c>
      <c r="P3935" s="6">
        <f t="shared" si="237"/>
        <v>557</v>
      </c>
      <c r="Q3935" t="s">
        <v>8315</v>
      </c>
      <c r="R3935" t="s">
        <v>8316</v>
      </c>
      <c r="S3935" s="10">
        <f t="shared" si="238"/>
        <v>42538.968310185184</v>
      </c>
      <c r="T3935" s="10">
        <f t="shared" si="23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36"/>
        <v>1.8900000000000001</v>
      </c>
      <c r="P3936" s="6">
        <f t="shared" si="237"/>
        <v>281</v>
      </c>
      <c r="Q3936" t="s">
        <v>8315</v>
      </c>
      <c r="R3936" t="s">
        <v>8316</v>
      </c>
      <c r="S3936" s="10">
        <f t="shared" si="238"/>
        <v>42233.671747685185</v>
      </c>
      <c r="T3936" s="10">
        <f t="shared" si="23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36"/>
        <v>1.5616666666666665</v>
      </c>
      <c r="P3937" s="6">
        <f t="shared" si="237"/>
        <v>669</v>
      </c>
      <c r="Q3937" t="s">
        <v>8315</v>
      </c>
      <c r="R3937" t="s">
        <v>8316</v>
      </c>
      <c r="S3937" s="10">
        <f t="shared" si="238"/>
        <v>42221.656782407401</v>
      </c>
      <c r="T3937" s="10">
        <f t="shared" si="23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36"/>
        <v>2</v>
      </c>
      <c r="P3938" s="6">
        <f t="shared" si="237"/>
        <v>0</v>
      </c>
      <c r="Q3938" t="s">
        <v>8315</v>
      </c>
      <c r="R3938" t="s">
        <v>8316</v>
      </c>
      <c r="S3938" s="10">
        <f t="shared" si="238"/>
        <v>42675.262962962966</v>
      </c>
      <c r="T3938" s="10">
        <f t="shared" si="23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36"/>
        <v>1.1386481802426343</v>
      </c>
      <c r="P3939" s="6">
        <f t="shared" si="237"/>
        <v>1247.5</v>
      </c>
      <c r="Q3939" t="s">
        <v>8315</v>
      </c>
      <c r="R3939" t="s">
        <v>8316</v>
      </c>
      <c r="S3939" s="10">
        <f t="shared" si="238"/>
        <v>42534.631481481483</v>
      </c>
      <c r="T3939" s="10">
        <f t="shared" si="23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36"/>
        <v>1.8780337941628265</v>
      </c>
      <c r="P3940" s="6">
        <f t="shared" si="237"/>
        <v>201</v>
      </c>
      <c r="Q3940" t="s">
        <v>8315</v>
      </c>
      <c r="R3940" t="s">
        <v>8316</v>
      </c>
      <c r="S3940" s="10">
        <f t="shared" si="238"/>
        <v>42151.905717592599</v>
      </c>
      <c r="T3940" s="10">
        <f t="shared" si="23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36"/>
        <v>1.9990000000000001</v>
      </c>
      <c r="P3941" s="6">
        <f t="shared" si="237"/>
        <v>3</v>
      </c>
      <c r="Q3941" t="s">
        <v>8315</v>
      </c>
      <c r="R3941" t="s">
        <v>8316</v>
      </c>
      <c r="S3941" s="10">
        <f t="shared" si="238"/>
        <v>41915.400219907409</v>
      </c>
      <c r="T3941" s="10">
        <f t="shared" si="23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36"/>
        <v>1.9978</v>
      </c>
      <c r="P3942" s="6">
        <f t="shared" si="237"/>
        <v>6.5</v>
      </c>
      <c r="Q3942" t="s">
        <v>8315</v>
      </c>
      <c r="R3942" t="s">
        <v>8316</v>
      </c>
      <c r="S3942" s="10">
        <f t="shared" si="238"/>
        <v>41961.492488425924</v>
      </c>
      <c r="T3942" s="10">
        <f t="shared" si="23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36"/>
        <v>1.990909090909091</v>
      </c>
      <c r="P3943" s="6">
        <f t="shared" si="237"/>
        <v>26</v>
      </c>
      <c r="Q3943" t="s">
        <v>8315</v>
      </c>
      <c r="R3943" t="s">
        <v>8316</v>
      </c>
      <c r="S3943" s="10">
        <f t="shared" si="238"/>
        <v>41940.587233796294</v>
      </c>
      <c r="T3943" s="10">
        <f t="shared" si="23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36"/>
        <v>2</v>
      </c>
      <c r="P3944" s="6">
        <f t="shared" si="237"/>
        <v>0</v>
      </c>
      <c r="Q3944" t="s">
        <v>8315</v>
      </c>
      <c r="R3944" t="s">
        <v>8316</v>
      </c>
      <c r="S3944" s="10">
        <f t="shared" si="238"/>
        <v>42111.904097222221</v>
      </c>
      <c r="T3944" s="10">
        <f t="shared" si="23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36"/>
        <v>1.6435999999999999</v>
      </c>
      <c r="P3945" s="6">
        <f t="shared" si="237"/>
        <v>897.5</v>
      </c>
      <c r="Q3945" t="s">
        <v>8315</v>
      </c>
      <c r="R3945" t="s">
        <v>8316</v>
      </c>
      <c r="S3945" s="10">
        <f t="shared" si="238"/>
        <v>42279.778564814813</v>
      </c>
      <c r="T3945" s="10">
        <f t="shared" si="23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36"/>
        <v>2</v>
      </c>
      <c r="P3946" s="6">
        <f t="shared" si="237"/>
        <v>0</v>
      </c>
      <c r="Q3946" t="s">
        <v>8315</v>
      </c>
      <c r="R3946" t="s">
        <v>8316</v>
      </c>
      <c r="S3946" s="10">
        <f t="shared" si="238"/>
        <v>42213.662905092591</v>
      </c>
      <c r="T3946" s="10">
        <f t="shared" si="23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36"/>
        <v>1.9975000000000001</v>
      </c>
      <c r="P3947" s="6">
        <f t="shared" si="237"/>
        <v>3</v>
      </c>
      <c r="Q3947" t="s">
        <v>8315</v>
      </c>
      <c r="R3947" t="s">
        <v>8316</v>
      </c>
      <c r="S3947" s="10">
        <f t="shared" si="238"/>
        <v>42109.801712962959</v>
      </c>
      <c r="T3947" s="10">
        <f t="shared" si="23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36"/>
        <v>1.9675</v>
      </c>
      <c r="P3948" s="6">
        <f t="shared" si="237"/>
        <v>100</v>
      </c>
      <c r="Q3948" t="s">
        <v>8315</v>
      </c>
      <c r="R3948" t="s">
        <v>8316</v>
      </c>
      <c r="S3948" s="10">
        <f t="shared" si="238"/>
        <v>42031.833587962959</v>
      </c>
      <c r="T3948" s="10">
        <f t="shared" si="23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36"/>
        <v>1.9663333333333335</v>
      </c>
      <c r="P3949" s="6">
        <f t="shared" si="237"/>
        <v>51.5</v>
      </c>
      <c r="Q3949" t="s">
        <v>8315</v>
      </c>
      <c r="R3949" t="s">
        <v>8316</v>
      </c>
      <c r="S3949" s="10">
        <f t="shared" si="238"/>
        <v>42615.142870370371</v>
      </c>
      <c r="T3949" s="10">
        <f t="shared" si="23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36"/>
        <v>2</v>
      </c>
      <c r="P3950" s="6">
        <f t="shared" si="237"/>
        <v>0</v>
      </c>
      <c r="Q3950" t="s">
        <v>8315</v>
      </c>
      <c r="R3950" t="s">
        <v>8316</v>
      </c>
      <c r="S3950" s="10">
        <f t="shared" si="238"/>
        <v>41829.325497685182</v>
      </c>
      <c r="T3950" s="10">
        <f t="shared" si="23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36"/>
        <v>1.8423</v>
      </c>
      <c r="P3951" s="6">
        <f t="shared" si="237"/>
        <v>804.5</v>
      </c>
      <c r="Q3951" t="s">
        <v>8315</v>
      </c>
      <c r="R3951" t="s">
        <v>8316</v>
      </c>
      <c r="S3951" s="10">
        <f t="shared" si="238"/>
        <v>42016.120613425926</v>
      </c>
      <c r="T3951" s="10">
        <f t="shared" si="23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36"/>
        <v>1.9937499999999999</v>
      </c>
      <c r="P3952" s="6">
        <f t="shared" si="237"/>
        <v>13</v>
      </c>
      <c r="Q3952" t="s">
        <v>8315</v>
      </c>
      <c r="R3952" t="s">
        <v>8316</v>
      </c>
      <c r="S3952" s="10">
        <f t="shared" si="238"/>
        <v>42439.702314814815</v>
      </c>
      <c r="T3952" s="10">
        <f t="shared" si="23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36"/>
        <v>1.999995</v>
      </c>
      <c r="P3953" s="6">
        <f t="shared" si="237"/>
        <v>1</v>
      </c>
      <c r="Q3953" t="s">
        <v>8315</v>
      </c>
      <c r="R3953" t="s">
        <v>8316</v>
      </c>
      <c r="S3953" s="10">
        <f t="shared" si="238"/>
        <v>42433.825717592597</v>
      </c>
      <c r="T3953" s="10">
        <f t="shared" si="23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36"/>
        <v>1.9990384615384615</v>
      </c>
      <c r="P3954" s="6">
        <f t="shared" si="237"/>
        <v>13</v>
      </c>
      <c r="Q3954" t="s">
        <v>8315</v>
      </c>
      <c r="R3954" t="s">
        <v>8316</v>
      </c>
      <c r="S3954" s="10">
        <f t="shared" si="238"/>
        <v>42243.790393518517</v>
      </c>
      <c r="T3954" s="10">
        <f t="shared" si="23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36"/>
        <v>2</v>
      </c>
      <c r="P3955" s="6">
        <f t="shared" si="237"/>
        <v>0</v>
      </c>
      <c r="Q3955" t="s">
        <v>8315</v>
      </c>
      <c r="R3955" t="s">
        <v>8316</v>
      </c>
      <c r="S3955" s="10">
        <f t="shared" si="238"/>
        <v>42550.048449074078</v>
      </c>
      <c r="T3955" s="10">
        <f t="shared" si="23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36"/>
        <v>2</v>
      </c>
      <c r="P3956" s="6">
        <f t="shared" si="237"/>
        <v>0</v>
      </c>
      <c r="Q3956" t="s">
        <v>8315</v>
      </c>
      <c r="R3956" t="s">
        <v>8316</v>
      </c>
      <c r="S3956" s="10">
        <f t="shared" si="238"/>
        <v>41774.651203703703</v>
      </c>
      <c r="T3956" s="10">
        <f t="shared" si="23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36"/>
        <v>1.7571428571428571</v>
      </c>
      <c r="P3957" s="6">
        <f t="shared" si="237"/>
        <v>216.5</v>
      </c>
      <c r="Q3957" t="s">
        <v>8315</v>
      </c>
      <c r="R3957" t="s">
        <v>8316</v>
      </c>
      <c r="S3957" s="10">
        <f t="shared" si="238"/>
        <v>42306.848854166667</v>
      </c>
      <c r="T3957" s="10">
        <f t="shared" si="23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ref="O3958:O4021" si="240">(D3958-E3958)/ABS(D3958)+1</f>
        <v>2</v>
      </c>
      <c r="P3958" s="6">
        <f t="shared" ref="P3958:P4021" si="241">AVERAGE(E3958,L3958)</f>
        <v>0</v>
      </c>
      <c r="Q3958" t="s">
        <v>8315</v>
      </c>
      <c r="R3958" t="s">
        <v>8316</v>
      </c>
      <c r="S3958" s="10">
        <f t="shared" ref="S3958:S4021" si="242">(((J3958/60)/60)/24)+DATE(1970,1,1)</f>
        <v>42457.932025462964</v>
      </c>
      <c r="T3958" s="10">
        <f t="shared" ref="T3958:T4021" si="243"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0"/>
        <v>1.9997500000000001</v>
      </c>
      <c r="P3959" s="6">
        <f t="shared" si="241"/>
        <v>4</v>
      </c>
      <c r="Q3959" t="s">
        <v>8315</v>
      </c>
      <c r="R3959" t="s">
        <v>8316</v>
      </c>
      <c r="S3959" s="10">
        <f t="shared" si="242"/>
        <v>42513.976319444439</v>
      </c>
      <c r="T3959" s="10">
        <f t="shared" si="24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0"/>
        <v>1.6795</v>
      </c>
      <c r="P3960" s="6">
        <f t="shared" si="241"/>
        <v>328.5</v>
      </c>
      <c r="Q3960" t="s">
        <v>8315</v>
      </c>
      <c r="R3960" t="s">
        <v>8316</v>
      </c>
      <c r="S3960" s="10">
        <f t="shared" si="242"/>
        <v>41816.950370370374</v>
      </c>
      <c r="T3960" s="10">
        <f t="shared" si="24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0"/>
        <v>1.7566666666666668</v>
      </c>
      <c r="P3961" s="6">
        <f t="shared" si="241"/>
        <v>152</v>
      </c>
      <c r="Q3961" t="s">
        <v>8315</v>
      </c>
      <c r="R3961" t="s">
        <v>8316</v>
      </c>
      <c r="S3961" s="10">
        <f t="shared" si="242"/>
        <v>41880.788842592592</v>
      </c>
      <c r="T3961" s="10">
        <f t="shared" si="24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0"/>
        <v>1.9849999999999999</v>
      </c>
      <c r="P3962" s="6">
        <f t="shared" si="241"/>
        <v>24.5</v>
      </c>
      <c r="Q3962" t="s">
        <v>8315</v>
      </c>
      <c r="R3962" t="s">
        <v>8316</v>
      </c>
      <c r="S3962" s="10">
        <f t="shared" si="242"/>
        <v>42342.845555555556</v>
      </c>
      <c r="T3962" s="10">
        <f t="shared" si="24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0"/>
        <v>1.9958</v>
      </c>
      <c r="P3963" s="6">
        <f t="shared" si="241"/>
        <v>11.5</v>
      </c>
      <c r="Q3963" t="s">
        <v>8315</v>
      </c>
      <c r="R3963" t="s">
        <v>8316</v>
      </c>
      <c r="S3963" s="10">
        <f t="shared" si="242"/>
        <v>41745.891319444447</v>
      </c>
      <c r="T3963" s="10">
        <f t="shared" si="24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0"/>
        <v>1.967857142857143</v>
      </c>
      <c r="P3964" s="6">
        <f t="shared" si="241"/>
        <v>24</v>
      </c>
      <c r="Q3964" t="s">
        <v>8315</v>
      </c>
      <c r="R3964" t="s">
        <v>8316</v>
      </c>
      <c r="S3964" s="10">
        <f t="shared" si="242"/>
        <v>42311.621458333335</v>
      </c>
      <c r="T3964" s="10">
        <f t="shared" si="24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0"/>
        <v>2</v>
      </c>
      <c r="P3965" s="6">
        <f t="shared" si="241"/>
        <v>0</v>
      </c>
      <c r="Q3965" t="s">
        <v>8315</v>
      </c>
      <c r="R3965" t="s">
        <v>8316</v>
      </c>
      <c r="S3965" s="10">
        <f t="shared" si="242"/>
        <v>42296.154131944444</v>
      </c>
      <c r="T3965" s="10">
        <f t="shared" si="24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0"/>
        <v>1.9370000000000001</v>
      </c>
      <c r="P3966" s="6">
        <f t="shared" si="241"/>
        <v>64.5</v>
      </c>
      <c r="Q3966" t="s">
        <v>8315</v>
      </c>
      <c r="R3966" t="s">
        <v>8316</v>
      </c>
      <c r="S3966" s="10">
        <f t="shared" si="242"/>
        <v>42053.722060185188</v>
      </c>
      <c r="T3966" s="10">
        <f t="shared" si="24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0"/>
        <v>1.8574999999999999</v>
      </c>
      <c r="P3967" s="6">
        <f t="shared" si="241"/>
        <v>144.5</v>
      </c>
      <c r="Q3967" t="s">
        <v>8315</v>
      </c>
      <c r="R3967" t="s">
        <v>8316</v>
      </c>
      <c r="S3967" s="10">
        <f t="shared" si="242"/>
        <v>42414.235879629632</v>
      </c>
      <c r="T3967" s="10">
        <f t="shared" si="24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0"/>
        <v>1.994</v>
      </c>
      <c r="P3968" s="6">
        <f t="shared" si="241"/>
        <v>23.5</v>
      </c>
      <c r="Q3968" t="s">
        <v>8315</v>
      </c>
      <c r="R3968" t="s">
        <v>8316</v>
      </c>
      <c r="S3968" s="10">
        <f t="shared" si="242"/>
        <v>41801.711550925924</v>
      </c>
      <c r="T3968" s="10">
        <f t="shared" si="24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0"/>
        <v>1.7588235294117647</v>
      </c>
      <c r="P3969" s="6">
        <f t="shared" si="241"/>
        <v>210</v>
      </c>
      <c r="Q3969" t="s">
        <v>8315</v>
      </c>
      <c r="R3969" t="s">
        <v>8316</v>
      </c>
      <c r="S3969" s="10">
        <f t="shared" si="242"/>
        <v>42770.290590277778</v>
      </c>
      <c r="T3969" s="10">
        <f t="shared" si="24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0"/>
        <v>1.8946000000000001</v>
      </c>
      <c r="P3970" s="6">
        <f t="shared" si="241"/>
        <v>269</v>
      </c>
      <c r="Q3970" t="s">
        <v>8315</v>
      </c>
      <c r="R3970" t="s">
        <v>8316</v>
      </c>
      <c r="S3970" s="10">
        <f t="shared" si="242"/>
        <v>42452.815659722226</v>
      </c>
      <c r="T3970" s="10">
        <f t="shared" si="24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0"/>
        <v>1.9253097345132744</v>
      </c>
      <c r="P3971" s="6">
        <f t="shared" si="241"/>
        <v>108.5</v>
      </c>
      <c r="Q3971" t="s">
        <v>8315</v>
      </c>
      <c r="R3971" t="s">
        <v>8316</v>
      </c>
      <c r="S3971" s="10">
        <f t="shared" si="242"/>
        <v>42601.854699074072</v>
      </c>
      <c r="T3971" s="10">
        <f t="shared" si="243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0"/>
        <v>1.9992666666666667</v>
      </c>
      <c r="P3972" s="6">
        <f t="shared" si="241"/>
        <v>6.5</v>
      </c>
      <c r="Q3972" t="s">
        <v>8315</v>
      </c>
      <c r="R3972" t="s">
        <v>8316</v>
      </c>
      <c r="S3972" s="10">
        <f t="shared" si="242"/>
        <v>42447.863553240735</v>
      </c>
      <c r="T3972" s="10">
        <f t="shared" si="24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0"/>
        <v>1.9902857142857142</v>
      </c>
      <c r="P3973" s="6">
        <f t="shared" si="241"/>
        <v>71</v>
      </c>
      <c r="Q3973" t="s">
        <v>8315</v>
      </c>
      <c r="R3973" t="s">
        <v>8316</v>
      </c>
      <c r="S3973" s="10">
        <f t="shared" si="242"/>
        <v>41811.536180555559</v>
      </c>
      <c r="T3973" s="10">
        <f t="shared" si="24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0"/>
        <v>1.7890000000000001</v>
      </c>
      <c r="P3974" s="6">
        <f t="shared" si="241"/>
        <v>109.5</v>
      </c>
      <c r="Q3974" t="s">
        <v>8315</v>
      </c>
      <c r="R3974" t="s">
        <v>8316</v>
      </c>
      <c r="S3974" s="10">
        <f t="shared" si="242"/>
        <v>41981.067523148144</v>
      </c>
      <c r="T3974" s="10">
        <f t="shared" si="24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0"/>
        <v>1.2190000000000001</v>
      </c>
      <c r="P3975" s="6">
        <f t="shared" si="241"/>
        <v>1971</v>
      </c>
      <c r="Q3975" t="s">
        <v>8315</v>
      </c>
      <c r="R3975" t="s">
        <v>8316</v>
      </c>
      <c r="S3975" s="10">
        <f t="shared" si="242"/>
        <v>42469.68414351852</v>
      </c>
      <c r="T3975" s="10">
        <f t="shared" si="24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0"/>
        <v>1.6800000000000002</v>
      </c>
      <c r="P3976" s="6">
        <f t="shared" si="241"/>
        <v>165.5</v>
      </c>
      <c r="Q3976" t="s">
        <v>8315</v>
      </c>
      <c r="R3976" t="s">
        <v>8316</v>
      </c>
      <c r="S3976" s="10">
        <f t="shared" si="242"/>
        <v>42493.546851851846</v>
      </c>
      <c r="T3976" s="10">
        <f t="shared" si="24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0"/>
        <v>2</v>
      </c>
      <c r="P3977" s="6">
        <f t="shared" si="241"/>
        <v>0</v>
      </c>
      <c r="Q3977" t="s">
        <v>8315</v>
      </c>
      <c r="R3977" t="s">
        <v>8316</v>
      </c>
      <c r="S3977" s="10">
        <f t="shared" si="242"/>
        <v>42534.866875</v>
      </c>
      <c r="T3977" s="10">
        <f t="shared" si="24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0"/>
        <v>1.523076923076923</v>
      </c>
      <c r="P3978" s="6">
        <f t="shared" si="241"/>
        <v>315</v>
      </c>
      <c r="Q3978" t="s">
        <v>8315</v>
      </c>
      <c r="R3978" t="s">
        <v>8316</v>
      </c>
      <c r="S3978" s="10">
        <f t="shared" si="242"/>
        <v>41830.858344907407</v>
      </c>
      <c r="T3978" s="10">
        <f t="shared" si="24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0"/>
        <v>1.9855</v>
      </c>
      <c r="P3979" s="6">
        <f t="shared" si="241"/>
        <v>655.5</v>
      </c>
      <c r="Q3979" t="s">
        <v>8315</v>
      </c>
      <c r="R3979" t="s">
        <v>8316</v>
      </c>
      <c r="S3979" s="10">
        <f t="shared" si="242"/>
        <v>42543.788564814815</v>
      </c>
      <c r="T3979" s="10">
        <f t="shared" si="24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0"/>
        <v>1.893</v>
      </c>
      <c r="P3980" s="6">
        <f t="shared" si="241"/>
        <v>111</v>
      </c>
      <c r="Q3980" t="s">
        <v>8315</v>
      </c>
      <c r="R3980" t="s">
        <v>8316</v>
      </c>
      <c r="S3980" s="10">
        <f t="shared" si="242"/>
        <v>41975.642974537041</v>
      </c>
      <c r="T3980" s="10">
        <f t="shared" si="24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0"/>
        <v>1.9816666666666667</v>
      </c>
      <c r="P3981" s="6">
        <f t="shared" si="241"/>
        <v>58</v>
      </c>
      <c r="Q3981" t="s">
        <v>8315</v>
      </c>
      <c r="R3981" t="s">
        <v>8316</v>
      </c>
      <c r="S3981" s="10">
        <f t="shared" si="242"/>
        <v>42069.903437500005</v>
      </c>
      <c r="T3981" s="10">
        <f t="shared" si="24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0"/>
        <v>1.8199999999999998</v>
      </c>
      <c r="P3982" s="6">
        <f t="shared" si="241"/>
        <v>228.5</v>
      </c>
      <c r="Q3982" t="s">
        <v>8315</v>
      </c>
      <c r="R3982" t="s">
        <v>8316</v>
      </c>
      <c r="S3982" s="10">
        <f t="shared" si="242"/>
        <v>41795.598923611113</v>
      </c>
      <c r="T3982" s="10">
        <f t="shared" si="24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0"/>
        <v>1.9591666666666665</v>
      </c>
      <c r="P3983" s="6">
        <f t="shared" si="241"/>
        <v>616</v>
      </c>
      <c r="Q3983" t="s">
        <v>8315</v>
      </c>
      <c r="R3983" t="s">
        <v>8316</v>
      </c>
      <c r="S3983" s="10">
        <f t="shared" si="242"/>
        <v>42508.179965277777</v>
      </c>
      <c r="T3983" s="10">
        <f t="shared" si="24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0"/>
        <v>1.8</v>
      </c>
      <c r="P3984" s="6">
        <f t="shared" si="241"/>
        <v>87.5</v>
      </c>
      <c r="Q3984" t="s">
        <v>8315</v>
      </c>
      <c r="R3984" t="s">
        <v>8316</v>
      </c>
      <c r="S3984" s="10">
        <f t="shared" si="242"/>
        <v>42132.809953703705</v>
      </c>
      <c r="T3984" s="10">
        <f t="shared" si="24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0"/>
        <v>1.6519748653500899</v>
      </c>
      <c r="P3985" s="6">
        <f t="shared" si="241"/>
        <v>1961.5</v>
      </c>
      <c r="Q3985" t="s">
        <v>8315</v>
      </c>
      <c r="R3985" t="s">
        <v>8316</v>
      </c>
      <c r="S3985" s="10">
        <f t="shared" si="242"/>
        <v>41747.86986111111</v>
      </c>
      <c r="T3985" s="10">
        <f t="shared" si="24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0"/>
        <v>1.9366666666666665</v>
      </c>
      <c r="P3986" s="6">
        <f t="shared" si="241"/>
        <v>52.5</v>
      </c>
      <c r="Q3986" t="s">
        <v>8315</v>
      </c>
      <c r="R3986" t="s">
        <v>8316</v>
      </c>
      <c r="S3986" s="10">
        <f t="shared" si="242"/>
        <v>41920.963472222218</v>
      </c>
      <c r="T3986" s="10">
        <f t="shared" si="24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0"/>
        <v>1.6795</v>
      </c>
      <c r="P3987" s="6">
        <f t="shared" si="241"/>
        <v>330</v>
      </c>
      <c r="Q3987" t="s">
        <v>8315</v>
      </c>
      <c r="R3987" t="s">
        <v>8316</v>
      </c>
      <c r="S3987" s="10">
        <f t="shared" si="242"/>
        <v>42399.707407407404</v>
      </c>
      <c r="T3987" s="10">
        <f t="shared" si="24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0"/>
        <v>1.9024000000000001</v>
      </c>
      <c r="P3988" s="6">
        <f t="shared" si="241"/>
        <v>250.5</v>
      </c>
      <c r="Q3988" t="s">
        <v>8315</v>
      </c>
      <c r="R3988" t="s">
        <v>8316</v>
      </c>
      <c r="S3988" s="10">
        <f t="shared" si="242"/>
        <v>42467.548541666663</v>
      </c>
      <c r="T3988" s="10">
        <f t="shared" si="24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0"/>
        <v>1.6225000000000001</v>
      </c>
      <c r="P3989" s="6">
        <f t="shared" si="241"/>
        <v>82</v>
      </c>
      <c r="Q3989" t="s">
        <v>8315</v>
      </c>
      <c r="R3989" t="s">
        <v>8316</v>
      </c>
      <c r="S3989" s="10">
        <f t="shared" si="242"/>
        <v>41765.92465277778</v>
      </c>
      <c r="T3989" s="10">
        <f t="shared" si="24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0"/>
        <v>1.9786666666666668</v>
      </c>
      <c r="P3990" s="6">
        <f t="shared" si="241"/>
        <v>18</v>
      </c>
      <c r="Q3990" t="s">
        <v>8315</v>
      </c>
      <c r="R3990" t="s">
        <v>8316</v>
      </c>
      <c r="S3990" s="10">
        <f t="shared" si="242"/>
        <v>42230.08116898148</v>
      </c>
      <c r="T3990" s="10">
        <f t="shared" si="24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0"/>
        <v>2</v>
      </c>
      <c r="P3991" s="6">
        <f t="shared" si="241"/>
        <v>0</v>
      </c>
      <c r="Q3991" t="s">
        <v>8315</v>
      </c>
      <c r="R3991" t="s">
        <v>8316</v>
      </c>
      <c r="S3991" s="10">
        <f t="shared" si="242"/>
        <v>42286.749780092592</v>
      </c>
      <c r="T3991" s="10">
        <f t="shared" si="24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0"/>
        <v>1.958181818181818</v>
      </c>
      <c r="P3992" s="6">
        <f t="shared" si="241"/>
        <v>36</v>
      </c>
      <c r="Q3992" t="s">
        <v>8315</v>
      </c>
      <c r="R3992" t="s">
        <v>8316</v>
      </c>
      <c r="S3992" s="10">
        <f t="shared" si="242"/>
        <v>42401.672372685185</v>
      </c>
      <c r="T3992" s="10">
        <f t="shared" si="24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0"/>
        <v>1.8</v>
      </c>
      <c r="P3993" s="6">
        <f t="shared" si="241"/>
        <v>50.5</v>
      </c>
      <c r="Q3993" t="s">
        <v>8315</v>
      </c>
      <c r="R3993" t="s">
        <v>8316</v>
      </c>
      <c r="S3993" s="10">
        <f t="shared" si="242"/>
        <v>42125.644467592589</v>
      </c>
      <c r="T3993" s="10">
        <f t="shared" si="24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0"/>
        <v>1.9459</v>
      </c>
      <c r="P3994" s="6">
        <f t="shared" si="241"/>
        <v>275</v>
      </c>
      <c r="Q3994" t="s">
        <v>8315</v>
      </c>
      <c r="R3994" t="s">
        <v>8316</v>
      </c>
      <c r="S3994" s="10">
        <f t="shared" si="242"/>
        <v>42289.94049768518</v>
      </c>
      <c r="T3994" s="10">
        <f t="shared" si="24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0"/>
        <v>1.9999400000000001</v>
      </c>
      <c r="P3995" s="6">
        <f t="shared" si="241"/>
        <v>2</v>
      </c>
      <c r="Q3995" t="s">
        <v>8315</v>
      </c>
      <c r="R3995" t="s">
        <v>8316</v>
      </c>
      <c r="S3995" s="10">
        <f t="shared" si="242"/>
        <v>42107.864722222221</v>
      </c>
      <c r="T3995" s="10">
        <f t="shared" si="24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0"/>
        <v>1.9975000000000001</v>
      </c>
      <c r="P3996" s="6">
        <f t="shared" si="241"/>
        <v>3</v>
      </c>
      <c r="Q3996" t="s">
        <v>8315</v>
      </c>
      <c r="R3996" t="s">
        <v>8316</v>
      </c>
      <c r="S3996" s="10">
        <f t="shared" si="242"/>
        <v>41809.389930555553</v>
      </c>
      <c r="T3996" s="10">
        <f t="shared" si="24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0"/>
        <v>1.65</v>
      </c>
      <c r="P3997" s="6">
        <f t="shared" si="241"/>
        <v>37</v>
      </c>
      <c r="Q3997" t="s">
        <v>8315</v>
      </c>
      <c r="R3997" t="s">
        <v>8316</v>
      </c>
      <c r="S3997" s="10">
        <f t="shared" si="242"/>
        <v>42019.683761574073</v>
      </c>
      <c r="T3997" s="10">
        <f t="shared" si="24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0"/>
        <v>1.8343333333333334</v>
      </c>
      <c r="P3998" s="6">
        <f t="shared" si="241"/>
        <v>257</v>
      </c>
      <c r="Q3998" t="s">
        <v>8315</v>
      </c>
      <c r="R3998" t="s">
        <v>8316</v>
      </c>
      <c r="S3998" s="10">
        <f t="shared" si="242"/>
        <v>41950.26694444444</v>
      </c>
      <c r="T3998" s="10">
        <f t="shared" si="24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0"/>
        <v>2</v>
      </c>
      <c r="P3999" s="6">
        <f t="shared" si="241"/>
        <v>0</v>
      </c>
      <c r="Q3999" t="s">
        <v>8315</v>
      </c>
      <c r="R3999" t="s">
        <v>8316</v>
      </c>
      <c r="S3999" s="10">
        <f t="shared" si="242"/>
        <v>42069.391446759255</v>
      </c>
      <c r="T3999" s="10">
        <f t="shared" si="24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0"/>
        <v>1.4279999999999999</v>
      </c>
      <c r="P4000" s="6">
        <f t="shared" si="241"/>
        <v>363.5</v>
      </c>
      <c r="Q4000" t="s">
        <v>8315</v>
      </c>
      <c r="R4000" t="s">
        <v>8316</v>
      </c>
      <c r="S4000" s="10">
        <f t="shared" si="242"/>
        <v>42061.963263888887</v>
      </c>
      <c r="T4000" s="10">
        <f t="shared" si="24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0"/>
        <v>1.834857142857143</v>
      </c>
      <c r="P4001" s="6">
        <f t="shared" si="241"/>
        <v>585</v>
      </c>
      <c r="Q4001" t="s">
        <v>8315</v>
      </c>
      <c r="R4001" t="s">
        <v>8316</v>
      </c>
      <c r="S4001" s="10">
        <f t="shared" si="242"/>
        <v>41842.828680555554</v>
      </c>
      <c r="T4001" s="10">
        <f t="shared" si="24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0"/>
        <v>1.99875</v>
      </c>
      <c r="P4002" s="6">
        <f t="shared" si="241"/>
        <v>5.5</v>
      </c>
      <c r="Q4002" t="s">
        <v>8315</v>
      </c>
      <c r="R4002" t="s">
        <v>8316</v>
      </c>
      <c r="S4002" s="10">
        <f t="shared" si="242"/>
        <v>42437.64534722222</v>
      </c>
      <c r="T4002" s="10">
        <f t="shared" si="24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0"/>
        <v>1.6225000000000001</v>
      </c>
      <c r="P4003" s="6">
        <f t="shared" si="241"/>
        <v>233.5</v>
      </c>
      <c r="Q4003" t="s">
        <v>8315</v>
      </c>
      <c r="R4003" t="s">
        <v>8316</v>
      </c>
      <c r="S4003" s="10">
        <f t="shared" si="242"/>
        <v>42775.964212962965</v>
      </c>
      <c r="T4003" s="10">
        <f t="shared" si="24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0"/>
        <v>1.9816</v>
      </c>
      <c r="P4004" s="6">
        <f t="shared" si="241"/>
        <v>13.5</v>
      </c>
      <c r="Q4004" t="s">
        <v>8315</v>
      </c>
      <c r="R4004" t="s">
        <v>8316</v>
      </c>
      <c r="S4004" s="10">
        <f t="shared" si="242"/>
        <v>41879.043530092589</v>
      </c>
      <c r="T4004" s="10">
        <f t="shared" si="24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0"/>
        <v>1.8995</v>
      </c>
      <c r="P4005" s="6">
        <f t="shared" si="241"/>
        <v>101.5</v>
      </c>
      <c r="Q4005" t="s">
        <v>8315</v>
      </c>
      <c r="R4005" t="s">
        <v>8316</v>
      </c>
      <c r="S4005" s="10">
        <f t="shared" si="242"/>
        <v>42020.587349537032</v>
      </c>
      <c r="T4005" s="10">
        <f t="shared" si="24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0"/>
        <v>1.998</v>
      </c>
      <c r="P4006" s="6">
        <f t="shared" si="241"/>
        <v>1</v>
      </c>
      <c r="Q4006" t="s">
        <v>8315</v>
      </c>
      <c r="R4006" t="s">
        <v>8316</v>
      </c>
      <c r="S4006" s="10">
        <f t="shared" si="242"/>
        <v>41890.16269675926</v>
      </c>
      <c r="T4006" s="10">
        <f t="shared" si="24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0"/>
        <v>1.9866666666666668</v>
      </c>
      <c r="P4007" s="6">
        <f t="shared" si="241"/>
        <v>21</v>
      </c>
      <c r="Q4007" t="s">
        <v>8315</v>
      </c>
      <c r="R4007" t="s">
        <v>8316</v>
      </c>
      <c r="S4007" s="10">
        <f t="shared" si="242"/>
        <v>41872.807696759257</v>
      </c>
      <c r="T4007" s="10">
        <f t="shared" si="24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0"/>
        <v>1.9999333333333333</v>
      </c>
      <c r="P4008" s="6">
        <f t="shared" si="241"/>
        <v>1.5</v>
      </c>
      <c r="Q4008" t="s">
        <v>8315</v>
      </c>
      <c r="R4008" t="s">
        <v>8316</v>
      </c>
      <c r="S4008" s="10">
        <f t="shared" si="242"/>
        <v>42391.772997685184</v>
      </c>
      <c r="T4008" s="10">
        <f t="shared" si="24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0"/>
        <v>1.9975000000000001</v>
      </c>
      <c r="P4009" s="6">
        <f t="shared" si="241"/>
        <v>3</v>
      </c>
      <c r="Q4009" t="s">
        <v>8315</v>
      </c>
      <c r="R4009" t="s">
        <v>8316</v>
      </c>
      <c r="S4009" s="10">
        <f t="shared" si="242"/>
        <v>41848.772928240738</v>
      </c>
      <c r="T4009" s="10">
        <f t="shared" si="24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0"/>
        <v>1.94</v>
      </c>
      <c r="P4010" s="6">
        <f t="shared" si="241"/>
        <v>32</v>
      </c>
      <c r="Q4010" t="s">
        <v>8315</v>
      </c>
      <c r="R4010" t="s">
        <v>8316</v>
      </c>
      <c r="S4010" s="10">
        <f t="shared" si="242"/>
        <v>42177.964201388888</v>
      </c>
      <c r="T4010" s="10">
        <f t="shared" si="24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0"/>
        <v>1.9611398963730569</v>
      </c>
      <c r="P4011" s="6">
        <f t="shared" si="241"/>
        <v>39</v>
      </c>
      <c r="Q4011" t="s">
        <v>8315</v>
      </c>
      <c r="R4011" t="s">
        <v>8316</v>
      </c>
      <c r="S4011" s="10">
        <f t="shared" si="242"/>
        <v>41851.700925925928</v>
      </c>
      <c r="T4011" s="10">
        <f t="shared" si="24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0"/>
        <v>1.7580555555555555</v>
      </c>
      <c r="P4012" s="6">
        <f t="shared" si="241"/>
        <v>890</v>
      </c>
      <c r="Q4012" t="s">
        <v>8315</v>
      </c>
      <c r="R4012" t="s">
        <v>8316</v>
      </c>
      <c r="S4012" s="10">
        <f t="shared" si="242"/>
        <v>41921.770439814813</v>
      </c>
      <c r="T4012" s="10">
        <f t="shared" si="24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0"/>
        <v>1.9239999999999999</v>
      </c>
      <c r="P4013" s="6">
        <f t="shared" si="241"/>
        <v>11.5</v>
      </c>
      <c r="Q4013" t="s">
        <v>8315</v>
      </c>
      <c r="R4013" t="s">
        <v>8316</v>
      </c>
      <c r="S4013" s="10">
        <f t="shared" si="242"/>
        <v>42002.54488425926</v>
      </c>
      <c r="T4013" s="10">
        <f t="shared" si="24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0"/>
        <v>2</v>
      </c>
      <c r="P4014" s="6">
        <f t="shared" si="241"/>
        <v>0</v>
      </c>
      <c r="Q4014" t="s">
        <v>8315</v>
      </c>
      <c r="R4014" t="s">
        <v>8316</v>
      </c>
      <c r="S4014" s="10">
        <f t="shared" si="242"/>
        <v>42096.544548611113</v>
      </c>
      <c r="T4014" s="10">
        <f t="shared" si="24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0"/>
        <v>1.9870000000000001</v>
      </c>
      <c r="P4015" s="6">
        <f t="shared" si="241"/>
        <v>14</v>
      </c>
      <c r="Q4015" t="s">
        <v>8315</v>
      </c>
      <c r="R4015" t="s">
        <v>8316</v>
      </c>
      <c r="S4015" s="10">
        <f t="shared" si="242"/>
        <v>42021.301192129627</v>
      </c>
      <c r="T4015" s="10">
        <f t="shared" si="24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0"/>
        <v>2</v>
      </c>
      <c r="P4016" s="6">
        <f t="shared" si="241"/>
        <v>0</v>
      </c>
      <c r="Q4016" t="s">
        <v>8315</v>
      </c>
      <c r="R4016" t="s">
        <v>8316</v>
      </c>
      <c r="S4016" s="10">
        <f t="shared" si="242"/>
        <v>42419.246168981481</v>
      </c>
      <c r="T4016" s="10">
        <f t="shared" si="24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0"/>
        <v>1.999857142857143</v>
      </c>
      <c r="P4017" s="6">
        <f t="shared" si="241"/>
        <v>1</v>
      </c>
      <c r="Q4017" t="s">
        <v>8315</v>
      </c>
      <c r="R4017" t="s">
        <v>8316</v>
      </c>
      <c r="S4017" s="10">
        <f t="shared" si="242"/>
        <v>42174.780821759254</v>
      </c>
      <c r="T4017" s="10">
        <f t="shared" si="24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0"/>
        <v>1.8599999999999999</v>
      </c>
      <c r="P4018" s="6">
        <f t="shared" si="241"/>
        <v>38.5</v>
      </c>
      <c r="Q4018" t="s">
        <v>8315</v>
      </c>
      <c r="R4018" t="s">
        <v>8316</v>
      </c>
      <c r="S4018" s="10">
        <f t="shared" si="242"/>
        <v>41869.872685185182</v>
      </c>
      <c r="T4018" s="10">
        <f t="shared" si="24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0"/>
        <v>1.9895</v>
      </c>
      <c r="P4019" s="6">
        <f t="shared" si="241"/>
        <v>53.5</v>
      </c>
      <c r="Q4019" t="s">
        <v>8315</v>
      </c>
      <c r="R4019" t="s">
        <v>8316</v>
      </c>
      <c r="S4019" s="10">
        <f t="shared" si="242"/>
        <v>41856.672152777777</v>
      </c>
      <c r="T4019" s="10">
        <f t="shared" si="24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0"/>
        <v>1.9133333333333333</v>
      </c>
      <c r="P4020" s="6">
        <f t="shared" si="241"/>
        <v>67</v>
      </c>
      <c r="Q4020" t="s">
        <v>8315</v>
      </c>
      <c r="R4020" t="s">
        <v>8316</v>
      </c>
      <c r="S4020" s="10">
        <f t="shared" si="242"/>
        <v>42620.91097222222</v>
      </c>
      <c r="T4020" s="10">
        <f t="shared" si="24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0"/>
        <v>1.9917142857142855</v>
      </c>
      <c r="P4021" s="6">
        <f t="shared" si="241"/>
        <v>16.5</v>
      </c>
      <c r="Q4021" t="s">
        <v>8315</v>
      </c>
      <c r="R4021" t="s">
        <v>8316</v>
      </c>
      <c r="S4021" s="10">
        <f t="shared" si="242"/>
        <v>42417.675879629634</v>
      </c>
      <c r="T4021" s="10">
        <f t="shared" si="24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ref="O4022:O4085" si="244">(D4022-E4022)/ABS(D4022)+1</f>
        <v>1.8333333333333335</v>
      </c>
      <c r="P4022" s="6">
        <f t="shared" ref="P4022:P4085" si="245">AVERAGE(E4022,L4022)</f>
        <v>51.5</v>
      </c>
      <c r="Q4022" t="s">
        <v>8315</v>
      </c>
      <c r="R4022" t="s">
        <v>8316</v>
      </c>
      <c r="S4022" s="10">
        <f t="shared" ref="S4022:S4085" si="246">(((J4022/60)/60)/24)+DATE(1970,1,1)</f>
        <v>42057.190960648149</v>
      </c>
      <c r="T4022" s="10">
        <f t="shared" ref="T4022:T4085" si="247"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4"/>
        <v>1.9916666666666667</v>
      </c>
      <c r="P4023" s="6">
        <f t="shared" si="245"/>
        <v>63.5</v>
      </c>
      <c r="Q4023" t="s">
        <v>8315</v>
      </c>
      <c r="R4023" t="s">
        <v>8316</v>
      </c>
      <c r="S4023" s="10">
        <f t="shared" si="246"/>
        <v>41878.911550925928</v>
      </c>
      <c r="T4023" s="10">
        <f t="shared" si="24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4"/>
        <v>1.3043888888888888</v>
      </c>
      <c r="P4024" s="6">
        <f t="shared" si="245"/>
        <v>6359</v>
      </c>
      <c r="Q4024" t="s">
        <v>8315</v>
      </c>
      <c r="R4024" t="s">
        <v>8316</v>
      </c>
      <c r="S4024" s="10">
        <f t="shared" si="246"/>
        <v>41990.584108796291</v>
      </c>
      <c r="T4024" s="10">
        <f t="shared" si="24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4"/>
        <v>2</v>
      </c>
      <c r="P4025" s="6">
        <f t="shared" si="245"/>
        <v>0</v>
      </c>
      <c r="Q4025" t="s">
        <v>8315</v>
      </c>
      <c r="R4025" t="s">
        <v>8316</v>
      </c>
      <c r="S4025" s="10">
        <f t="shared" si="246"/>
        <v>42408.999571759254</v>
      </c>
      <c r="T4025" s="10">
        <f t="shared" si="24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4"/>
        <v>1.9875</v>
      </c>
      <c r="P4026" s="6">
        <f t="shared" si="245"/>
        <v>5.5</v>
      </c>
      <c r="Q4026" t="s">
        <v>8315</v>
      </c>
      <c r="R4026" t="s">
        <v>8316</v>
      </c>
      <c r="S4026" s="10">
        <f t="shared" si="246"/>
        <v>42217.670104166667</v>
      </c>
      <c r="T4026" s="10">
        <f t="shared" si="24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4"/>
        <v>1.95</v>
      </c>
      <c r="P4027" s="6">
        <f t="shared" si="245"/>
        <v>127</v>
      </c>
      <c r="Q4027" t="s">
        <v>8315</v>
      </c>
      <c r="R4027" t="s">
        <v>8316</v>
      </c>
      <c r="S4027" s="10">
        <f t="shared" si="246"/>
        <v>42151.237685185188</v>
      </c>
      <c r="T4027" s="10">
        <f t="shared" si="24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4"/>
        <v>2</v>
      </c>
      <c r="P4028" s="6">
        <f t="shared" si="245"/>
        <v>0</v>
      </c>
      <c r="Q4028" t="s">
        <v>8315</v>
      </c>
      <c r="R4028" t="s">
        <v>8316</v>
      </c>
      <c r="S4028" s="10">
        <f t="shared" si="246"/>
        <v>42282.655543981484</v>
      </c>
      <c r="T4028" s="10">
        <f t="shared" si="24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4"/>
        <v>1.9283333333333332</v>
      </c>
      <c r="P4029" s="6">
        <f t="shared" si="245"/>
        <v>111</v>
      </c>
      <c r="Q4029" t="s">
        <v>8315</v>
      </c>
      <c r="R4029" t="s">
        <v>8316</v>
      </c>
      <c r="S4029" s="10">
        <f t="shared" si="246"/>
        <v>42768.97084490741</v>
      </c>
      <c r="T4029" s="10">
        <f t="shared" si="24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4"/>
        <v>1.7195</v>
      </c>
      <c r="P4030" s="6">
        <f t="shared" si="245"/>
        <v>286</v>
      </c>
      <c r="Q4030" t="s">
        <v>8315</v>
      </c>
      <c r="R4030" t="s">
        <v>8316</v>
      </c>
      <c r="S4030" s="10">
        <f t="shared" si="246"/>
        <v>41765.938657407409</v>
      </c>
      <c r="T4030" s="10">
        <f t="shared" si="24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4"/>
        <v>2</v>
      </c>
      <c r="P4031" s="6">
        <f t="shared" si="245"/>
        <v>0</v>
      </c>
      <c r="Q4031" t="s">
        <v>8315</v>
      </c>
      <c r="R4031" t="s">
        <v>8316</v>
      </c>
      <c r="S4031" s="10">
        <f t="shared" si="246"/>
        <v>42322.025115740747</v>
      </c>
      <c r="T4031" s="10">
        <f t="shared" si="24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4"/>
        <v>1.8399999999999999</v>
      </c>
      <c r="P4032" s="6">
        <f t="shared" si="245"/>
        <v>203</v>
      </c>
      <c r="Q4032" t="s">
        <v>8315</v>
      </c>
      <c r="R4032" t="s">
        <v>8316</v>
      </c>
      <c r="S4032" s="10">
        <f t="shared" si="246"/>
        <v>42374.655081018514</v>
      </c>
      <c r="T4032" s="10">
        <f t="shared" si="24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4"/>
        <v>2</v>
      </c>
      <c r="P4033" s="6">
        <f t="shared" si="245"/>
        <v>0</v>
      </c>
      <c r="Q4033" t="s">
        <v>8315</v>
      </c>
      <c r="R4033" t="s">
        <v>8316</v>
      </c>
      <c r="S4033" s="10">
        <f t="shared" si="246"/>
        <v>41941.585231481484</v>
      </c>
      <c r="T4033" s="10">
        <f t="shared" si="24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4"/>
        <v>1.9317129629629628</v>
      </c>
      <c r="P4034" s="6">
        <f t="shared" si="245"/>
        <v>210</v>
      </c>
      <c r="Q4034" t="s">
        <v>8315</v>
      </c>
      <c r="R4034" t="s">
        <v>8316</v>
      </c>
      <c r="S4034" s="10">
        <f t="shared" si="246"/>
        <v>42293.809212962966</v>
      </c>
      <c r="T4034" s="10">
        <f t="shared" si="24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44"/>
        <v>1.7430129707112971</v>
      </c>
      <c r="P4035" s="6">
        <f t="shared" si="245"/>
        <v>3117.9949999999999</v>
      </c>
      <c r="Q4035" t="s">
        <v>8315</v>
      </c>
      <c r="R4035" t="s">
        <v>8316</v>
      </c>
      <c r="S4035" s="10">
        <f t="shared" si="246"/>
        <v>42614.268796296295</v>
      </c>
      <c r="T4035" s="10">
        <f t="shared" si="247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44"/>
        <v>1.9851851851851852</v>
      </c>
      <c r="P4036" s="6">
        <f t="shared" si="245"/>
        <v>101</v>
      </c>
      <c r="Q4036" t="s">
        <v>8315</v>
      </c>
      <c r="R4036" t="s">
        <v>8316</v>
      </c>
      <c r="S4036" s="10">
        <f t="shared" si="246"/>
        <v>42067.947337962964</v>
      </c>
      <c r="T4036" s="10">
        <f t="shared" si="24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44"/>
        <v>1.6315</v>
      </c>
      <c r="P4037" s="6">
        <f t="shared" si="245"/>
        <v>1855</v>
      </c>
      <c r="Q4037" t="s">
        <v>8315</v>
      </c>
      <c r="R4037" t="s">
        <v>8316</v>
      </c>
      <c r="S4037" s="10">
        <f t="shared" si="246"/>
        <v>41903.882951388885</v>
      </c>
      <c r="T4037" s="10">
        <f t="shared" si="24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44"/>
        <v>1.5295000000000001</v>
      </c>
      <c r="P4038" s="6">
        <f t="shared" si="245"/>
        <v>1420</v>
      </c>
      <c r="Q4038" t="s">
        <v>8315</v>
      </c>
      <c r="R4038" t="s">
        <v>8316</v>
      </c>
      <c r="S4038" s="10">
        <f t="shared" si="246"/>
        <v>41804.937083333331</v>
      </c>
      <c r="T4038" s="10">
        <f t="shared" si="24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44"/>
        <v>1.8857142857142857</v>
      </c>
      <c r="P4039" s="6">
        <f t="shared" si="245"/>
        <v>41</v>
      </c>
      <c r="Q4039" t="s">
        <v>8315</v>
      </c>
      <c r="R4039" t="s">
        <v>8316</v>
      </c>
      <c r="S4039" s="10">
        <f t="shared" si="246"/>
        <v>42497.070775462969</v>
      </c>
      <c r="T4039" s="10">
        <f t="shared" si="24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44"/>
        <v>1.8795999999999999</v>
      </c>
      <c r="P4040" s="6">
        <f t="shared" si="245"/>
        <v>152.5</v>
      </c>
      <c r="Q4040" t="s">
        <v>8315</v>
      </c>
      <c r="R4040" t="s">
        <v>8316</v>
      </c>
      <c r="S4040" s="10">
        <f t="shared" si="246"/>
        <v>41869.798726851855</v>
      </c>
      <c r="T4040" s="10">
        <f t="shared" si="24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44"/>
        <v>1.4</v>
      </c>
      <c r="P4041" s="6">
        <f t="shared" si="245"/>
        <v>152.5</v>
      </c>
      <c r="Q4041" t="s">
        <v>8315</v>
      </c>
      <c r="R4041" t="s">
        <v>8316</v>
      </c>
      <c r="S4041" s="10">
        <f t="shared" si="246"/>
        <v>42305.670914351853</v>
      </c>
      <c r="T4041" s="10">
        <f t="shared" si="24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44"/>
        <v>1.6875</v>
      </c>
      <c r="P4042" s="6">
        <f t="shared" si="245"/>
        <v>1251</v>
      </c>
      <c r="Q4042" t="s">
        <v>8315</v>
      </c>
      <c r="R4042" t="s">
        <v>8316</v>
      </c>
      <c r="S4042" s="10">
        <f t="shared" si="246"/>
        <v>42144.231527777782</v>
      </c>
      <c r="T4042" s="10">
        <f t="shared" si="24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44"/>
        <v>1.9958</v>
      </c>
      <c r="P4043" s="6">
        <f t="shared" si="245"/>
        <v>11.5</v>
      </c>
      <c r="Q4043" t="s">
        <v>8315</v>
      </c>
      <c r="R4043" t="s">
        <v>8316</v>
      </c>
      <c r="S4043" s="10">
        <f t="shared" si="246"/>
        <v>42559.474004629628</v>
      </c>
      <c r="T4043" s="10">
        <f t="shared" si="24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44"/>
        <v>1.9979</v>
      </c>
      <c r="P4044" s="6">
        <f t="shared" si="245"/>
        <v>12</v>
      </c>
      <c r="Q4044" t="s">
        <v>8315</v>
      </c>
      <c r="R4044" t="s">
        <v>8316</v>
      </c>
      <c r="S4044" s="10">
        <f t="shared" si="246"/>
        <v>41995.084074074075</v>
      </c>
      <c r="T4044" s="10">
        <f t="shared" si="24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44"/>
        <v>2</v>
      </c>
      <c r="P4045" s="6">
        <f t="shared" si="245"/>
        <v>0</v>
      </c>
      <c r="Q4045" t="s">
        <v>8315</v>
      </c>
      <c r="R4045" t="s">
        <v>8316</v>
      </c>
      <c r="S4045" s="10">
        <f t="shared" si="246"/>
        <v>41948.957465277781</v>
      </c>
      <c r="T4045" s="10">
        <f t="shared" si="24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44"/>
        <v>1.625</v>
      </c>
      <c r="P4046" s="6">
        <f t="shared" si="245"/>
        <v>114.5</v>
      </c>
      <c r="Q4046" t="s">
        <v>8315</v>
      </c>
      <c r="R4046" t="s">
        <v>8316</v>
      </c>
      <c r="S4046" s="10">
        <f t="shared" si="246"/>
        <v>42074.219699074078</v>
      </c>
      <c r="T4046" s="10">
        <f t="shared" si="24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44"/>
        <v>1.9998</v>
      </c>
      <c r="P4047" s="6">
        <f t="shared" si="245"/>
        <v>1</v>
      </c>
      <c r="Q4047" t="s">
        <v>8315</v>
      </c>
      <c r="R4047" t="s">
        <v>8316</v>
      </c>
      <c r="S4047" s="10">
        <f t="shared" si="246"/>
        <v>41842.201261574075</v>
      </c>
      <c r="T4047" s="10">
        <f t="shared" si="24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44"/>
        <v>1.9178571428571427</v>
      </c>
      <c r="P4048" s="6">
        <f t="shared" si="245"/>
        <v>236</v>
      </c>
      <c r="Q4048" t="s">
        <v>8315</v>
      </c>
      <c r="R4048" t="s">
        <v>8316</v>
      </c>
      <c r="S4048" s="10">
        <f t="shared" si="246"/>
        <v>41904.650578703702</v>
      </c>
      <c r="T4048" s="10">
        <f t="shared" si="24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44"/>
        <v>1.978</v>
      </c>
      <c r="P4049" s="6">
        <f t="shared" si="245"/>
        <v>57</v>
      </c>
      <c r="Q4049" t="s">
        <v>8315</v>
      </c>
      <c r="R4049" t="s">
        <v>8316</v>
      </c>
      <c r="S4049" s="10">
        <f t="shared" si="246"/>
        <v>41991.022488425922</v>
      </c>
      <c r="T4049" s="10">
        <f t="shared" si="24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44"/>
        <v>1.8234705882352942</v>
      </c>
      <c r="P4050" s="6">
        <f t="shared" si="245"/>
        <v>1546</v>
      </c>
      <c r="Q4050" t="s">
        <v>8315</v>
      </c>
      <c r="R4050" t="s">
        <v>8316</v>
      </c>
      <c r="S4050" s="10">
        <f t="shared" si="246"/>
        <v>42436.509108796294</v>
      </c>
      <c r="T4050" s="10">
        <f t="shared" si="24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44"/>
        <v>1.9992000000000001</v>
      </c>
      <c r="P4051" s="6">
        <f t="shared" si="245"/>
        <v>8.5</v>
      </c>
      <c r="Q4051" t="s">
        <v>8315</v>
      </c>
      <c r="R4051" t="s">
        <v>8316</v>
      </c>
      <c r="S4051" s="10">
        <f t="shared" si="246"/>
        <v>42169.958506944444</v>
      </c>
      <c r="T4051" s="10">
        <f t="shared" si="24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44"/>
        <v>1.9993333333333334</v>
      </c>
      <c r="P4052" s="6">
        <f t="shared" si="245"/>
        <v>1</v>
      </c>
      <c r="Q4052" t="s">
        <v>8315</v>
      </c>
      <c r="R4052" t="s">
        <v>8316</v>
      </c>
      <c r="S4052" s="10">
        <f t="shared" si="246"/>
        <v>41905.636469907404</v>
      </c>
      <c r="T4052" s="10">
        <f t="shared" si="24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44"/>
        <v>2</v>
      </c>
      <c r="P4053" s="6">
        <f t="shared" si="245"/>
        <v>0</v>
      </c>
      <c r="Q4053" t="s">
        <v>8315</v>
      </c>
      <c r="R4053" t="s">
        <v>8316</v>
      </c>
      <c r="S4053" s="10">
        <f t="shared" si="246"/>
        <v>41761.810150462967</v>
      </c>
      <c r="T4053" s="10">
        <f t="shared" si="24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44"/>
        <v>1.6246666666666667</v>
      </c>
      <c r="P4054" s="6">
        <f t="shared" si="245"/>
        <v>569.5</v>
      </c>
      <c r="Q4054" t="s">
        <v>8315</v>
      </c>
      <c r="R4054" t="s">
        <v>8316</v>
      </c>
      <c r="S4054" s="10">
        <f t="shared" si="246"/>
        <v>41865.878657407404</v>
      </c>
      <c r="T4054" s="10">
        <f t="shared" si="24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44"/>
        <v>1.78</v>
      </c>
      <c r="P4055" s="6">
        <f t="shared" si="245"/>
        <v>56</v>
      </c>
      <c r="Q4055" t="s">
        <v>8315</v>
      </c>
      <c r="R4055" t="s">
        <v>8316</v>
      </c>
      <c r="S4055" s="10">
        <f t="shared" si="246"/>
        <v>41928.690138888887</v>
      </c>
      <c r="T4055" s="10">
        <f t="shared" si="24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44"/>
        <v>2</v>
      </c>
      <c r="P4056" s="6">
        <f t="shared" si="245"/>
        <v>0</v>
      </c>
      <c r="Q4056" t="s">
        <v>8315</v>
      </c>
      <c r="R4056" t="s">
        <v>8316</v>
      </c>
      <c r="S4056" s="10">
        <f t="shared" si="246"/>
        <v>42613.841261574074</v>
      </c>
      <c r="T4056" s="10">
        <f t="shared" si="24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44"/>
        <v>1.8237999999999999</v>
      </c>
      <c r="P4057" s="6">
        <f t="shared" si="245"/>
        <v>451</v>
      </c>
      <c r="Q4057" t="s">
        <v>8315</v>
      </c>
      <c r="R4057" t="s">
        <v>8316</v>
      </c>
      <c r="S4057" s="10">
        <f t="shared" si="246"/>
        <v>41779.648506944446</v>
      </c>
      <c r="T4057" s="10">
        <f t="shared" si="24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44"/>
        <v>1.47</v>
      </c>
      <c r="P4058" s="6">
        <f t="shared" si="245"/>
        <v>402</v>
      </c>
      <c r="Q4058" t="s">
        <v>8315</v>
      </c>
      <c r="R4058" t="s">
        <v>8316</v>
      </c>
      <c r="S4058" s="10">
        <f t="shared" si="246"/>
        <v>42534.933321759265</v>
      </c>
      <c r="T4058" s="10">
        <f t="shared" si="24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44"/>
        <v>1.7785714285714285</v>
      </c>
      <c r="P4059" s="6">
        <f t="shared" si="245"/>
        <v>390.5</v>
      </c>
      <c r="Q4059" t="s">
        <v>8315</v>
      </c>
      <c r="R4059" t="s">
        <v>8316</v>
      </c>
      <c r="S4059" s="10">
        <f t="shared" si="246"/>
        <v>42310.968518518523</v>
      </c>
      <c r="T4059" s="10">
        <f t="shared" si="24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44"/>
        <v>1.9746666666666668</v>
      </c>
      <c r="P4060" s="6">
        <f t="shared" si="245"/>
        <v>49.5</v>
      </c>
      <c r="Q4060" t="s">
        <v>8315</v>
      </c>
      <c r="R4060" t="s">
        <v>8316</v>
      </c>
      <c r="S4060" s="10">
        <f t="shared" si="246"/>
        <v>42446.060694444444</v>
      </c>
      <c r="T4060" s="10">
        <f t="shared" si="24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44"/>
        <v>1.9750000000000001</v>
      </c>
      <c r="P4061" s="6">
        <f t="shared" si="245"/>
        <v>128.5</v>
      </c>
      <c r="Q4061" t="s">
        <v>8315</v>
      </c>
      <c r="R4061" t="s">
        <v>8316</v>
      </c>
      <c r="S4061" s="10">
        <f t="shared" si="246"/>
        <v>41866.640648148146</v>
      </c>
      <c r="T4061" s="10">
        <f t="shared" si="24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44"/>
        <v>1.9715</v>
      </c>
      <c r="P4062" s="6">
        <f t="shared" si="245"/>
        <v>145</v>
      </c>
      <c r="Q4062" t="s">
        <v>8315</v>
      </c>
      <c r="R4062" t="s">
        <v>8316</v>
      </c>
      <c r="S4062" s="10">
        <f t="shared" si="246"/>
        <v>41779.695092592592</v>
      </c>
      <c r="T4062" s="10">
        <f t="shared" si="24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44"/>
        <v>2</v>
      </c>
      <c r="P4063" s="6">
        <f t="shared" si="245"/>
        <v>0</v>
      </c>
      <c r="Q4063" t="s">
        <v>8315</v>
      </c>
      <c r="R4063" t="s">
        <v>8316</v>
      </c>
      <c r="S4063" s="10">
        <f t="shared" si="246"/>
        <v>42421.141469907408</v>
      </c>
      <c r="T4063" s="10">
        <f t="shared" si="24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44"/>
        <v>1.9755</v>
      </c>
      <c r="P4064" s="6">
        <f t="shared" si="245"/>
        <v>246.5</v>
      </c>
      <c r="Q4064" t="s">
        <v>8315</v>
      </c>
      <c r="R4064" t="s">
        <v>8316</v>
      </c>
      <c r="S4064" s="10">
        <f t="shared" si="246"/>
        <v>42523.739212962959</v>
      </c>
      <c r="T4064" s="10">
        <f t="shared" si="24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44"/>
        <v>1.9857894736842105</v>
      </c>
      <c r="P4065" s="6">
        <f t="shared" si="245"/>
        <v>72</v>
      </c>
      <c r="Q4065" t="s">
        <v>8315</v>
      </c>
      <c r="R4065" t="s">
        <v>8316</v>
      </c>
      <c r="S4065" s="10">
        <f t="shared" si="246"/>
        <v>41787.681527777779</v>
      </c>
      <c r="T4065" s="10">
        <f t="shared" si="24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44"/>
        <v>1.8075000000000001</v>
      </c>
      <c r="P4066" s="6">
        <f t="shared" si="245"/>
        <v>195.5</v>
      </c>
      <c r="Q4066" t="s">
        <v>8315</v>
      </c>
      <c r="R4066" t="s">
        <v>8316</v>
      </c>
      <c r="S4066" s="10">
        <f t="shared" si="246"/>
        <v>42093.588263888887</v>
      </c>
      <c r="T4066" s="10">
        <f t="shared" si="24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44"/>
        <v>1.99325</v>
      </c>
      <c r="P4067" s="6">
        <f t="shared" si="245"/>
        <v>15.5</v>
      </c>
      <c r="Q4067" t="s">
        <v>8315</v>
      </c>
      <c r="R4067" t="s">
        <v>8316</v>
      </c>
      <c r="S4067" s="10">
        <f t="shared" si="246"/>
        <v>41833.951516203706</v>
      </c>
      <c r="T4067" s="10">
        <f t="shared" si="24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44"/>
        <v>1.9983333333333333</v>
      </c>
      <c r="P4068" s="6">
        <f t="shared" si="245"/>
        <v>13</v>
      </c>
      <c r="Q4068" t="s">
        <v>8315</v>
      </c>
      <c r="R4068" t="s">
        <v>8316</v>
      </c>
      <c r="S4068" s="10">
        <f t="shared" si="246"/>
        <v>42479.039212962962</v>
      </c>
      <c r="T4068" s="10">
        <f t="shared" si="24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44"/>
        <v>1.391</v>
      </c>
      <c r="P4069" s="6">
        <f t="shared" si="245"/>
        <v>1531</v>
      </c>
      <c r="Q4069" t="s">
        <v>8315</v>
      </c>
      <c r="R4069" t="s">
        <v>8316</v>
      </c>
      <c r="S4069" s="10">
        <f t="shared" si="246"/>
        <v>42235.117476851854</v>
      </c>
      <c r="T4069" s="10">
        <f t="shared" si="24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44"/>
        <v>1.9900000000000002</v>
      </c>
      <c r="P4070" s="6">
        <f t="shared" si="245"/>
        <v>17.975000000000001</v>
      </c>
      <c r="Q4070" t="s">
        <v>8315</v>
      </c>
      <c r="R4070" t="s">
        <v>8316</v>
      </c>
      <c r="S4070" s="10">
        <f t="shared" si="246"/>
        <v>42718.963599537034</v>
      </c>
      <c r="T4070" s="10">
        <f t="shared" si="24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44"/>
        <v>1.6560000000000001</v>
      </c>
      <c r="P4071" s="6">
        <f t="shared" si="245"/>
        <v>221.5</v>
      </c>
      <c r="Q4071" t="s">
        <v>8315</v>
      </c>
      <c r="R4071" t="s">
        <v>8316</v>
      </c>
      <c r="S4071" s="10">
        <f t="shared" si="246"/>
        <v>42022.661527777775</v>
      </c>
      <c r="T4071" s="10">
        <f t="shared" si="24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44"/>
        <v>1.835</v>
      </c>
      <c r="P4072" s="6">
        <f t="shared" si="245"/>
        <v>85.5</v>
      </c>
      <c r="Q4072" t="s">
        <v>8315</v>
      </c>
      <c r="R4072" t="s">
        <v>8316</v>
      </c>
      <c r="S4072" s="10">
        <f t="shared" si="246"/>
        <v>42031.666898148149</v>
      </c>
      <c r="T4072" s="10">
        <f t="shared" si="24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44"/>
        <v>2</v>
      </c>
      <c r="P4073" s="6">
        <f t="shared" si="245"/>
        <v>0</v>
      </c>
      <c r="Q4073" t="s">
        <v>8315</v>
      </c>
      <c r="R4073" t="s">
        <v>8316</v>
      </c>
      <c r="S4073" s="10">
        <f t="shared" si="246"/>
        <v>42700.804756944446</v>
      </c>
      <c r="T4073" s="10">
        <f t="shared" si="24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44"/>
        <v>1.996</v>
      </c>
      <c r="P4074" s="6">
        <f t="shared" si="245"/>
        <v>3</v>
      </c>
      <c r="Q4074" t="s">
        <v>8315</v>
      </c>
      <c r="R4074" t="s">
        <v>8316</v>
      </c>
      <c r="S4074" s="10">
        <f t="shared" si="246"/>
        <v>41812.77443287037</v>
      </c>
      <c r="T4074" s="10">
        <f t="shared" si="24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44"/>
        <v>1.9894285714285713</v>
      </c>
      <c r="P4075" s="6">
        <f t="shared" si="245"/>
        <v>19.5</v>
      </c>
      <c r="Q4075" t="s">
        <v>8315</v>
      </c>
      <c r="R4075" t="s">
        <v>8316</v>
      </c>
      <c r="S4075" s="10">
        <f t="shared" si="246"/>
        <v>42078.34520833334</v>
      </c>
      <c r="T4075" s="10">
        <f t="shared" si="24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44"/>
        <v>1.7327272727272729</v>
      </c>
      <c r="P4076" s="6">
        <f t="shared" si="245"/>
        <v>378</v>
      </c>
      <c r="Q4076" t="s">
        <v>8315</v>
      </c>
      <c r="R4076" t="s">
        <v>8316</v>
      </c>
      <c r="S4076" s="10">
        <f t="shared" si="246"/>
        <v>42283.552951388891</v>
      </c>
      <c r="T4076" s="10">
        <f t="shared" si="24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44"/>
        <v>1.712</v>
      </c>
      <c r="P4077" s="6">
        <f t="shared" si="245"/>
        <v>294.5</v>
      </c>
      <c r="Q4077" t="s">
        <v>8315</v>
      </c>
      <c r="R4077" t="s">
        <v>8316</v>
      </c>
      <c r="S4077" s="10">
        <f t="shared" si="246"/>
        <v>41779.045937499999</v>
      </c>
      <c r="T4077" s="10">
        <f t="shared" si="24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44"/>
        <v>2</v>
      </c>
      <c r="P4078" s="6">
        <f t="shared" si="245"/>
        <v>0</v>
      </c>
      <c r="Q4078" t="s">
        <v>8315</v>
      </c>
      <c r="R4078" t="s">
        <v>8316</v>
      </c>
      <c r="S4078" s="10">
        <f t="shared" si="246"/>
        <v>41905.795706018522</v>
      </c>
      <c r="T4078" s="10">
        <f t="shared" si="24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44"/>
        <v>1.911</v>
      </c>
      <c r="P4079" s="6">
        <f t="shared" si="245"/>
        <v>670.5</v>
      </c>
      <c r="Q4079" t="s">
        <v>8315</v>
      </c>
      <c r="R4079" t="s">
        <v>8316</v>
      </c>
      <c r="S4079" s="10">
        <f t="shared" si="246"/>
        <v>42695.7105787037</v>
      </c>
      <c r="T4079" s="10">
        <f t="shared" si="24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44"/>
        <v>2</v>
      </c>
      <c r="P4080" s="6">
        <f t="shared" si="245"/>
        <v>0</v>
      </c>
      <c r="Q4080" t="s">
        <v>8315</v>
      </c>
      <c r="R4080" t="s">
        <v>8316</v>
      </c>
      <c r="S4080" s="10">
        <f t="shared" si="246"/>
        <v>42732.787523148145</v>
      </c>
      <c r="T4080" s="10">
        <f t="shared" si="24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44"/>
        <v>1.9983333333333333</v>
      </c>
      <c r="P4081" s="6">
        <f t="shared" si="245"/>
        <v>3</v>
      </c>
      <c r="Q4081" t="s">
        <v>8315</v>
      </c>
      <c r="R4081" t="s">
        <v>8316</v>
      </c>
      <c r="S4081" s="10">
        <f t="shared" si="246"/>
        <v>42510.938900462963</v>
      </c>
      <c r="T4081" s="10">
        <f t="shared" si="24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44"/>
        <v>2</v>
      </c>
      <c r="P4082" s="6">
        <f t="shared" si="245"/>
        <v>0</v>
      </c>
      <c r="Q4082" t="s">
        <v>8315</v>
      </c>
      <c r="R4082" t="s">
        <v>8316</v>
      </c>
      <c r="S4082" s="10">
        <f t="shared" si="246"/>
        <v>42511.698101851856</v>
      </c>
      <c r="T4082" s="10">
        <f t="shared" si="24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44"/>
        <v>1.8426258992805755</v>
      </c>
      <c r="P4083" s="6">
        <f t="shared" si="245"/>
        <v>181</v>
      </c>
      <c r="Q4083" t="s">
        <v>8315</v>
      </c>
      <c r="R4083" t="s">
        <v>8316</v>
      </c>
      <c r="S4083" s="10">
        <f t="shared" si="246"/>
        <v>42041.581307870365</v>
      </c>
      <c r="T4083" s="10">
        <f t="shared" si="24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44"/>
        <v>1.98</v>
      </c>
      <c r="P4084" s="6">
        <f t="shared" si="245"/>
        <v>2.5</v>
      </c>
      <c r="Q4084" t="s">
        <v>8315</v>
      </c>
      <c r="R4084" t="s">
        <v>8316</v>
      </c>
      <c r="S4084" s="10">
        <f t="shared" si="246"/>
        <v>42307.189270833333</v>
      </c>
      <c r="T4084" s="10">
        <f t="shared" si="24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44"/>
        <v>1.7831428571428571</v>
      </c>
      <c r="P4085" s="6">
        <f t="shared" si="245"/>
        <v>382.5</v>
      </c>
      <c r="Q4085" t="s">
        <v>8315</v>
      </c>
      <c r="R4085" t="s">
        <v>8316</v>
      </c>
      <c r="S4085" s="10">
        <f t="shared" si="246"/>
        <v>42353.761759259258</v>
      </c>
      <c r="T4085" s="10">
        <f t="shared" si="24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ref="O4086:O4115" si="248">(D4086-E4086)/ABS(D4086)+1</f>
        <v>1.9966666666666666</v>
      </c>
      <c r="P4086" s="6">
        <f t="shared" ref="P4086:P4115" si="249">AVERAGE(E4086,L4086)</f>
        <v>5.5</v>
      </c>
      <c r="Q4086" t="s">
        <v>8315</v>
      </c>
      <c r="R4086" t="s">
        <v>8316</v>
      </c>
      <c r="S4086" s="10">
        <f t="shared" ref="S4086:S4115" si="250">(((J4086/60)/60)/24)+DATE(1970,1,1)</f>
        <v>42622.436412037037</v>
      </c>
      <c r="T4086" s="10">
        <f t="shared" ref="T4086:T4115" si="251"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48"/>
        <v>1.9971428571428571</v>
      </c>
      <c r="P4087" s="6">
        <f t="shared" si="249"/>
        <v>5.5</v>
      </c>
      <c r="Q4087" t="s">
        <v>8315</v>
      </c>
      <c r="R4087" t="s">
        <v>8316</v>
      </c>
      <c r="S4087" s="10">
        <f t="shared" si="250"/>
        <v>42058.603877314818</v>
      </c>
      <c r="T4087" s="10">
        <f t="shared" si="25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48"/>
        <v>1.9529999999999998</v>
      </c>
      <c r="P4088" s="6">
        <f t="shared" si="249"/>
        <v>26</v>
      </c>
      <c r="Q4088" t="s">
        <v>8315</v>
      </c>
      <c r="R4088" t="s">
        <v>8316</v>
      </c>
      <c r="S4088" s="10">
        <f t="shared" si="250"/>
        <v>42304.940960648149</v>
      </c>
      <c r="T4088" s="10">
        <f t="shared" si="25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48"/>
        <v>2</v>
      </c>
      <c r="P4089" s="6">
        <f t="shared" si="249"/>
        <v>0</v>
      </c>
      <c r="Q4089" t="s">
        <v>8315</v>
      </c>
      <c r="R4089" t="s">
        <v>8316</v>
      </c>
      <c r="S4089" s="10">
        <f t="shared" si="250"/>
        <v>42538.742893518516</v>
      </c>
      <c r="T4089" s="10">
        <f t="shared" si="25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48"/>
        <v>1.8919999999999999</v>
      </c>
      <c r="P4090" s="6">
        <f t="shared" si="249"/>
        <v>109.5</v>
      </c>
      <c r="Q4090" t="s">
        <v>8315</v>
      </c>
      <c r="R4090" t="s">
        <v>8316</v>
      </c>
      <c r="S4090" s="10">
        <f t="shared" si="250"/>
        <v>41990.612546296295</v>
      </c>
      <c r="T4090" s="10">
        <f t="shared" si="25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48"/>
        <v>1.952</v>
      </c>
      <c r="P4091" s="6">
        <f t="shared" si="249"/>
        <v>124</v>
      </c>
      <c r="Q4091" t="s">
        <v>8315</v>
      </c>
      <c r="R4091" t="s">
        <v>8316</v>
      </c>
      <c r="S4091" s="10">
        <f t="shared" si="250"/>
        <v>42122.732499999998</v>
      </c>
      <c r="T4091" s="10">
        <f t="shared" si="25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48"/>
        <v>1.968</v>
      </c>
      <c r="P4092" s="6">
        <f t="shared" si="249"/>
        <v>17.5</v>
      </c>
      <c r="Q4092" t="s">
        <v>8315</v>
      </c>
      <c r="R4092" t="s">
        <v>8316</v>
      </c>
      <c r="S4092" s="10">
        <f t="shared" si="250"/>
        <v>42209.67288194444</v>
      </c>
      <c r="T4092" s="10">
        <f t="shared" si="25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48"/>
        <v>1.8725000000000001</v>
      </c>
      <c r="P4093" s="6">
        <f t="shared" si="249"/>
        <v>106</v>
      </c>
      <c r="Q4093" t="s">
        <v>8315</v>
      </c>
      <c r="R4093" t="s">
        <v>8316</v>
      </c>
      <c r="S4093" s="10">
        <f t="shared" si="250"/>
        <v>41990.506377314814</v>
      </c>
      <c r="T4093" s="10">
        <f t="shared" si="25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48"/>
        <v>1.9998181818181817</v>
      </c>
      <c r="P4094" s="6">
        <f t="shared" si="249"/>
        <v>10.5</v>
      </c>
      <c r="Q4094" t="s">
        <v>8315</v>
      </c>
      <c r="R4094" t="s">
        <v>8316</v>
      </c>
      <c r="S4094" s="10">
        <f t="shared" si="250"/>
        <v>42039.194988425923</v>
      </c>
      <c r="T4094" s="10">
        <f t="shared" si="25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48"/>
        <v>1.976</v>
      </c>
      <c r="P4095" s="6">
        <f t="shared" si="249"/>
        <v>32</v>
      </c>
      <c r="Q4095" t="s">
        <v>8315</v>
      </c>
      <c r="R4095" t="s">
        <v>8316</v>
      </c>
      <c r="S4095" s="10">
        <f t="shared" si="250"/>
        <v>42178.815891203703</v>
      </c>
      <c r="T4095" s="10">
        <f t="shared" si="25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48"/>
        <v>1.635</v>
      </c>
      <c r="P4096" s="6">
        <f t="shared" si="249"/>
        <v>369</v>
      </c>
      <c r="Q4096" t="s">
        <v>8315</v>
      </c>
      <c r="R4096" t="s">
        <v>8316</v>
      </c>
      <c r="S4096" s="10">
        <f t="shared" si="250"/>
        <v>41890.086805555555</v>
      </c>
      <c r="T4096" s="10">
        <f t="shared" si="25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48"/>
        <v>1.9733333333333334</v>
      </c>
      <c r="P4097" s="6">
        <f t="shared" si="249"/>
        <v>400.5</v>
      </c>
      <c r="Q4097" t="s">
        <v>8315</v>
      </c>
      <c r="R4097" t="s">
        <v>8316</v>
      </c>
      <c r="S4097" s="10">
        <f t="shared" si="250"/>
        <v>42693.031828703708</v>
      </c>
      <c r="T4097" s="10">
        <f t="shared" si="25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48"/>
        <v>1.8857142857142857</v>
      </c>
      <c r="P4098" s="6">
        <f t="shared" si="249"/>
        <v>202.5</v>
      </c>
      <c r="Q4098" t="s">
        <v>8315</v>
      </c>
      <c r="R4098" t="s">
        <v>8316</v>
      </c>
      <c r="S4098" s="10">
        <f t="shared" si="250"/>
        <v>42750.530312499999</v>
      </c>
      <c r="T4098" s="10">
        <f t="shared" si="25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48"/>
        <v>2</v>
      </c>
      <c r="P4099" s="6">
        <f t="shared" si="249"/>
        <v>0</v>
      </c>
      <c r="Q4099" t="s">
        <v>8315</v>
      </c>
      <c r="R4099" t="s">
        <v>8316</v>
      </c>
      <c r="S4099" s="10">
        <f t="shared" si="250"/>
        <v>42344.824502314819</v>
      </c>
      <c r="T4099" s="10">
        <f t="shared" si="251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48"/>
        <v>2</v>
      </c>
      <c r="P4100" s="6">
        <f t="shared" si="249"/>
        <v>0</v>
      </c>
      <c r="Q4100" t="s">
        <v>8315</v>
      </c>
      <c r="R4100" t="s">
        <v>8316</v>
      </c>
      <c r="S4100" s="10">
        <f t="shared" si="250"/>
        <v>42495.722187499996</v>
      </c>
      <c r="T4100" s="10">
        <f t="shared" si="25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48"/>
        <v>1.9888888888888889</v>
      </c>
      <c r="P4101" s="6">
        <f t="shared" si="249"/>
        <v>25.5</v>
      </c>
      <c r="Q4101" t="s">
        <v>8315</v>
      </c>
      <c r="R4101" t="s">
        <v>8316</v>
      </c>
      <c r="S4101" s="10">
        <f t="shared" si="250"/>
        <v>42570.850381944445</v>
      </c>
      <c r="T4101" s="10">
        <f t="shared" si="25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48"/>
        <v>2</v>
      </c>
      <c r="P4102" s="6">
        <f t="shared" si="249"/>
        <v>0</v>
      </c>
      <c r="Q4102" t="s">
        <v>8315</v>
      </c>
      <c r="R4102" t="s">
        <v>8316</v>
      </c>
      <c r="S4102" s="10">
        <f t="shared" si="250"/>
        <v>41927.124884259261</v>
      </c>
      <c r="T4102" s="10">
        <f t="shared" si="25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48"/>
        <v>2</v>
      </c>
      <c r="P4103" s="6">
        <f t="shared" si="249"/>
        <v>0</v>
      </c>
      <c r="Q4103" t="s">
        <v>8315</v>
      </c>
      <c r="R4103" t="s">
        <v>8316</v>
      </c>
      <c r="S4103" s="10">
        <f t="shared" si="250"/>
        <v>42730.903726851851</v>
      </c>
      <c r="T4103" s="10">
        <f t="shared" si="25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48"/>
        <v>1.726</v>
      </c>
      <c r="P4104" s="6">
        <f t="shared" si="249"/>
        <v>71.5</v>
      </c>
      <c r="Q4104" t="s">
        <v>8315</v>
      </c>
      <c r="R4104" t="s">
        <v>8316</v>
      </c>
      <c r="S4104" s="10">
        <f t="shared" si="250"/>
        <v>42475.848067129627</v>
      </c>
      <c r="T4104" s="10">
        <f t="shared" si="25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48"/>
        <v>1.9</v>
      </c>
      <c r="P4105" s="6">
        <f t="shared" si="249"/>
        <v>53</v>
      </c>
      <c r="Q4105" t="s">
        <v>8315</v>
      </c>
      <c r="R4105" t="s">
        <v>8316</v>
      </c>
      <c r="S4105" s="10">
        <f t="shared" si="250"/>
        <v>42188.83293981482</v>
      </c>
      <c r="T4105" s="10">
        <f t="shared" si="25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48"/>
        <v>1.7863333333333333</v>
      </c>
      <c r="P4106" s="6">
        <f t="shared" si="249"/>
        <v>327.5</v>
      </c>
      <c r="Q4106" t="s">
        <v>8315</v>
      </c>
      <c r="R4106" t="s">
        <v>8316</v>
      </c>
      <c r="S4106" s="10">
        <f t="shared" si="250"/>
        <v>42640.278171296297</v>
      </c>
      <c r="T4106" s="10">
        <f t="shared" si="25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48"/>
        <v>1.9303030303030302</v>
      </c>
      <c r="P4107" s="6">
        <f t="shared" si="249"/>
        <v>1153</v>
      </c>
      <c r="Q4107" t="s">
        <v>8315</v>
      </c>
      <c r="R4107" t="s">
        <v>8316</v>
      </c>
      <c r="S4107" s="10">
        <f t="shared" si="250"/>
        <v>42697.010520833333</v>
      </c>
      <c r="T4107" s="10">
        <f t="shared" si="25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48"/>
        <v>1.294</v>
      </c>
      <c r="P4108" s="6">
        <f t="shared" si="249"/>
        <v>1781.5</v>
      </c>
      <c r="Q4108" t="s">
        <v>8315</v>
      </c>
      <c r="R4108" t="s">
        <v>8316</v>
      </c>
      <c r="S4108" s="10">
        <f t="shared" si="250"/>
        <v>42053.049375000002</v>
      </c>
      <c r="T4108" s="10">
        <f t="shared" si="25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48"/>
        <v>1.9795</v>
      </c>
      <c r="P4109" s="6">
        <f t="shared" si="249"/>
        <v>22.5</v>
      </c>
      <c r="Q4109" t="s">
        <v>8315</v>
      </c>
      <c r="R4109" t="s">
        <v>8316</v>
      </c>
      <c r="S4109" s="10">
        <f t="shared" si="250"/>
        <v>41883.916678240741</v>
      </c>
      <c r="T4109" s="10">
        <f t="shared" si="25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48"/>
        <v>1.9803333333333333</v>
      </c>
      <c r="P4110" s="6">
        <f t="shared" si="249"/>
        <v>30</v>
      </c>
      <c r="Q4110" t="s">
        <v>8315</v>
      </c>
      <c r="R4110" t="s">
        <v>8316</v>
      </c>
      <c r="S4110" s="10">
        <f t="shared" si="250"/>
        <v>42767.031678240746</v>
      </c>
      <c r="T4110" s="10">
        <f t="shared" si="25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48"/>
        <v>2</v>
      </c>
      <c r="P4111" s="6">
        <f t="shared" si="249"/>
        <v>0</v>
      </c>
      <c r="Q4111" t="s">
        <v>8315</v>
      </c>
      <c r="R4111" t="s">
        <v>8316</v>
      </c>
      <c r="S4111" s="10">
        <f t="shared" si="250"/>
        <v>42307.539398148147</v>
      </c>
      <c r="T4111" s="10">
        <f t="shared" si="25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48"/>
        <v>1.7133333333333334</v>
      </c>
      <c r="P4112" s="6">
        <f t="shared" si="249"/>
        <v>46</v>
      </c>
      <c r="Q4112" t="s">
        <v>8315</v>
      </c>
      <c r="R4112" t="s">
        <v>8316</v>
      </c>
      <c r="S4112" s="10">
        <f t="shared" si="250"/>
        <v>42512.626747685179</v>
      </c>
      <c r="T4112" s="10">
        <f t="shared" si="25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48"/>
        <v>1.9686666666666666</v>
      </c>
      <c r="P4113" s="6">
        <f t="shared" si="249"/>
        <v>50</v>
      </c>
      <c r="Q4113" t="s">
        <v>8315</v>
      </c>
      <c r="R4113" t="s">
        <v>8316</v>
      </c>
      <c r="S4113" s="10">
        <f t="shared" si="250"/>
        <v>42029.135879629626</v>
      </c>
      <c r="T4113" s="10">
        <f t="shared" si="25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48"/>
        <v>1.9996</v>
      </c>
      <c r="P4114" s="6">
        <f t="shared" si="249"/>
        <v>1</v>
      </c>
      <c r="Q4114" t="s">
        <v>8315</v>
      </c>
      <c r="R4114" t="s">
        <v>8316</v>
      </c>
      <c r="S4114" s="10">
        <f t="shared" si="250"/>
        <v>42400.946597222224</v>
      </c>
      <c r="T4114" s="10">
        <f t="shared" si="25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48"/>
        <v>1.998</v>
      </c>
      <c r="P4115" s="6">
        <f t="shared" si="249"/>
        <v>3</v>
      </c>
      <c r="Q4115" t="s">
        <v>8315</v>
      </c>
      <c r="R4115" t="s">
        <v>8316</v>
      </c>
      <c r="S4115" s="10">
        <f t="shared" si="250"/>
        <v>42358.573182870372</v>
      </c>
      <c r="T4115" s="10">
        <f t="shared" si="251"/>
        <v>42377.273611111115</v>
      </c>
    </row>
  </sheetData>
  <autoFilter ref="A1:N4115" xr:uid="{87E22290-81F2-470D-8547-9EA7F2F652E6}">
    <filterColumn colId="0">
      <customFilters>
        <customFilter operator="greaterThan" val="114"/>
      </customFilters>
    </filterColumn>
    <sortState xmlns:xlrd2="http://schemas.microsoft.com/office/spreadsheetml/2017/richdata2" ref="A117:N4115">
      <sortCondition sortBy="cellColor" ref="F2:F4115" dxfId="4"/>
    </sortState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percentile" val="20"/>
        <cfvo type="percentile" val="50"/>
        <cfvo type="percentile" val="8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35B4-57C9-4899-AB2F-2F9E1B866D10}">
  <dimension ref="A1:F15"/>
  <sheetViews>
    <sheetView workbookViewId="0">
      <selection activeCell="I19" sqref="I19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8400</v>
      </c>
      <c r="B3" s="7" t="s">
        <v>8363</v>
      </c>
    </row>
    <row r="4" spans="1:6" x14ac:dyDescent="0.25">
      <c r="A4" s="7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185</v>
      </c>
      <c r="F5" s="9">
        <v>405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8359</v>
      </c>
      <c r="B14" s="9"/>
      <c r="C14" s="9"/>
      <c r="D14" s="9"/>
      <c r="E14" s="9">
        <v>115</v>
      </c>
      <c r="F14" s="9">
        <v>115</v>
      </c>
    </row>
    <row r="15" spans="1:6" x14ac:dyDescent="0.25">
      <c r="A15" s="8" t="s">
        <v>8360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9C48D-B57D-4401-87F9-7A92C81D98BB}">
  <dimension ref="A1:F47"/>
  <sheetViews>
    <sheetView workbookViewId="0">
      <selection activeCell="Q25" sqref="Q2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8399</v>
      </c>
      <c r="B2" t="s">
        <v>8362</v>
      </c>
    </row>
    <row r="4" spans="1:6" x14ac:dyDescent="0.25">
      <c r="A4" s="7" t="s">
        <v>8361</v>
      </c>
      <c r="B4" s="7" t="s">
        <v>8363</v>
      </c>
    </row>
    <row r="5" spans="1:6" x14ac:dyDescent="0.25">
      <c r="A5" s="7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5</v>
      </c>
      <c r="F36" s="9">
        <v>5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8339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8332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8319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8318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8338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8359</v>
      </c>
      <c r="B46" s="9"/>
      <c r="C46" s="9"/>
      <c r="D46" s="9"/>
      <c r="E46" s="9">
        <v>115</v>
      </c>
      <c r="F46" s="9">
        <v>115</v>
      </c>
    </row>
    <row r="47" spans="1:6" x14ac:dyDescent="0.25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F87C-B90D-4424-9841-FA07E57F3C52}">
  <dimension ref="A1:E19"/>
  <sheetViews>
    <sheetView workbookViewId="0">
      <selection activeCell="N35" sqref="N3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8378</v>
      </c>
      <c r="B1" t="s">
        <v>8362</v>
      </c>
    </row>
    <row r="2" spans="1:5" x14ac:dyDescent="0.25">
      <c r="A2" s="7" t="s">
        <v>8399</v>
      </c>
      <c r="B2" t="s">
        <v>8362</v>
      </c>
    </row>
    <row r="4" spans="1:5" x14ac:dyDescent="0.25">
      <c r="A4" s="7" t="s">
        <v>8361</v>
      </c>
      <c r="B4" s="7" t="s">
        <v>8363</v>
      </c>
    </row>
    <row r="5" spans="1:5" x14ac:dyDescent="0.25">
      <c r="A5" s="7" t="s">
        <v>8358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8" t="s">
        <v>8359</v>
      </c>
      <c r="B6" s="9"/>
      <c r="C6" s="9"/>
      <c r="D6" s="9">
        <v>115</v>
      </c>
      <c r="E6" s="9">
        <v>115</v>
      </c>
    </row>
    <row r="7" spans="1:5" x14ac:dyDescent="0.25">
      <c r="A7" s="8" t="s">
        <v>8372</v>
      </c>
      <c r="B7" s="9">
        <v>34</v>
      </c>
      <c r="C7" s="9">
        <v>149</v>
      </c>
      <c r="D7" s="9">
        <v>175</v>
      </c>
      <c r="E7" s="9">
        <v>358</v>
      </c>
    </row>
    <row r="8" spans="1:5" x14ac:dyDescent="0.25">
      <c r="A8" s="8" t="s">
        <v>8373</v>
      </c>
      <c r="B8" s="9">
        <v>27</v>
      </c>
      <c r="C8" s="9">
        <v>106</v>
      </c>
      <c r="D8" s="9">
        <v>197</v>
      </c>
      <c r="E8" s="9">
        <v>330</v>
      </c>
    </row>
    <row r="9" spans="1:5" x14ac:dyDescent="0.25">
      <c r="A9" s="8" t="s">
        <v>8374</v>
      </c>
      <c r="B9" s="9">
        <v>28</v>
      </c>
      <c r="C9" s="9">
        <v>108</v>
      </c>
      <c r="D9" s="9">
        <v>165</v>
      </c>
      <c r="E9" s="9">
        <v>301</v>
      </c>
    </row>
    <row r="10" spans="1:5" x14ac:dyDescent="0.25">
      <c r="A10" s="8" t="s">
        <v>8375</v>
      </c>
      <c r="B10" s="9">
        <v>27</v>
      </c>
      <c r="C10" s="9">
        <v>102</v>
      </c>
      <c r="D10" s="9">
        <v>182</v>
      </c>
      <c r="E10" s="9">
        <v>311</v>
      </c>
    </row>
    <row r="11" spans="1:5" x14ac:dyDescent="0.25">
      <c r="A11" s="8" t="s">
        <v>8366</v>
      </c>
      <c r="B11" s="9">
        <v>26</v>
      </c>
      <c r="C11" s="9">
        <v>126</v>
      </c>
      <c r="D11" s="9">
        <v>221</v>
      </c>
      <c r="E11" s="9">
        <v>373</v>
      </c>
    </row>
    <row r="12" spans="1:5" x14ac:dyDescent="0.25">
      <c r="A12" s="8" t="s">
        <v>8376</v>
      </c>
      <c r="B12" s="9">
        <v>27</v>
      </c>
      <c r="C12" s="9">
        <v>147</v>
      </c>
      <c r="D12" s="9">
        <v>197</v>
      </c>
      <c r="E12" s="9">
        <v>371</v>
      </c>
    </row>
    <row r="13" spans="1:5" x14ac:dyDescent="0.25">
      <c r="A13" s="8" t="s">
        <v>8367</v>
      </c>
      <c r="B13" s="9">
        <v>43</v>
      </c>
      <c r="C13" s="9">
        <v>150</v>
      </c>
      <c r="D13" s="9">
        <v>182</v>
      </c>
      <c r="E13" s="9">
        <v>375</v>
      </c>
    </row>
    <row r="14" spans="1:5" x14ac:dyDescent="0.25">
      <c r="A14" s="8" t="s">
        <v>8368</v>
      </c>
      <c r="B14" s="9">
        <v>33</v>
      </c>
      <c r="C14" s="9">
        <v>134</v>
      </c>
      <c r="D14" s="9">
        <v>158</v>
      </c>
      <c r="E14" s="9">
        <v>325</v>
      </c>
    </row>
    <row r="15" spans="1:5" x14ac:dyDescent="0.25">
      <c r="A15" s="8" t="s">
        <v>8369</v>
      </c>
      <c r="B15" s="9">
        <v>24</v>
      </c>
      <c r="C15" s="9">
        <v>127</v>
      </c>
      <c r="D15" s="9">
        <v>143</v>
      </c>
      <c r="E15" s="9">
        <v>294</v>
      </c>
    </row>
    <row r="16" spans="1:5" x14ac:dyDescent="0.25">
      <c r="A16" s="8" t="s">
        <v>8370</v>
      </c>
      <c r="B16" s="9">
        <v>20</v>
      </c>
      <c r="C16" s="9">
        <v>149</v>
      </c>
      <c r="D16" s="9">
        <v>173</v>
      </c>
      <c r="E16" s="9">
        <v>342</v>
      </c>
    </row>
    <row r="17" spans="1:5" x14ac:dyDescent="0.25">
      <c r="A17" s="8" t="s">
        <v>8371</v>
      </c>
      <c r="B17" s="9">
        <v>37</v>
      </c>
      <c r="C17" s="9">
        <v>114</v>
      </c>
      <c r="D17" s="9">
        <v>173</v>
      </c>
      <c r="E17" s="9">
        <v>324</v>
      </c>
    </row>
    <row r="18" spans="1:5" x14ac:dyDescent="0.25">
      <c r="A18" s="8" t="s">
        <v>8377</v>
      </c>
      <c r="B18" s="9">
        <v>23</v>
      </c>
      <c r="C18" s="9">
        <v>118</v>
      </c>
      <c r="D18" s="9">
        <v>104</v>
      </c>
      <c r="E18" s="9">
        <v>245</v>
      </c>
    </row>
    <row r="19" spans="1:5" x14ac:dyDescent="0.25">
      <c r="A19" s="8" t="s">
        <v>8360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19345-6ED8-487E-BD04-BEBEB2FB62D2}">
  <dimension ref="A1:H13"/>
  <sheetViews>
    <sheetView tabSelected="1" workbookViewId="0">
      <selection activeCell="K26" sqref="K26"/>
    </sheetView>
  </sheetViews>
  <sheetFormatPr defaultRowHeight="15" x14ac:dyDescent="0.25"/>
  <cols>
    <col min="1" max="1" width="28.140625" customWidth="1"/>
    <col min="2" max="2" width="19.140625" customWidth="1"/>
    <col min="3" max="3" width="14.5703125" customWidth="1"/>
    <col min="4" max="4" width="17.42578125" customWidth="1"/>
    <col min="5" max="5" width="13.5703125" customWidth="1"/>
    <col min="6" max="6" width="20.5703125" customWidth="1"/>
    <col min="7" max="7" width="17" customWidth="1"/>
    <col min="8" max="8" width="19.5703125" customWidth="1"/>
  </cols>
  <sheetData>
    <row r="1" spans="1:8" x14ac:dyDescent="0.25">
      <c r="A1" s="12" t="s">
        <v>8379</v>
      </c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25">
      <c r="A2" t="s">
        <v>8387</v>
      </c>
      <c r="B2" s="14">
        <f>COUNTIFS('Data Sheet'!F:F,"successful",'Data Sheet'!E:E,"&lt;1000")</f>
        <v>248</v>
      </c>
      <c r="C2" s="14">
        <f>COUNTIFS('Data Sheet'!F:F,"failed",'Data Sheet'!E:E,"&lt;1000")</f>
        <v>1202</v>
      </c>
      <c r="D2" s="14">
        <f>COUNTIFS('Data Sheet'!F:F,"canceled",'Data Sheet'!E:E,"&lt;1000")</f>
        <v>262</v>
      </c>
      <c r="E2" s="14">
        <f>SUM(B2:D2)</f>
        <v>1712</v>
      </c>
      <c r="F2" s="13">
        <f>B:B/E:E</f>
        <v>0.14485981308411214</v>
      </c>
      <c r="G2" s="13">
        <f>C:C/E:E</f>
        <v>0.70210280373831779</v>
      </c>
      <c r="H2" s="13">
        <f>D:D/E:E</f>
        <v>0.1530373831775701</v>
      </c>
    </row>
    <row r="3" spans="1:8" x14ac:dyDescent="0.25">
      <c r="A3" t="s">
        <v>8388</v>
      </c>
      <c r="B3" s="14">
        <f>COUNTIFS('Data Sheet'!F:F,"successful",'Data Sheet'!E:E,"&gt;999",'Data Sheet'!E:E,"&lt;=4999")</f>
        <v>907</v>
      </c>
      <c r="C3" s="14">
        <f>COUNTIFS('Data Sheet'!F:F,"failed",'Data Sheet'!E:E,"&gt;999",'Data Sheet'!E:E,"&lt;=4999")</f>
        <v>219</v>
      </c>
      <c r="D3" s="14">
        <f>COUNTIFS('Data Sheet'!F:F,"canceled",'Data Sheet'!E:E,"&gt;999",'Data Sheet'!E:E,"&lt;=4999")</f>
        <v>48</v>
      </c>
      <c r="E3" s="14">
        <f t="shared" ref="E3:E13" si="0">SUM(B3:D3)</f>
        <v>1174</v>
      </c>
      <c r="F3" s="13">
        <f t="shared" ref="F3:F13" si="1">B:B/E:E</f>
        <v>0.77257240204429301</v>
      </c>
      <c r="G3" s="13">
        <f t="shared" ref="G3:G13" si="2">C:C/E:E</f>
        <v>0.18654173764906304</v>
      </c>
      <c r="H3" s="13">
        <f t="shared" ref="H3:H13" si="3">D:D/E:E</f>
        <v>4.0885860306643949E-2</v>
      </c>
    </row>
    <row r="4" spans="1:8" x14ac:dyDescent="0.25">
      <c r="A4" t="s">
        <v>8389</v>
      </c>
      <c r="B4" s="14">
        <f>COUNTIFS('Data Sheet'!F:F,"successful",'Data Sheet'!E:E,"&gt;=4999",'Data Sheet'!E:E,"&lt;9999")</f>
        <v>383</v>
      </c>
      <c r="C4" s="14">
        <f>COUNTIFS('Data Sheet'!F:F,"failed",'Data Sheet'!E:E,"&gt;=5000",'Data Sheet'!E:E,"&lt;9999")</f>
        <v>54</v>
      </c>
      <c r="D4" s="14">
        <f>COUNTIFS('Data Sheet'!F:F,"canceled",'Data Sheet'!E:E,"&gt;=5000",'Data Sheet'!E:E,"&lt;9999")</f>
        <v>14</v>
      </c>
      <c r="E4" s="14">
        <f t="shared" si="0"/>
        <v>451</v>
      </c>
      <c r="F4" s="13">
        <f t="shared" si="1"/>
        <v>0.84922394678492241</v>
      </c>
      <c r="G4" s="13">
        <f t="shared" si="2"/>
        <v>0.11973392461197339</v>
      </c>
      <c r="H4" s="13">
        <f t="shared" si="3"/>
        <v>3.1042128603104215E-2</v>
      </c>
    </row>
    <row r="5" spans="1:8" x14ac:dyDescent="0.25">
      <c r="A5" t="s">
        <v>8390</v>
      </c>
      <c r="B5" s="14">
        <f>COUNTIFS('Data Sheet'!F:F,"successful",'Data Sheet'!E:E,"&gt;9999",'Data Sheet'!E:E,"(&lt;14999")</f>
        <v>0</v>
      </c>
      <c r="C5" s="14">
        <f>COUNTIFS('Data Sheet'!F:F,"failed",'Data Sheet'!E:E,"&gt;9999",'Data Sheet'!E:E,"(&lt;14999")</f>
        <v>0</v>
      </c>
      <c r="D5" s="14">
        <f>COUNTIFS('Data Sheet'!F:F,"canceled",'Data Sheet'!E:E,"&gt;9999",'Data Sheet'!E:E,"(&lt;14999")</f>
        <v>0</v>
      </c>
      <c r="E5" s="14">
        <f t="shared" si="0"/>
        <v>0</v>
      </c>
      <c r="F5" s="13">
        <v>0</v>
      </c>
      <c r="G5" s="13">
        <v>0</v>
      </c>
      <c r="H5" s="13">
        <v>0</v>
      </c>
    </row>
    <row r="6" spans="1:8" x14ac:dyDescent="0.25">
      <c r="A6" t="s">
        <v>8391</v>
      </c>
      <c r="B6" s="14">
        <f>COUNTIFS('Data Sheet'!F:F,"successful",'Data Sheet'!E:E,"&gt;14999",'Data Sheet'!E:E,"&lt;=19999")</f>
        <v>97</v>
      </c>
      <c r="C6" s="14">
        <f>COUNTIFS('Data Sheet'!F:F,"failed",'Data Sheet'!E:E,"&gt;14999",'Data Sheet'!E:E,"&lt;=19999")</f>
        <v>9</v>
      </c>
      <c r="D6" s="14">
        <f>COUNTIFS('Data Sheet'!F:F,"canceled",'Data Sheet'!E:E,"&gt;14999",'Data Sheet'!E:E,"&lt;=19999")</f>
        <v>4</v>
      </c>
      <c r="E6" s="14">
        <f t="shared" si="0"/>
        <v>110</v>
      </c>
      <c r="F6" s="13">
        <f t="shared" si="1"/>
        <v>0.88181818181818183</v>
      </c>
      <c r="G6" s="13">
        <f t="shared" si="2"/>
        <v>8.1818181818181818E-2</v>
      </c>
      <c r="H6" s="13">
        <f t="shared" si="3"/>
        <v>3.6363636363636362E-2</v>
      </c>
    </row>
    <row r="7" spans="1:8" x14ac:dyDescent="0.25">
      <c r="A7" t="s">
        <v>8392</v>
      </c>
      <c r="B7" s="14">
        <f>COUNTIFS('Data Sheet'!F:F,"successful",'Data Sheet'!E:E,"&gt;19999",'Data Sheet'!E:E,("&lt;=24999"))</f>
        <v>66</v>
      </c>
      <c r="C7" s="14">
        <f>COUNTIFS('Data Sheet'!F:F,"failed",'Data Sheet'!E:E,"&gt;=20000",'Data Sheet'!E:E,("&lt;=24999"))</f>
        <v>6</v>
      </c>
      <c r="D7" s="14">
        <f>COUNTIFS('Data Sheet'!F:F,"canceled",'Data Sheet'!E:E,"&gt;=20000",'Data Sheet'!E:E,("&lt;=24999"))</f>
        <v>3</v>
      </c>
      <c r="E7" s="14">
        <f t="shared" si="0"/>
        <v>75</v>
      </c>
      <c r="F7" s="13">
        <f t="shared" si="1"/>
        <v>0.88</v>
      </c>
      <c r="G7" s="13">
        <f t="shared" si="2"/>
        <v>0.08</v>
      </c>
      <c r="H7" s="13">
        <f t="shared" si="3"/>
        <v>0.04</v>
      </c>
    </row>
    <row r="8" spans="1:8" x14ac:dyDescent="0.25">
      <c r="A8" t="s">
        <v>8393</v>
      </c>
      <c r="B8" s="14">
        <f>COUNTIFS('Data Sheet'!F:F,"successful",'Data Sheet'!E:E,"&gt;24999",'Data Sheet'!E:E,"&lt;=29999")</f>
        <v>51</v>
      </c>
      <c r="C8" s="14">
        <f>COUNTIFS('Data Sheet'!F:F,"failed",'Data Sheet'!E:E,"&gt;24999",'Data Sheet'!E:E,"&lt;=29999")</f>
        <v>5</v>
      </c>
      <c r="D8" s="14">
        <f>COUNTIFS('Data Sheet'!F:F,"canceled",'Data Sheet'!E:E,"&gt;24999",'Data Sheet'!E:E,"&lt;=29999")</f>
        <v>0</v>
      </c>
      <c r="E8" s="14">
        <f t="shared" si="0"/>
        <v>56</v>
      </c>
      <c r="F8" s="13">
        <f t="shared" si="1"/>
        <v>0.9107142857142857</v>
      </c>
      <c r="G8" s="13">
        <f t="shared" si="2"/>
        <v>8.9285714285714288E-2</v>
      </c>
      <c r="H8" s="13">
        <f t="shared" si="3"/>
        <v>0</v>
      </c>
    </row>
    <row r="9" spans="1:8" x14ac:dyDescent="0.25">
      <c r="A9" t="s">
        <v>8394</v>
      </c>
      <c r="B9" s="14">
        <f>COUNTIFS('Data Sheet'!F:F,"successful",'Data Sheet'!E:E,"&gt;=29999",'Data Sheet'!E:E,"&lt;=34999")</f>
        <v>47</v>
      </c>
      <c r="C9" s="14">
        <f>COUNTIFS('Data Sheet'!F:F,"failed",'Data Sheet'!E:E,"&gt;=29999",'Data Sheet'!E:E,"&lt;=34999")</f>
        <v>4</v>
      </c>
      <c r="D9" s="14">
        <f>COUNTIFS('Data Sheet'!F:F,"canceled",'Data Sheet'!E:E,"&gt;=29999",'Data Sheet'!E:E,"&lt;=34999")</f>
        <v>1</v>
      </c>
      <c r="E9" s="14">
        <f t="shared" si="0"/>
        <v>52</v>
      </c>
      <c r="F9" s="13">
        <f t="shared" si="1"/>
        <v>0.90384615384615385</v>
      </c>
      <c r="G9" s="13">
        <f t="shared" si="2"/>
        <v>7.6923076923076927E-2</v>
      </c>
      <c r="H9" s="13">
        <f t="shared" si="3"/>
        <v>1.9230769230769232E-2</v>
      </c>
    </row>
    <row r="10" spans="1:8" x14ac:dyDescent="0.25">
      <c r="A10" t="s">
        <v>8395</v>
      </c>
      <c r="B10" s="14">
        <f>COUNTIFS('Data Sheet'!F:F,"successful",'Data Sheet'!E:E,"&gt;34999",'Data Sheet'!E:E,("&lt;=39999"))</f>
        <v>25</v>
      </c>
      <c r="C10" s="14">
        <f>COUNTIFS('Data Sheet'!F:F,"successful",'Data Sheet'!E:E,"&gt;34999",'Data Sheet'!E:E,("&lt;=39999"))</f>
        <v>25</v>
      </c>
      <c r="D10" s="14">
        <f>COUNTIFS('Data Sheet'!F:F,"canceled",'Data Sheet'!E:E,"&gt;34999",'Data Sheet'!E:E,("&lt;=39999"))</f>
        <v>0</v>
      </c>
      <c r="E10" s="14">
        <f t="shared" si="0"/>
        <v>50</v>
      </c>
      <c r="F10" s="13">
        <f t="shared" si="1"/>
        <v>0.5</v>
      </c>
      <c r="G10" s="13">
        <f t="shared" si="2"/>
        <v>0.5</v>
      </c>
      <c r="H10" s="13">
        <f t="shared" si="3"/>
        <v>0</v>
      </c>
    </row>
    <row r="11" spans="1:8" x14ac:dyDescent="0.25">
      <c r="A11" t="s">
        <v>8396</v>
      </c>
      <c r="B11" s="14">
        <f>COUNTIFS('Data Sheet'!F:F,"successful",'Data Sheet'!E:E,"&gt;39999",'Data Sheet'!E:E,"&lt;=44999")</f>
        <v>19</v>
      </c>
      <c r="C11" s="14">
        <f>COUNTIFS('Data Sheet'!F:F,"failed",'Data Sheet'!E:E,"&gt;39999",'Data Sheet'!E:E,"&lt;=44999")</f>
        <v>4</v>
      </c>
      <c r="D11" s="14">
        <f>COUNTIFS('Data Sheet'!F:F,"canceled",'Data Sheet'!E:E,"&gt;39999",'Data Sheet'!E:E,"&lt;=44999")</f>
        <v>2</v>
      </c>
      <c r="E11" s="14">
        <f t="shared" si="0"/>
        <v>25</v>
      </c>
      <c r="F11" s="13">
        <f t="shared" si="1"/>
        <v>0.76</v>
      </c>
      <c r="G11" s="13">
        <f t="shared" si="2"/>
        <v>0.16</v>
      </c>
      <c r="H11" s="13">
        <f t="shared" si="3"/>
        <v>0.08</v>
      </c>
    </row>
    <row r="12" spans="1:8" x14ac:dyDescent="0.25">
      <c r="A12" t="s">
        <v>8397</v>
      </c>
      <c r="B12" s="14">
        <f>COUNTIFS('Data Sheet'!F:F,"successful",'Data Sheet'!E:E,"&gt;44999",'Data Sheet'!E:E,"&lt;=49999")</f>
        <v>17</v>
      </c>
      <c r="C12" s="14">
        <f>COUNTIFS('Data Sheet'!F:F,"failed",'Data Sheet'!E:E,"&gt;44999",'Data Sheet'!E:E,"&lt;=49999")</f>
        <v>1</v>
      </c>
      <c r="D12" s="14">
        <f>COUNTIFS('Data Sheet'!F:F,"canceled",'Data Sheet'!E:E,"&gt;44999",'Data Sheet'!E:E,"&lt;=49999")</f>
        <v>0</v>
      </c>
      <c r="E12" s="14">
        <f t="shared" si="0"/>
        <v>18</v>
      </c>
      <c r="F12" s="13">
        <f t="shared" si="1"/>
        <v>0.94444444444444442</v>
      </c>
      <c r="G12" s="13">
        <f t="shared" si="2"/>
        <v>5.5555555555555552E-2</v>
      </c>
      <c r="H12" s="13">
        <f t="shared" si="3"/>
        <v>0</v>
      </c>
    </row>
    <row r="13" spans="1:8" x14ac:dyDescent="0.25">
      <c r="A13" t="s">
        <v>8398</v>
      </c>
      <c r="B13" s="14">
        <f>COUNTIFS('Data Sheet'!F:F,"successful",'Data Sheet'!E:E,"&gt;=50000")</f>
        <v>147</v>
      </c>
      <c r="C13" s="14">
        <f>COUNTIFS('Data Sheet'!F:F,"failed",'Data Sheet'!E:E,"&gt;=50000")</f>
        <v>6</v>
      </c>
      <c r="D13" s="14">
        <f>COUNTIFS('Data Sheet'!F:F,"canceled",'Data Sheet'!E:E,"&gt;=50000")</f>
        <v>9</v>
      </c>
      <c r="E13" s="14">
        <f t="shared" si="0"/>
        <v>162</v>
      </c>
      <c r="F13" s="13">
        <f t="shared" si="1"/>
        <v>0.90740740740740744</v>
      </c>
      <c r="G13" s="13">
        <f t="shared" si="2"/>
        <v>3.7037037037037035E-2</v>
      </c>
      <c r="H13" s="13">
        <f t="shared" si="3"/>
        <v>5.5555555555555552E-2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7A20D2-6EFF-4895-A380-C66F17C43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lockdownsavy28 howell</cp:lastModifiedBy>
  <dcterms:created xsi:type="dcterms:W3CDTF">2017-04-20T15:17:24Z</dcterms:created>
  <dcterms:modified xsi:type="dcterms:W3CDTF">2020-12-17T20:25:51Z</dcterms:modified>
</cp:coreProperties>
</file>