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per level data" sheetId="1" r:id="rId3"/>
    <sheet state="visible" name="Paper level data dictionary" sheetId="2" r:id="rId4"/>
    <sheet state="visible" name="Experiment level data" sheetId="3" r:id="rId5"/>
    <sheet state="visible" name="Experiment level data dictionar" sheetId="4" r:id="rId6"/>
    <sheet state="visible" name="Outcome level data" sheetId="5" r:id="rId7"/>
    <sheet state="visible" name="Outcome level data dictionary" sheetId="6" r:id="rId8"/>
    <sheet state="visible" name="Lab IDs" sheetId="7" r:id="rId9"/>
    <sheet state="visible" name="Key reagents" sheetId="8" r:id="rId10"/>
    <sheet state="visible" name="interim, crude results" sheetId="9" r:id="rId11"/>
    <sheet state="visible" name="Original outcome data where rep" sheetId="10" r:id="rId12"/>
    <sheet state="visible" name="Alternative outcome level data"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D1">
      <text>
        <t xml:space="preserve">Need to define:
Western blot
PCR
Cell culture
GC/MS
Nanostring
Animal injections
Animal surgery
IHC/IF
Spectrometry reading
Transfection/Transduction
Xenograft generation
Peptide synthesis
Animal imaging
Flow cytometry
Necropsy
</t>
      </text>
    </comment>
  </commentList>
</comments>
</file>

<file path=xl/comments2.xml><?xml version="1.0" encoding="utf-8"?>
<comments xmlns:r="http://schemas.openxmlformats.org/officeDocument/2006/relationships" xmlns="http://schemas.openxmlformats.org/spreadsheetml/2006/main">
  <authors>
    <author/>
  </authors>
  <commentList>
    <comment authorId="0" ref="AD1">
      <text>
        <t xml:space="preserve">+tim@cos.io +alex@cos.io is this the effect size type for the original, replication, or both (i.e. will this always be the same for both, or are there cases where it could be different)
	-Courtney Soderberg
This is the effect size we calculated for both original and replication and use in a meta-analysis that we report in each Replication Study.
	-Tim Errington</t>
      </text>
    </comment>
  </commentList>
</comments>
</file>

<file path=xl/sharedStrings.xml><?xml version="1.0" encoding="utf-8"?>
<sst xmlns="http://schemas.openxmlformats.org/spreadsheetml/2006/main" count="11370" uniqueCount="1142">
  <si>
    <t>Paper #</t>
  </si>
  <si>
    <t>Original paper title</t>
  </si>
  <si>
    <t>Year</t>
  </si>
  <si>
    <t>Original paper journal</t>
  </si>
  <si>
    <t>Number of original authors</t>
  </si>
  <si>
    <t>Anticipated budget when replication design originally identified by RP:CB team</t>
  </si>
  <si>
    <t>Anticipated budget when Registered Report manuscript ready for submission to eLife</t>
  </si>
  <si>
    <t>Anticipated budget when Registered Report accepted and published in eLife</t>
  </si>
  <si>
    <t>Actual budget at completion of replication attempt</t>
  </si>
  <si>
    <t>Registered Report submission date</t>
  </si>
  <si>
    <t>Registered Report acceptance date</t>
  </si>
  <si>
    <t>Link to Registered Report</t>
  </si>
  <si>
    <t>Replication study fully completed</t>
  </si>
  <si>
    <t>If Replication study incomplete, why?</t>
  </si>
  <si>
    <t>Replication study submission date</t>
  </si>
  <si>
    <t xml:space="preserve">Replication study acceptance date </t>
  </si>
  <si>
    <t>Link to Replication study</t>
  </si>
  <si>
    <t>Did original authors respond to any emails?</t>
  </si>
  <si>
    <t>Did the original paper have a potential conflict of issue statement?</t>
  </si>
  <si>
    <t>Did the replication study have a potential conflict of issue statement?</t>
  </si>
  <si>
    <t>Number of lab(s) contracted for the entire paper</t>
  </si>
  <si>
    <t>Type of contracted lab(s) for the entire paper</t>
  </si>
  <si>
    <t>Notes</t>
  </si>
  <si>
    <t>Nature</t>
  </si>
  <si>
    <t>https://elifesciences.org/articles/08245</t>
  </si>
  <si>
    <t>Partial</t>
  </si>
  <si>
    <t>https://elifesciences.org/articles/51019</t>
  </si>
  <si>
    <t>Yes</t>
  </si>
  <si>
    <t>Core1,CRO1,CRO2,CRO3</t>
  </si>
  <si>
    <t>Cell</t>
  </si>
  <si>
    <t>https://elifesciences.org/articles/09462</t>
  </si>
  <si>
    <t>No</t>
  </si>
  <si>
    <t>NA</t>
  </si>
  <si>
    <t>CRO4,CRO5</t>
  </si>
  <si>
    <t>Cancer Cell</t>
  </si>
  <si>
    <t>A statement in the acknowledgment section was identified as a COI statement.</t>
  </si>
  <si>
    <t>https://elifesciences.org/articles/04363</t>
  </si>
  <si>
    <t>CRO6,CRO7</t>
  </si>
  <si>
    <t>https://elifesciences.org/articles/11566</t>
  </si>
  <si>
    <t>CRO8,Core2</t>
  </si>
  <si>
    <t>https://elifesciences.org/articles/11999</t>
  </si>
  <si>
    <t>CRO9</t>
  </si>
  <si>
    <t>https://elifesciences.org/articles/09976</t>
  </si>
  <si>
    <t>CRO9,Core1,CRO10,Core3</t>
  </si>
  <si>
    <t>Replication study rejected.</t>
  </si>
  <si>
    <t>Nature Cell Biology</t>
  </si>
  <si>
    <t>https://elifesciences.org/articles/07301</t>
  </si>
  <si>
    <t>https://elifesciences.org/articles/45426</t>
  </si>
  <si>
    <t>CRO11,CRO12,CRO13</t>
  </si>
  <si>
    <t>Core7,Core8</t>
  </si>
  <si>
    <t>Registered report rejected</t>
  </si>
  <si>
    <t>https://elifesciences.org/articles/11414</t>
  </si>
  <si>
    <t>CRO8</t>
  </si>
  <si>
    <t>Excluded because found to contain only sequencing and proteomic experiments, which were exclusion criteria during study selection. Replaced by Study 54.</t>
  </si>
  <si>
    <t>CRO25</t>
  </si>
  <si>
    <t>Registered report withdrawn due to resource constraint</t>
  </si>
  <si>
    <t>Science</t>
  </si>
  <si>
    <t>https://elifesciences.org/articles/06959</t>
  </si>
  <si>
    <t>https://elifesciences.org/articles/17584</t>
  </si>
  <si>
    <t>Core4,CRO14</t>
  </si>
  <si>
    <t>https://elifesciences.org/articles/12626</t>
  </si>
  <si>
    <t>https://elifesciences.org/articles/26030</t>
  </si>
  <si>
    <t>Core5,Core6</t>
  </si>
  <si>
    <t>https://elifesciences.org/articles/07072</t>
  </si>
  <si>
    <t>https://elifesciences.org/articles/21253</t>
  </si>
  <si>
    <t>Core4</t>
  </si>
  <si>
    <t>https://elifesciences.org/articles/04796</t>
  </si>
  <si>
    <t>https://elifesciences.org/articles/45120</t>
  </si>
  <si>
    <t>Core7,Core8,CRO15</t>
  </si>
  <si>
    <t>Science Translational Medicine</t>
  </si>
  <si>
    <t>https://elifesciences.org/articles/06847</t>
  </si>
  <si>
    <t>https://elifesciences.org/articles/17044</t>
  </si>
  <si>
    <t>Core20,Core21</t>
  </si>
  <si>
    <t>https://elifesciences.org/articles/12470</t>
  </si>
  <si>
    <t>https://elifesciences.org/articles/56651</t>
  </si>
  <si>
    <t>Core9</t>
  </si>
  <si>
    <t>https://elifesciences.org/articles/07420</t>
  </si>
  <si>
    <t>Core10</t>
  </si>
  <si>
    <t>Core22</t>
  </si>
  <si>
    <t>Nature Medicine</t>
  </si>
  <si>
    <t>https://elifesciences.org/articles/06434</t>
  </si>
  <si>
    <t>https://elifesciences.org/articles/43511#info</t>
  </si>
  <si>
    <t>CRO16</t>
  </si>
  <si>
    <t>https://elifesciences.org/articles/08997</t>
  </si>
  <si>
    <t>https://elifesciences.org/articles/25306</t>
  </si>
  <si>
    <t>Core11,CRO3</t>
  </si>
  <si>
    <t>CRO26</t>
  </si>
  <si>
    <t>PNAS</t>
  </si>
  <si>
    <t>https://elifesciences.org/articles/04105</t>
  </si>
  <si>
    <t>Core12,CRO17</t>
  </si>
  <si>
    <t>Stopped because unable to obtain necessary reagents (mouse model) from original authors. Replaced by Study 53.</t>
  </si>
  <si>
    <t>Excluded because of feasibility constraint (mouse model too expensive for project). Replaced by Study 52.</t>
  </si>
  <si>
    <t>https://elifesciences.org/articles/13620</t>
  </si>
  <si>
    <t>https://elifesciences.org/articles/29747</t>
  </si>
  <si>
    <t>CRO18</t>
  </si>
  <si>
    <t>https://elifesciences.org/articles/04586</t>
  </si>
  <si>
    <t>https://elifesciences.org/articles/18173</t>
  </si>
  <si>
    <t>CRO6</t>
  </si>
  <si>
    <t>https://elifesciences.org/articles/04034</t>
  </si>
  <si>
    <t>Core13</t>
  </si>
  <si>
    <t>https://elifesciences.org/articles/04186</t>
  </si>
  <si>
    <t>https://elifesciences.org/articles/34364</t>
  </si>
  <si>
    <t>Core14</t>
  </si>
  <si>
    <t>https://elifesciences.org/articles/07383</t>
  </si>
  <si>
    <t>https://elifesciences.org/articles/39944</t>
  </si>
  <si>
    <t>Core15,CRO19</t>
  </si>
  <si>
    <t>https://elifesciences.org/articles/06938</t>
  </si>
  <si>
    <t>CRO20,Core16,CRO21</t>
  </si>
  <si>
    <t>https://elifesciences.org/articles/04180</t>
  </si>
  <si>
    <t>https://elifesciences.org/articles/21634</t>
  </si>
  <si>
    <t>CRO6,CRO7,CRO22</t>
  </si>
  <si>
    <t>https://elifesciences.org/articles/04037</t>
  </si>
  <si>
    <t>Core17</t>
  </si>
  <si>
    <t>https://elifesciences.org/articles/10860</t>
  </si>
  <si>
    <t>Core18,Core22</t>
  </si>
  <si>
    <t>https://elifesciences.org/articles/04024</t>
  </si>
  <si>
    <t>https://elifesciences.org/articles/30274</t>
  </si>
  <si>
    <t>Core13,Core19</t>
  </si>
  <si>
    <t>Genome Research</t>
  </si>
  <si>
    <t>https://elifesciences.org/articles/10012</t>
  </si>
  <si>
    <t>https://elifesciences.org/articles/25801</t>
  </si>
  <si>
    <t>CRO23,CRO24</t>
  </si>
  <si>
    <t>replaced Study 38</t>
  </si>
  <si>
    <t>replaced Study 36</t>
  </si>
  <si>
    <t>Core18</t>
  </si>
  <si>
    <t>replaced Study 35</t>
  </si>
  <si>
    <t>Nature Genetics</t>
  </si>
  <si>
    <t>replaced Study 13</t>
  </si>
  <si>
    <t>Current variable name</t>
  </si>
  <si>
    <t>Description of variable</t>
  </si>
  <si>
    <t>Type</t>
  </si>
  <si>
    <t>Abritary number starting at 1 for each original paper and increasing by 1.</t>
  </si>
  <si>
    <t>numeric</t>
  </si>
  <si>
    <t>Title of original paper.</t>
  </si>
  <si>
    <t>string</t>
  </si>
  <si>
    <t>Original paper year</t>
  </si>
  <si>
    <t>Year original paper was published.</t>
  </si>
  <si>
    <t>categorical: 2010, 2011, 2012</t>
  </si>
  <si>
    <t>Name of journal that published original paper.</t>
  </si>
  <si>
    <t>categorical: Nature, Nature Cell Biology, Nature Medicine, Nature Genetics, Cell, Cancer Cell, Science, Science Translational Medicine, PNAS, Genome Research</t>
  </si>
  <si>
    <t>Number of bibliographic authors on the original paper.</t>
  </si>
  <si>
    <t>Date Registered Report was submitted to eLife.</t>
  </si>
  <si>
    <t>date</t>
  </si>
  <si>
    <t>Date Registered Report was accepted by eLife.</t>
  </si>
  <si>
    <t>URL to the published Registered Report.</t>
  </si>
  <si>
    <t>Replication study attempted</t>
  </si>
  <si>
    <t>Indicates if experimental work was started for any of the experiments, which indicates a published Registered Report.</t>
  </si>
  <si>
    <t>categorical: Yes, No, NA</t>
  </si>
  <si>
    <t>Indicates how much experimental work was completed based on what was proposed in the Registered Report.</t>
  </si>
  <si>
    <t>categorical: Yes, No, Partial, NA</t>
  </si>
  <si>
    <t>Experiment #</t>
  </si>
  <si>
    <t>Original paper figure</t>
  </si>
  <si>
    <t>Was experiment originally identified by RP:CB team</t>
  </si>
  <si>
    <t>Did experiment continue after sharing with labs (before submitting protocol to eLife)</t>
  </si>
  <si>
    <t>Did the experiment protocol get submitted to eLife</t>
  </si>
  <si>
    <t>Did the experiment get accepted and published in eLife</t>
  </si>
  <si>
    <t>Clarifications asked of original authors</t>
  </si>
  <si>
    <t>Quality of response from original authors</t>
  </si>
  <si>
    <t>Data shared by original authors</t>
  </si>
  <si>
    <t>Code shared by original authors</t>
  </si>
  <si>
    <t>Key materials asked to be shared</t>
  </si>
  <si>
    <t>Key materials offered to be shared</t>
  </si>
  <si>
    <t>Key materials shared</t>
  </si>
  <si>
    <t>Type of experiment</t>
  </si>
  <si>
    <t>Number of lab(s) contracted for the experiment</t>
  </si>
  <si>
    <t>Lab(s) contracted for the experiment</t>
  </si>
  <si>
    <t>Registered Report protocol</t>
  </si>
  <si>
    <t>Experiment description</t>
  </si>
  <si>
    <t>Replication experiment attempted</t>
  </si>
  <si>
    <t>Replication experiment completed</t>
  </si>
  <si>
    <t>If experiment incomplete, why?</t>
  </si>
  <si>
    <t>Changes needed during experimentation?</t>
  </si>
  <si>
    <t>If modifications were needed for experiment to proceed, what were they?</t>
  </si>
  <si>
    <t>Changes able to be implemented during experimentation?</t>
  </si>
  <si>
    <t>If modifications unable to be fully implemented, why?</t>
  </si>
  <si>
    <t>Replication study figure</t>
  </si>
  <si>
    <t>Were materials shippped between replicating labs?</t>
  </si>
  <si>
    <t>If a material was shipped between replicating labs, what was it?</t>
  </si>
  <si>
    <t>What types of experimental techniques were utilized?</t>
  </si>
  <si>
    <t>Was the original experiment blinded?</t>
  </si>
  <si>
    <t>Was the replication experiment blinded?</t>
  </si>
  <si>
    <t>Was the original experiment randomized?</t>
  </si>
  <si>
    <t>Was the replication experiment randomized?</t>
  </si>
  <si>
    <t>Was the original experiment sample size determined a priori?</t>
  </si>
  <si>
    <t>Was the replication experiment sample size determined a priori?</t>
  </si>
  <si>
    <t>Was a statistical test reported in the original paper?</t>
  </si>
  <si>
    <t>What statistical test(s) was reported?</t>
  </si>
  <si>
    <t>Was variation of biological repeats reported in the original experiment?</t>
  </si>
  <si>
    <t>1D</t>
  </si>
  <si>
    <t>Cell-based</t>
  </si>
  <si>
    <t>Core1,CRO1</t>
  </si>
  <si>
    <t>PTEN and PTENP1 mRNA expression after miR-19b and miR-20a mimic expression</t>
  </si>
  <si>
    <t>It was identified after results were obtained that the si-miR-19b adn si-miR-20a reagents listed in the Registered Report and used in the replication experiment were incorrect. The catalog numbers listed were for microRNA hairpin inhibitors not microRNA mimics.</t>
  </si>
  <si>
    <t>Melting curves for PTEN and PTENP1 were inconsisent and required repeating measuring; Experiment done with inhibitors instead of mimics</t>
  </si>
  <si>
    <t>Time/budget constraint prevented implementation of experiment with microRNA mimics</t>
  </si>
  <si>
    <t>RNA</t>
  </si>
  <si>
    <t>PCR, Cell culture, Transfection/Transduction</t>
  </si>
  <si>
    <t>Student's t test</t>
  </si>
  <si>
    <t>methods state unpaired t-test, assumed to be Student's t-test</t>
  </si>
  <si>
    <t>2F</t>
  </si>
  <si>
    <t>CRO1</t>
  </si>
  <si>
    <t>DU145 cell proliferation after PTEN and/or PTENP1 knockdown</t>
  </si>
  <si>
    <t>Cell culture, Transfection/Transduction, Spectrometry reading</t>
  </si>
  <si>
    <t>2G</t>
  </si>
  <si>
    <t>PTEN and PTENP1 mRNA expression after PTEN and/or PTENP1 knockdown</t>
  </si>
  <si>
    <t>Melting curves for PTEN and PTENP1 were inconsisent and required repeating measuring</t>
  </si>
  <si>
    <t>2H</t>
  </si>
  <si>
    <t>PTEN protein expression after PTEN and/or PTENP1 knockdown</t>
  </si>
  <si>
    <t>Western blot conditions needed to be optimized for detecting PTEN</t>
  </si>
  <si>
    <t>Western blot, Cell culture, Transfection/Transduction</t>
  </si>
  <si>
    <t>4A(left)</t>
  </si>
  <si>
    <t>Plasmids</t>
  </si>
  <si>
    <t>Core1,CRO2,CRO3</t>
  </si>
  <si>
    <t>PTENP1 mRNA expression after PTEN 3'UTR expression</t>
  </si>
  <si>
    <t>Melting curves for PTEN and PTENP1 were inconsisent and required repeating measuring; Plasmids were going to be shared, but ended up not, so pladmis were remade during replication</t>
  </si>
  <si>
    <t>Plasmid,RNA</t>
  </si>
  <si>
    <t>4A(right)</t>
  </si>
  <si>
    <t>CRO2,CRO3</t>
  </si>
  <si>
    <t>DU145 cell proliferation after PTEN 3'UTR expression</t>
  </si>
  <si>
    <t>Plasmids were going to be shared, but ended up not, so pladmis were remade during replication</t>
  </si>
  <si>
    <t>Plasmid</t>
  </si>
  <si>
    <t>2A(left)</t>
  </si>
  <si>
    <t>2A(right)</t>
  </si>
  <si>
    <t>2B</t>
  </si>
  <si>
    <t>2C</t>
  </si>
  <si>
    <t>2D</t>
  </si>
  <si>
    <t>1C</t>
  </si>
  <si>
    <t>Cells</t>
  </si>
  <si>
    <t>1,2</t>
  </si>
  <si>
    <t>Percent of DTPs present after PC9 erlotinib treatment</t>
  </si>
  <si>
    <t>DNPs could not be reliable generated</t>
  </si>
  <si>
    <t>During DTP generation: PC9 cells continue to proflierate and have a high number of resistent cells at 2 µM erlotinib (checked dose response curve, inhibition of EGFR phosphorylation, deletion in EGFR gene); Attempted DTP generation at different doses and cell density</t>
  </si>
  <si>
    <t>Time/budget constraint prevented implementation of higher dose to generate DTPs</t>
  </si>
  <si>
    <t>Cell lysate</t>
  </si>
  <si>
    <t>2E</t>
  </si>
  <si>
    <t>CRO4</t>
  </si>
  <si>
    <t>1,2,3</t>
  </si>
  <si>
    <t>Percent survival of drug-naive PC9 cells and erlotinib-resistant DTPs</t>
  </si>
  <si>
    <t>2B,4A(upper),1E(upper,right)</t>
  </si>
  <si>
    <t>1,2,4</t>
  </si>
  <si>
    <t>H3K14 acetylation, CD133, and pEGFR levels in drug-naive PC9 cells and erlotinib-resistant DTPs</t>
  </si>
  <si>
    <t>1B(lower),4B(upper)</t>
  </si>
  <si>
    <t>1,2,5</t>
  </si>
  <si>
    <t>Cell cycle analysis of drug-naive PC9 cells and erlotinib-resistant DTPs</t>
  </si>
  <si>
    <t>5A,5B</t>
  </si>
  <si>
    <t>1,6</t>
  </si>
  <si>
    <t>Colony number of drug-naive PC9 cells treated with erlotinib, erlotinib + TSA, or erlotinib + AEW541</t>
  </si>
  <si>
    <t>7A</t>
  </si>
  <si>
    <t>1,2,7</t>
  </si>
  <si>
    <t>pIGF-1R and IGFBP3 levels in drug-naive PC9 cells and erlotinib-resistant DTPs</t>
  </si>
  <si>
    <t>7C</t>
  </si>
  <si>
    <t>1,2,8</t>
  </si>
  <si>
    <t>pIGF-1R levels in erlotinib-resistant DTPs treated with vehicle or AEW541</t>
  </si>
  <si>
    <t>7I</t>
  </si>
  <si>
    <t>1,2,9</t>
  </si>
  <si>
    <t>KDM5A levels in erlotinib-resistant DTPs treated with vehicle or AEW541</t>
  </si>
  <si>
    <t>2C,S4(left)</t>
  </si>
  <si>
    <t>Cells,Plasmids</t>
  </si>
  <si>
    <t>Animal</t>
  </si>
  <si>
    <t>unknown</t>
  </si>
  <si>
    <t>4A,4B</t>
  </si>
  <si>
    <t>3A,3B</t>
  </si>
  <si>
    <t>3C,S4A</t>
  </si>
  <si>
    <t>methods state Student’s t test was used for analysis of fluorescence intensities</t>
  </si>
  <si>
    <t>5B</t>
  </si>
  <si>
    <t>S6A,S6B</t>
  </si>
  <si>
    <t>7B</t>
  </si>
  <si>
    <t>S11C</t>
  </si>
  <si>
    <t>Tie2 expression in GSC83, U87MG, and HVEC cells</t>
  </si>
  <si>
    <t>4B,S10B,S10C,S10D</t>
  </si>
  <si>
    <t>2,3</t>
  </si>
  <si>
    <t>Tumor size in GSC83 and U87MG cells after selective targeting of cells expressing Tie2</t>
  </si>
  <si>
    <t>Expression of reporter cells at 80% or greater could not be reliably generated</t>
  </si>
  <si>
    <t>Transduction efficiency needed to be optimized because of low transduction efficiency of cells with constucts - tried optimization of conditions and eventually obtained new constructs from original authors</t>
  </si>
  <si>
    <t>Expression of GFP reporter could not be reliably obtained at 80% or higher for all cell populations; Time/budget constraint prevented further optimization</t>
  </si>
  <si>
    <t>methods state Student's t test was used to analyze data without specifics</t>
  </si>
  <si>
    <t>4A</t>
  </si>
  <si>
    <t>3D,3E,3F</t>
  </si>
  <si>
    <t>Anchorage-independent colony formation in HMEC cells expressing wild-type GNAO1 or GNAO1-R243H mutant</t>
  </si>
  <si>
    <t>4C,4D,4E</t>
  </si>
  <si>
    <t>1,4,5</t>
  </si>
  <si>
    <t>Anchorage-independent colony formation in NIH3T3 cells expressing wild-type MAP2K4, MAP2K4-R228K, or MAP2K4-A279T</t>
  </si>
  <si>
    <t>Colonies could not be reliably detected</t>
  </si>
  <si>
    <t>Colony formation assay needed to be optimized because colonies did not form and cell growth was present in all conditions, including negative controls; Additional positive control (hRAS-V12) included as additional control</t>
  </si>
  <si>
    <t>Time/budget constraint prevented further optimization to identify conditions for colony formation assay</t>
  </si>
  <si>
    <t>4E,4F</t>
  </si>
  <si>
    <t>1,4,6</t>
  </si>
  <si>
    <t>Kinase activity of immunoprecipitated wild-type MAP2K4, MAP2K4-R228K, or MAP2K4-A279T</t>
  </si>
  <si>
    <t>Inefficiency of IP and/or expression</t>
  </si>
  <si>
    <t>IP conditions needed to be optimized because of no difference in signal between negative and positive controls - possible reason low expression and/or IP of kinases</t>
  </si>
  <si>
    <t>Time/budget constraint prevented further optimization of expression and/or IP conditions</t>
  </si>
  <si>
    <t>1A</t>
  </si>
  <si>
    <t>pERK activation of A375 and DO4 cells following treatment with RAF inhibitors</t>
  </si>
  <si>
    <t>1B</t>
  </si>
  <si>
    <t>pERK and pMEK activation of DO4 cells depleted of NRAS or CRAF with or without SB590885</t>
  </si>
  <si>
    <t>Incomplete western blot analysis</t>
  </si>
  <si>
    <t>Western blot conditions needed to be optimized for detecting pMEK and pERK</t>
  </si>
  <si>
    <t>Time/budget constraint prevented further optimization of Western blot conditions</t>
  </si>
  <si>
    <t>3A</t>
  </si>
  <si>
    <t>BRAF interaction with wild-type CRAF or CRAF-R89L with or without SB590885</t>
  </si>
  <si>
    <t>Inefficiency of IP and/or transfection</t>
  </si>
  <si>
    <t>Transfection and/or IP conditions needed to be optimized for detecting IPed material</t>
  </si>
  <si>
    <t>Time/budget constraint prevented further optimization of transfection and/or IP conditions</t>
  </si>
  <si>
    <t>3B</t>
  </si>
  <si>
    <t>CRAF interaction with wild-type BRAF or BRAF-R188L with or without SB590885</t>
  </si>
  <si>
    <t>4D</t>
  </si>
  <si>
    <t>CRAF interaction with wild-type BRAF or BRAF-D594A</t>
  </si>
  <si>
    <t>4E</t>
  </si>
  <si>
    <t>4H</t>
  </si>
  <si>
    <t>5C,6B,6C,6D,6E</t>
  </si>
  <si>
    <t>Organisms</t>
  </si>
  <si>
    <t>Cellular dose response curves for RAF and MEK inhibitors in BRAF(V600E), mutant RAS, and wild-type RAF/RAS cell lines</t>
  </si>
  <si>
    <t>Varation across multiple cell lines reported</t>
  </si>
  <si>
    <t>Core1</t>
  </si>
  <si>
    <t>MEK phosphorylation when BRAF or CRAF are depleted in non-BRAF(V600E) cells treated with a RAF inhibitor</t>
  </si>
  <si>
    <t>Recombinant</t>
  </si>
  <si>
    <t>CRO10,Core3</t>
  </si>
  <si>
    <t>Biochemical dimerization assay with recombinant RAF proteins in the presence or absence of RAF inhibitors</t>
  </si>
  <si>
    <t>Inefficiency of IP</t>
  </si>
  <si>
    <t>IP conditions needed to be optimized for detecting IPed material</t>
  </si>
  <si>
    <t>Time/budget constraint prevented further optimization of IP conditions</t>
  </si>
  <si>
    <t>Purified protein</t>
  </si>
  <si>
    <t>2A</t>
  </si>
  <si>
    <t>CRO11,CRO12</t>
  </si>
  <si>
    <t>CSC marker expression of TOP-GFP CSC cultures</t>
  </si>
  <si>
    <t>CSCs were going to be generated, but one ended up needing to be commercially sourced due to low efficiency rate</t>
  </si>
  <si>
    <t>6D</t>
  </si>
  <si>
    <t>1,3</t>
  </si>
  <si>
    <t>Clonogenicity of TOP-GFP CSC cultures</t>
  </si>
  <si>
    <t>Chi-square test</t>
  </si>
  <si>
    <t>Methods state statistical significance were evaluated with the ELDA 'limdil' function, which does Chisquare tests for stem cell frequencies.</t>
  </si>
  <si>
    <t>7E</t>
  </si>
  <si>
    <t>1,4</t>
  </si>
  <si>
    <t>Tumorigenicity of TOP-GFP CSC culture</t>
  </si>
  <si>
    <t>Table1</t>
  </si>
  <si>
    <t>6C</t>
  </si>
  <si>
    <t>S8A</t>
  </si>
  <si>
    <t>Core7</t>
  </si>
  <si>
    <t>5H,S9,TableS13</t>
  </si>
  <si>
    <t>Patient Samples</t>
  </si>
  <si>
    <t>Log-rank Mantel-Cox test</t>
  </si>
  <si>
    <t>Stated in results text describing results</t>
  </si>
  <si>
    <t>3A,S7A,S7C,S7D</t>
  </si>
  <si>
    <t>3I,S7H</t>
  </si>
  <si>
    <t>5C,5D,5E</t>
  </si>
  <si>
    <t>Welch's t test</t>
  </si>
  <si>
    <t>S1,S2A,S3A</t>
  </si>
  <si>
    <t>2A(left),S10C</t>
  </si>
  <si>
    <t>4C(top),S22(top)</t>
  </si>
  <si>
    <t>3B,3E</t>
  </si>
  <si>
    <t>MAPK pathway analysis in low (A375) and high (RPMI-7951,OUMS-23,HT29) cell lines</t>
  </si>
  <si>
    <t>Western blots could not be reliably detected</t>
  </si>
  <si>
    <t>Western blot conditions needed to be optimized for detecting pMEK and pERK; MAP3K8 antibody (Santa Cruz) not available so need to identify new MAP3K8 antibody; OUMS-23 cells did not grow as expected (switch to HT-29 cells)</t>
  </si>
  <si>
    <t>Time/budget constraint prevented further optimization of Western blot conditions; Unable to locate MAP3K8 antibody</t>
  </si>
  <si>
    <t>3D</t>
  </si>
  <si>
    <t>Cellular dose response curves for PLX4720 inhibitor in low (A375) and high (RPMI-7951,OUMS-23,HT29) cell lines</t>
  </si>
  <si>
    <t>OUMS-23 cells did not grow as expected (switch to HT-29 cells)</t>
  </si>
  <si>
    <t>3I</t>
  </si>
  <si>
    <t>MAPK pathway activation after MAP3K8 in RPMI-7951 cells</t>
  </si>
  <si>
    <t>Viability response for combinatorial MAPK pathway inhibition in A375 cells expressing MEK1, MEK1-DD, or MAP3K8</t>
  </si>
  <si>
    <t>Viability assay could not be reliably performed</t>
  </si>
  <si>
    <t>Viability assay needed to be optimized did not reliably give results for positive controls (e.g., MEK1-DD treated with PLX4720), which could be due to inefficient selection; MAP3K8 stable cells needed to be optimized since exogenous protein was not expressed (using V5 antibody to detect tag)</t>
  </si>
  <si>
    <t>Time/budget constraint prevented further optimization of viability assay</t>
  </si>
  <si>
    <t>4F</t>
  </si>
  <si>
    <t>MAPK pathway analysis for combinatorial MAPK pathway inhibition in A375 cells expressing MEK1, MEK1-DD, or MAP3K8</t>
  </si>
  <si>
    <t>Western blot conditions needed to be optimized for detecting pMEK and pERK; MAP3K8 antibody (Santa Cruz) not available so need to identify new MAP3K8 antibody; MAP3K8 stable cells needed to be optimized since exogenous protein was not expressed (using V5 antibody to detect tag)</t>
  </si>
  <si>
    <t>3C</t>
  </si>
  <si>
    <t>4C</t>
  </si>
  <si>
    <t>Tissue specific DOX accumulation</t>
  </si>
  <si>
    <t>Peptide</t>
  </si>
  <si>
    <t>peptide synthesis, xenograft generation, animal injection, animal surgery</t>
  </si>
  <si>
    <t>2C,S9A</t>
  </si>
  <si>
    <t>Tumor and body weight following treatment</t>
  </si>
  <si>
    <t>between-subjects ANOVA; contrast of between-subjects ANOVA</t>
  </si>
  <si>
    <t>TUNEL staining of mouse tissues</t>
  </si>
  <si>
    <t>IHC/IF</t>
  </si>
  <si>
    <t>contrast of between-subjects ANOVA</t>
  </si>
  <si>
    <t>Core5</t>
  </si>
  <si>
    <t>Isocitrate-dependent NADPH production and alpha-ketoglutarate-dependent NADPH consumption</t>
  </si>
  <si>
    <t>IDH oxidative and reductive assay conditions needed to be optimized because of an inability to detect a signal above noise with originally specified protein concentrations</t>
  </si>
  <si>
    <t>cell culture, spectrometry reading, western blot, transfection/transduction</t>
  </si>
  <si>
    <t>2HG levels within HEK293T cells</t>
  </si>
  <si>
    <t>GC-MS conditions needed to be optimized from limited information in original paper</t>
  </si>
  <si>
    <t>cell culture, transfection/transduction, GC-MS</t>
  </si>
  <si>
    <t>2HG levels in AML patient samples</t>
  </si>
  <si>
    <t>Patient samples</t>
  </si>
  <si>
    <t>GC/MS</t>
  </si>
  <si>
    <t>1D,1E,S6A,S6B</t>
  </si>
  <si>
    <t>Antibodies,Plasmids</t>
  </si>
  <si>
    <t>3A,3C,S10C</t>
  </si>
  <si>
    <t>Mann-Whitney</t>
  </si>
  <si>
    <t>S4A,S4B</t>
  </si>
  <si>
    <t>1C,1D</t>
  </si>
  <si>
    <t>2A,2B,2C</t>
  </si>
  <si>
    <t>MYC expression in JQ1-treated MM.1S-luc cells</t>
  </si>
  <si>
    <t>cell culture, qPCR</t>
  </si>
  <si>
    <t>paired t test</t>
  </si>
  <si>
    <t>7C,7D,7E</t>
  </si>
  <si>
    <t>Overall survival and tumor burden in JQ1-treated MM.1S-luc orthotopic xenograft model</t>
  </si>
  <si>
    <t>Timecourse of cell injection to randomization was extended because detection of bioluminescence in vivo was not detected even though disease progression was observed; Enrichment of luciferase expressing cells was performed before experiment was conducted to determine timecourse to observe bioluminescence before disease progression required euthanasia</t>
  </si>
  <si>
    <t>xenograft generation, animal injections, animal imaging</t>
  </si>
  <si>
    <t>Log-rank Mantel-Cox test; Student's t test</t>
  </si>
  <si>
    <t>Statistical test of original listed in methods.</t>
  </si>
  <si>
    <t>7Ca,7Cb,7Cc(right),S2A,S7Ca</t>
  </si>
  <si>
    <t>Primary tumor growth and metastatic foci from mice injected with Cav1 WT or Cav1 KO pMEFs</t>
  </si>
  <si>
    <t>Western blot to assess SMA levels resulted in no observable change, which lead to addition of new assay (collagen gel contraction assay) to assess ECM remodeling capabilities in vitro</t>
  </si>
  <si>
    <t>Student's t test; Mann-Whitney</t>
  </si>
  <si>
    <t>Methods state unpaired Student's t-test or Mann-Whitney test was used</t>
  </si>
  <si>
    <t>7Cc(left),7Cd,S7Cb,S7Cc</t>
  </si>
  <si>
    <t>Fibronectin fiber orientation, elipitical form factor, SMA+ fibers, and correlation with metastatic foci from mice injected with Cav1 WT or Cav1 KO pMEFs</t>
  </si>
  <si>
    <t>SMA staining could not be reliably detected</t>
  </si>
  <si>
    <t>SMA staining was not specific (attempted to block nonspecific staining); Fibronectin orientation analysis using MetaMorph software could not be implemented (instead workflow using KNIME was implemented)</t>
  </si>
  <si>
    <t>Embedded tissue</t>
  </si>
  <si>
    <t>Spearman's rank correlation; Student's t test; Mann-Whitney</t>
  </si>
  <si>
    <t>4C,4D,S1</t>
  </si>
  <si>
    <t>Tumor xenograft experiment testing efficacy of cimetidine in inhibiting the growth of tumors in SCID mice</t>
  </si>
  <si>
    <t>xenograft generation, animal injections</t>
  </si>
  <si>
    <t>3B,4A,S19A</t>
  </si>
  <si>
    <t>S9B</t>
  </si>
  <si>
    <t>Core20</t>
  </si>
  <si>
    <t>Fisher's exact test</t>
  </si>
  <si>
    <t>3E,3F</t>
  </si>
  <si>
    <t>Core21</t>
  </si>
  <si>
    <t>3H</t>
  </si>
  <si>
    <t>For pooled screen, methods state an unpaired t-test was conducted</t>
  </si>
  <si>
    <t>3C,S3A</t>
  </si>
  <si>
    <t>ceRNA depletion on PTEN-3'UTR luciferase reporter activity</t>
  </si>
  <si>
    <t>ceRNA overexpression on PTEN-3'UTR luciferase reporter activity</t>
  </si>
  <si>
    <t>3G,3H,S3B</t>
  </si>
  <si>
    <t>ceRNA depletion on PTEN expression</t>
  </si>
  <si>
    <t>A key material was asked to be shared (Cells), but were not coded since it was commercially available</t>
  </si>
  <si>
    <t>ceRNA depletion on cell proliferation</t>
  </si>
  <si>
    <t>5A</t>
  </si>
  <si>
    <t>ceRNA depletion on AKT activation</t>
  </si>
  <si>
    <t>Western blot results with the phospho-AKT antibody were inconsistent and largely absent of a signal.</t>
  </si>
  <si>
    <t>Western blot conditions needed to be optimized for detecting pAKT (e.g., inclusion of phosphatases)</t>
  </si>
  <si>
    <t>S3I</t>
  </si>
  <si>
    <t>alpha-KG and 2-HG levels in U-87 MG cells expressing wild-type IDH1 or IDH1-R132H</t>
  </si>
  <si>
    <t>Low transfection rates; errors in plasmids</t>
  </si>
  <si>
    <t>Errors in plasmids required correction; Transfections needed to be optimized to increase transfection rate</t>
  </si>
  <si>
    <t>Time/budget constraint prevented further optimization of transfection rates</t>
  </si>
  <si>
    <t>3A,S3F</t>
  </si>
  <si>
    <t>H3K9me2 and H3K79me3 levels in U-87 MG cells treated with 2-HG or 2-HG + alpha-KG</t>
  </si>
  <si>
    <t>3D,S3J</t>
  </si>
  <si>
    <t>Methylation status in U-87 MG cells expressing IDH1-R132H treated with vehicle or oct-alpha-KG</t>
  </si>
  <si>
    <t>7B,S7C</t>
  </si>
  <si>
    <t>5hmC levels in 293T cells expressing TET-2CD with wild-type IDH1, IDH1-R132H, wild-type IDH2, IDH2-R140Q, or IDH2-R172K</t>
  </si>
  <si>
    <t>8A</t>
  </si>
  <si>
    <t>5hmC levels of TET2-CD protein treated with D-2-HG or L-2-HG</t>
  </si>
  <si>
    <t>Errors in plasmids</t>
  </si>
  <si>
    <t>Errors in plasmids required correction</t>
  </si>
  <si>
    <t>Time/budget constraint prevented completion</t>
  </si>
  <si>
    <t>Figure legend states error bars represent SD for triplicate experiments, but no error bars are shown in graph</t>
  </si>
  <si>
    <t>1E,1F,2D,2E</t>
  </si>
  <si>
    <t>4B,4C,4D,S11C</t>
  </si>
  <si>
    <t>5B,5C,5D,S12</t>
  </si>
  <si>
    <t>Expression of microRNAs in LAPC4 tumor cells</t>
  </si>
  <si>
    <t>LAPC4 cells did not form tumors (new source obtained from original lab that isolated cells); Gating strategy altered based on few CD44+ cells</t>
  </si>
  <si>
    <t>Original study defined CD44+/CD44- as top 10%/bottom 10%, Replication defined CD44+/CD44- as top 1%/bottom 99%</t>
  </si>
  <si>
    <t>4A,S4A,S4B,S5C</t>
  </si>
  <si>
    <t>4,5,6</t>
  </si>
  <si>
    <t>Effect of miR-34a expression on tumor growth and CD44 expression</t>
  </si>
  <si>
    <t>LAPC4 cells did not form tumors (new source obtained from original lab that isolated cells); Infection protocol optimized to achieve high transduction efficiency; Unable to detect miR-34a in tumors (performed PCR to detect GFP marker)</t>
  </si>
  <si>
    <t>Luciferase assay to evaluate putative miR-34a binding sites in the 3'UTR of CD44</t>
  </si>
  <si>
    <t>4E,4F,S12,S1D</t>
  </si>
  <si>
    <t>2A,S11A,S11B</t>
  </si>
  <si>
    <t>CRO3</t>
  </si>
  <si>
    <t>Cellular I-BET151 dose response curves in MLL-fusion leukaemia and non-MLL-fusion leukaemia cell lines</t>
  </si>
  <si>
    <t>Range of I-BET151 doses needed to be altered due to solubility of I-BET151</t>
  </si>
  <si>
    <t xml:space="preserve">cell culture, spectrometry reading </t>
  </si>
  <si>
    <t>BCL2 expression in I-BET151 treated MV4;11 and K-562 cells</t>
  </si>
  <si>
    <t>4B,4D,S16A</t>
  </si>
  <si>
    <t>Core11</t>
  </si>
  <si>
    <t>4,5</t>
  </si>
  <si>
    <t>Survival and tumor burden in I-BET151 treated xenograft mouse model of MLL-fusion leukaemia</t>
  </si>
  <si>
    <t>Timecourse between cell injection and animal randomization was extended because detectable disease burden was not achieved; Cell death assay needed to be modified to prevent inability to properly compensate</t>
  </si>
  <si>
    <t>3,4</t>
  </si>
  <si>
    <t>xenograft generation, animal injections, flow cytometry</t>
  </si>
  <si>
    <t>1C,S4E</t>
  </si>
  <si>
    <t>Organisms,Cells</t>
  </si>
  <si>
    <t>3C,S2</t>
  </si>
  <si>
    <t>4B</t>
  </si>
  <si>
    <t>Fisher's method</t>
  </si>
  <si>
    <t>4C,4D</t>
  </si>
  <si>
    <t>5A,5B(middle,top)</t>
  </si>
  <si>
    <t>5B(bottom), but not 5B(top), 5B(middle), has statistical test reported</t>
  </si>
  <si>
    <t>3F</t>
  </si>
  <si>
    <t>3G</t>
  </si>
  <si>
    <t>Organisms,Cells,Plasmids</t>
  </si>
  <si>
    <t>1E,1F</t>
  </si>
  <si>
    <t>Antibodies</t>
  </si>
  <si>
    <t>2I,3B,3C,3E,S8A</t>
  </si>
  <si>
    <t>Percent Nras, p21, and p16-positive cells in wild-type or SCID/beige mouse livers 6 and 30 days after stable delivery of NRAS-G12V or NRAS-G12V/D38A</t>
  </si>
  <si>
    <t>Antibody signal could not be reliably detected</t>
  </si>
  <si>
    <t>Animals experienced distress during injection (new plasmids obtained from original authors and pilot conducted to optimize conditions); Antibody staining was highly variable across samples</t>
  </si>
  <si>
    <t>Time/budget constraint prevented further optimization of staining/infection procedures</t>
  </si>
  <si>
    <t>Percent Nras-positive cells in wild-type or CD4-/- mouse livers 12 days after stable delivery of NRAS-G12V or NRAS-G12V/D38A</t>
  </si>
  <si>
    <t>3B,3C,3D</t>
  </si>
  <si>
    <t>3F,3G</t>
  </si>
  <si>
    <t>3A,3B,4M,4N,S6A,S6B</t>
  </si>
  <si>
    <t>Biophysical modeling</t>
  </si>
  <si>
    <t>Statistical modeling described in Supplemental Materials</t>
  </si>
  <si>
    <t>1D,4B,4C,4D,4E,4G,S7,S8A,S8B,S8C</t>
  </si>
  <si>
    <t>4C,S16</t>
  </si>
  <si>
    <t>Sensitivity of Ewing's sarcoma cell lines to olaparib</t>
  </si>
  <si>
    <t>cell culture</t>
  </si>
  <si>
    <t>Olaparib sensitivity in cells transformed with the EWS-FLI1 rearrangement</t>
  </si>
  <si>
    <t>cell culture, transfection/transduction</t>
  </si>
  <si>
    <t>4F,S20</t>
  </si>
  <si>
    <t>Olaparib sensitivity after depletion of EWS-FLI1 from A673 cells</t>
  </si>
  <si>
    <t>1B,1C</t>
  </si>
  <si>
    <t>3A,3B,3C,3D,3E</t>
  </si>
  <si>
    <t>2D,2E</t>
  </si>
  <si>
    <t>6A,6B,6C,Table S4</t>
  </si>
  <si>
    <t>Antibodies,Cells</t>
  </si>
  <si>
    <t>Tumor weights and blood toxicity of immune competent hosts treated with control or CD47 targeted antibodies</t>
  </si>
  <si>
    <t>Number of mice to inoculate was increased</t>
  </si>
  <si>
    <t>blood draw, hematology analyzer, necroopsy</t>
  </si>
  <si>
    <t>Original study analyzed toxicity in different mouse strains and treatment regimen</t>
  </si>
  <si>
    <t>4A,4B,4C</t>
  </si>
  <si>
    <t>Proliferation of SK-MEL-5 cells treated with PLX4720 with or without conditioned medium from CCD-1090Sk, PC60163A1, or LL86 cells</t>
  </si>
  <si>
    <t>Cells did not propogate and were not regenerated in time to conduct experiments</t>
  </si>
  <si>
    <t>Cells shared did not grow so new stable cells needed to be generated</t>
  </si>
  <si>
    <t>Proliferation of SK-MEL-5 cells treated with PLX4720 + HGF or PD184352 + HGF</t>
  </si>
  <si>
    <t>2D,S11</t>
  </si>
  <si>
    <t>Proliferation of SK-MEL-5 cells co-cultured with or without LL86 or CCD-1090Sk cells and treated with crizotinib, PHA-665752, PLX4720, and/or PD184352</t>
  </si>
  <si>
    <t>4C,S19</t>
  </si>
  <si>
    <t>pAKT, pERK, and pMET levels in SK-MEL-5 cells treated with PD184352, PLX4720, and/or HGF</t>
  </si>
  <si>
    <t>S7</t>
  </si>
  <si>
    <t>Impact of pks island deletion on bacterial growth</t>
  </si>
  <si>
    <t>4A(right),4B(right),4C,4B,4D,4E,S10</t>
  </si>
  <si>
    <t>Survival, inflamation, neoplasia, and tumor invasion of germ-free Il10-/- mice mono-associated with E.coli NC101 or NC101deltapks</t>
  </si>
  <si>
    <t>Timeline was longer than original so inflamation, neoplasia, and tumor invasion are not comparable to original</t>
  </si>
  <si>
    <t>Difficulty in obtaining enough animals for end of experiment analysis, which turned out to be miscommunication about the timeline (replication was longer than original study)</t>
  </si>
  <si>
    <t>4A,S1C(right),S5A</t>
  </si>
  <si>
    <t>MET and pMET expression in exosomes</t>
  </si>
  <si>
    <t>pMET could not be reliabilty detected in exosomes</t>
  </si>
  <si>
    <t>Low expresssion of Met in shScr cells required optimization of MOI for generation of stable cells (additional experiment to confirm shMet expression in shMet cells); Inability to detect pMet required optimization of lysis and Western blot (e.g., phosphatase inhibitors, different antibody)</t>
  </si>
  <si>
    <t>Cells,Exosomes</t>
  </si>
  <si>
    <t>Exosome-dependent Met signaling on primary tumor growth and metastasis</t>
  </si>
  <si>
    <t>Change in timeline (shortened 3 days) due to animal distress/death</t>
  </si>
  <si>
    <t>between-subjects ANOVA</t>
  </si>
  <si>
    <t>3A,3B,S13</t>
  </si>
  <si>
    <t>Tumor weight and number of pulmonary macrometastases of MMTV-PyMT+/tg; Postn+/+ or MMTV-PyMT+/tg; Postn-/- mice</t>
  </si>
  <si>
    <t>Not enough animals of the appropriate genotypes were generated</t>
  </si>
  <si>
    <t>Not enough animals of the appropriate genotypes were generated with attempted breeding strategy</t>
  </si>
  <si>
    <t>Genomic DNA</t>
  </si>
  <si>
    <t>CRO20</t>
  </si>
  <si>
    <t>POSTN expression in CD34+/CD31- pulmonary fibroblasts, CD31+ endothelial cells, and CD45+ immune cells from pulmonary macrometastases of MMTV-PyMT+/tg; Postn+/+ mice</t>
  </si>
  <si>
    <t>1A,S32</t>
  </si>
  <si>
    <t>3B,S6</t>
  </si>
  <si>
    <t>Impact of PREX2 isoforms on tumor-free survival</t>
  </si>
  <si>
    <t>Sequencing,Transduction, Western blot, Xenograft</t>
  </si>
  <si>
    <t>3D,3E</t>
  </si>
  <si>
    <t>Inhibition of A204, M14, or KHM-S3 cell proliferation when treated with primary kinase inhibitor, primary kinase inhibitor + ligand, and primary kinase inhibitor + ligand + secondary kinase inhibitor</t>
  </si>
  <si>
    <t>Drug conditions needed to be optimized to ensure positive controls respond</t>
  </si>
  <si>
    <t>Time/budget constraint prevented further optimization of cell viability assay</t>
  </si>
  <si>
    <t>Phosphorylated kinase levels of primary kinase in A204, M14, or KHM-S3 cells treated with primary kinase inhibitor, primary kinase inhibitor + ligand, or primary kinase inhibitor + ligand + secondary kinase</t>
  </si>
  <si>
    <t>Western blots/drug conditions could not be reliably performed</t>
  </si>
  <si>
    <t>Time/budget constraint prevented further optimization of drug conditions</t>
  </si>
  <si>
    <t>1B,S1</t>
  </si>
  <si>
    <t>Methylation status and 2HG production in 293T cells expressing IDH1-WT, IDH1-R132H,IDH2-WT, or IDH2-R172K</t>
  </si>
  <si>
    <t>Lysis conditions needed to be optimized to enable Western blot analysis</t>
  </si>
  <si>
    <t>Correlation</t>
  </si>
  <si>
    <t>2A,2B,2D</t>
  </si>
  <si>
    <t>Differentation and 2HG production in 3T3-L1 cells expressing IDH2-WT or IDH2-R172K</t>
  </si>
  <si>
    <t>Differentation did not occur during experimentation despite occurring during pilot</t>
  </si>
  <si>
    <t>Differentation needed to be optmized since it did not occur during experimentation despite occuring during pilot</t>
  </si>
  <si>
    <t>Time/budget constraint prevented further optimization of differentation assay</t>
  </si>
  <si>
    <t>4D,S8</t>
  </si>
  <si>
    <t>Methylation status and differentation in 3T3-L1 cells depleted of KDM4C</t>
  </si>
  <si>
    <t>Differentation did not occur during experimentation despite occurring during pilot; knockdown was not reliable</t>
  </si>
  <si>
    <t>Differentation needed to be optmized since it did not occur during experimentation despite occuring during pilot; Knockdown conditions needed to be optimized since knockdown was not reliable</t>
  </si>
  <si>
    <t>Time/budget constraint prevented further optimization of differentation assay and knockdown conditions</t>
  </si>
  <si>
    <t>3F,S6</t>
  </si>
  <si>
    <t>Organisms,Cells,Antibodies</t>
  </si>
  <si>
    <t>1B,3E</t>
  </si>
  <si>
    <t>Induction of c-Myc in P493-6 cells and impact on total RNA levels</t>
  </si>
  <si>
    <t>Cell number needed to be optimized to enable sufficient number for assays</t>
  </si>
  <si>
    <t>Cell culture, RNA extraction, western blot</t>
  </si>
  <si>
    <t>3F,Table S1</t>
  </si>
  <si>
    <t>1,3,4</t>
  </si>
  <si>
    <t>Digital gene expression analsysis in P493-6 cells</t>
  </si>
  <si>
    <t>cell culture, nanostring</t>
  </si>
  <si>
    <t>Code shared by authors after Registered Report published</t>
  </si>
  <si>
    <t>1H,1E</t>
  </si>
  <si>
    <t>6D,6F</t>
  </si>
  <si>
    <t>Relative abundance of F. nucleatum by qPCR in colorectal carcinoma versus adjacent normal biopsies</t>
  </si>
  <si>
    <t>Increased amount of total RNA for PCR assay; Re-purified genomic DNA; Sequenced PCR products</t>
  </si>
  <si>
    <t>qPCR</t>
  </si>
  <si>
    <t>3A,3B,3C</t>
  </si>
  <si>
    <t>5A,5D,5I,S11B,S11C,S11E</t>
  </si>
  <si>
    <t>2C,2D,S1</t>
  </si>
  <si>
    <t>2I,2J</t>
  </si>
  <si>
    <t>4A,4H</t>
  </si>
  <si>
    <t>4M</t>
  </si>
  <si>
    <t>Figure legend does not indicate the test for this figure</t>
  </si>
  <si>
    <t>1C,1D,S10A,S10C</t>
  </si>
  <si>
    <t>Abritary number starting at 1 for each original paper and increasing by 1 for each Paper. Same as Paper level and Experiment level.</t>
  </si>
  <si>
    <t>Abritary number starting at 1 for each unique Study # and increasing by 1 for each Experiment. Same as Experiment level.</t>
  </si>
  <si>
    <t>Number(s) and/or letter(s) of figure(s) and/or table(s) from the original paper that report the original experimental results.</t>
  </si>
  <si>
    <t>Indicates if the experiment from the original paper was included at the beginning of the replication design. This coincides with the first draft of the protocols shared with original author(s) for input.</t>
  </si>
  <si>
    <t>categorical: Yes, No</t>
  </si>
  <si>
    <t>Indicates if the experiment from the original paper was included after sharing the replication design with the replication lab(s) after receiving any initial feedback from original author(s).</t>
  </si>
  <si>
    <t>Indicates if the experiment from the original paper was included in the Registered Report manuscript submitted to eLife.</t>
  </si>
  <si>
    <t>Indicates if the experiment from the original paper was included in the Registered Report manuscript accepted and published in eLife.</t>
  </si>
  <si>
    <t>Amount of clarification about the published experimental methodology requested from original author(s). 0 = no clarification; 1 = few clarification; 2 = some clarification; 3 = moderate clarification; 4 = strong clarification; 5 = extreme clarification</t>
  </si>
  <si>
    <t>categorical: 0, 1, 2, 3, 4, 5</t>
  </si>
  <si>
    <t>Quality of response from original author(s) to the requested clarification about the published experimental methodology. 0 = not helpful/no response; 1 = minimally helpful; 2 = some helpful; 3 = moderately helpful; 4 = very helpful; 5 = extremely helpful</t>
  </si>
  <si>
    <t>Data availability. 0 = no data available outside reported graphs/images in original paper; 1 = summary data statistics reported in original paper or shared by original author(s); 2 = raw data shared by original author(s); 3 = raw data available in paper, paper supplement, or repository</t>
  </si>
  <si>
    <t>categorical: 0, 1, 2, 3</t>
  </si>
  <si>
    <t>Code availability. 0 = no code available outside analysis details reported in original paper; 1 = additional analysis details shared by original author(s); 2 = code shared by original author(s); 3 = code available in paper, paper supplement, or repository</t>
  </si>
  <si>
    <t>List of key reagent materials that were requested to be shared from original author(s). NA indicates no key reagent materials were requested to be shared.</t>
  </si>
  <si>
    <t>list: Plasmids, Cells, Antibodies, Organisms, NA</t>
  </si>
  <si>
    <t>List of key reagent materials that were offered to be shared from original author(s). No indicates key reagent materials requested to be shared were not offered or there was no response from original author(s) about the request to share key reagent materials. NA indicates no key reagent materials were requested to be shared.</t>
  </si>
  <si>
    <t>list: Plasmids, Cells, Antibodies, Organisms, No, NA</t>
  </si>
  <si>
    <t>List of key reagent materials that were shared from original author(s). No indicates key reagent materials requested or offered to be shared were not shared or there was no response from original author(s) about the request to share key reagent materials. NA indicates no key reagent materials were requested to be shared either because there was no initial request or because there was no experimental work conducted so the offer to share was not pursued.</t>
  </si>
  <si>
    <t>The main type of experimental unit used for investigation.</t>
  </si>
  <si>
    <t>categorical: Animal, Cell-based, Patient Samples, Recombinant</t>
  </si>
  <si>
    <t>Number of labs contracted for the replication.</t>
  </si>
  <si>
    <t>Unique identifier to indicate the lab(s) contracted for the replication of the experiment. Beginning of unique identifier indicates the type of lab (Core = academic shared resource facility; CRO = contract research organization). End of unique identifier is a number between 1 and 22 for Core and 1 and 26 for CRO, which are arbitrary numbers assigned to each unique lab of each type. NA indicates there were no lab(s) contracted for the replication.</t>
  </si>
  <si>
    <t>Protocol number(s) from the published Registered Report that correspond to the proposed experimental work to replicate the original experimental results. NA indicates no published Registered Report.</t>
  </si>
  <si>
    <t>Brief written description of replication experiment. NA indicates no published Registered Report.</t>
  </si>
  <si>
    <t>Indicates if the experimental work for the replication was started. No indicates a published Registered Report protocol but no experimental work started. NA indicates no published Registered Report.</t>
  </si>
  <si>
    <t>Indicates if the experimental work for the replication was completed with outcome level data. Partial indicates some, but not all, of the replication was completed with outcome level data. NA indicates a published Registered Report protocol but no experimental work started, or no published Registered Report.</t>
  </si>
  <si>
    <t>categorical: Yes, Partial, No, NA</t>
  </si>
  <si>
    <t>Brief written description of why replications were not completed (either in full or partially). NA indicates replication experiment was completed or not attempted.</t>
  </si>
  <si>
    <t>Amount of changes needed to the approved experimental methodology published in the Registerd Report for experiment to proceed. 0 = no modifications; 1 = few modifications; 2 = some modifications; 3 = moderate modifications; 4 = strong modifications; 5 = extreme modifications, NA = experiment was not attempted.</t>
  </si>
  <si>
    <t>categorical: 0, 1, 2, 3, 4, 5, NA</t>
  </si>
  <si>
    <t>Brief written description of why and what modifications were needed for experimentation to proceed. NA indicates modifications were not needed or experiment was not attempted.</t>
  </si>
  <si>
    <t>Amount of changes that were able to be implementated. 0 = not implemented; 1 = little implemented; 2 = some implemented; 3 = moderately implemented; 4 = mostly implemented; 5 = completely implemented, 6 = not needed, NA = experiment was not attempted.</t>
  </si>
  <si>
    <t>categorical: 0, 1, 2, 3, 4, 5, 6, NA</t>
  </si>
  <si>
    <t>Brief written description of why changes were not able to be implementated. NA indicates modifications were not needed, modifications were able to be completely implemented, or experiment was not attempted.</t>
  </si>
  <si>
    <t>Number(s) of figure(s) or table(s) from the published Replication study that correspond to the completed replication experimental work. NA indicates experimental work not completed and published in Replication study or no published Registered Report.</t>
  </si>
  <si>
    <t>Indicates if the materials were shipped between replications labs. NA indicates no experimental work occurred (e.g., replication work not started or no accepted Registered report).</t>
  </si>
  <si>
    <t>List of reagent materials that were shipped between replications labs (when more than one contracted lab) during the course of the replication attempt. NA indicates no reagent materials were shipped or no experimental work occurred (e.g., replicaiton work not started or no accepted Registered report).</t>
  </si>
  <si>
    <t>list: RNA, Plasmid, Cells, Cell lysate, Purified protein, Peptide, Embedded tissue, Patient samples, Exosomes, Genomics DNA, NA</t>
  </si>
  <si>
    <t>Indicates if the experiment from the original paper reported a statistical analysis. For multi-figure experiments if at least one of the figures included a statistical test a 'Yes' response is given. Figures/tables, figure/table legends, methods, main text, and supplemental informaton were examined from the original paper.</t>
  </si>
  <si>
    <t>Indicates if biological variation was reported for the primary outcome(s) of interest in the experiment from the original paper. If only a representative image is reported, a 'No' reponse is given. If multiple representative images are given, but not all replicates are reported, a 'No' response is given. If only a single image is given and it is unclear how many repeats were done a 'No' response is given. Figures/tables, figure/table legends, main text, and supplemental informaton were examined from the original paper.</t>
  </si>
  <si>
    <t>Notes about any of the variables where relevant.</t>
  </si>
  <si>
    <t>Effect #</t>
  </si>
  <si>
    <t>Internal replication #</t>
  </si>
  <si>
    <t>Effect description</t>
  </si>
  <si>
    <t>Expected difference based on the original paper?</t>
  </si>
  <si>
    <t>Observed difference in replication?</t>
  </si>
  <si>
    <t>Original sample size</t>
  </si>
  <si>
    <t>Replication sample size</t>
  </si>
  <si>
    <t>What statistical test was reported?</t>
  </si>
  <si>
    <t>Statistical test applied to original data</t>
  </si>
  <si>
    <t>Original test statistic type</t>
  </si>
  <si>
    <t>Original test statistic value</t>
  </si>
  <si>
    <t>Original df1</t>
  </si>
  <si>
    <t>Original df2</t>
  </si>
  <si>
    <t>Original p value</t>
  </si>
  <si>
    <t>Replication statistical test</t>
  </si>
  <si>
    <t>Replication test statistic type</t>
  </si>
  <si>
    <t>Replication test statistic value</t>
  </si>
  <si>
    <t>Replication df1</t>
  </si>
  <si>
    <t>Replication df2</t>
  </si>
  <si>
    <t>Replication p value</t>
  </si>
  <si>
    <t>Was original data representative?</t>
  </si>
  <si>
    <t>Original point difference (for representative data)</t>
  </si>
  <si>
    <t>Replication raw difference (if original reported representative data)</t>
  </si>
  <si>
    <t>Replication raw difference type (mean or median)</t>
  </si>
  <si>
    <t>Replication raw difference lower CI</t>
  </si>
  <si>
    <t>Replication raw difference upper CI</t>
  </si>
  <si>
    <t>Effect size type</t>
  </si>
  <si>
    <t>Original effect size</t>
  </si>
  <si>
    <t>Original lower CI</t>
  </si>
  <si>
    <t>Original upper CI</t>
  </si>
  <si>
    <t>Replication effect size</t>
  </si>
  <si>
    <t>Replication lower CI</t>
  </si>
  <si>
    <t>Replication upper CI</t>
  </si>
  <si>
    <t>Meta-analysis effect size</t>
  </si>
  <si>
    <t>Meta-analysis lower CI</t>
  </si>
  <si>
    <t>Meta-analysis upper CI</t>
  </si>
  <si>
    <t>Meta-analysis p value</t>
  </si>
  <si>
    <t>DU145 cell proliferation between siLuc and siPTEN</t>
  </si>
  <si>
    <t>Positive</t>
  </si>
  <si>
    <t>Null-positive</t>
  </si>
  <si>
    <t>t</t>
  </si>
  <si>
    <t>Cohen's d</t>
  </si>
  <si>
    <t>DU145 cell proliferation between siLuc and siPTENP1</t>
  </si>
  <si>
    <t>DU145 cell proliferation between siLuc and siPTEN+siPTENP1</t>
  </si>
  <si>
    <t>DU145 cell proliferation between siPTEN+siPTENP1 and siPTEN</t>
  </si>
  <si>
    <t>DU145 cell proliferation between siPTEN+siPTENP1 and siPTENP1</t>
  </si>
  <si>
    <t>PTEN mRNA expression between siLuc and siPTEN</t>
  </si>
  <si>
    <t>Glass' delta</t>
  </si>
  <si>
    <t>PTEN mRNA expression between siLuc and siPTENP1</t>
  </si>
  <si>
    <t>PTEN mRNA expression between siLuc and siPTEN+siPTENP1</t>
  </si>
  <si>
    <t>PTENP1 mRNA expression between siLuc and siPTEN</t>
  </si>
  <si>
    <t>methods state unpaired t-test, assumed to be Student's t-test; Cohen's d is used here while the Replication study reported Glass' delta</t>
  </si>
  <si>
    <t>PTENP1 mRNA expression between siLuc and siPTENP1</t>
  </si>
  <si>
    <t>PTENP1 mRNA expression between siLuc and siPTEN+siPTENP1</t>
  </si>
  <si>
    <t>PTEN protein expression between siLuc and siPTEN</t>
  </si>
  <si>
    <t>z</t>
  </si>
  <si>
    <t>Median</t>
  </si>
  <si>
    <t>effect size recalculated for meta-analysis</t>
  </si>
  <si>
    <t>PTEN protein expression between siLuc and siPTENP1</t>
  </si>
  <si>
    <t>PTEN protein expression between siLuc and siPTEN+siPTENP1</t>
  </si>
  <si>
    <t>PTEN protein expression between siPTEN+siPTENP1 and siPTEN</t>
  </si>
  <si>
    <t>PTEN protein expression between siPTEN+siPTENP1 and siPTENP1</t>
  </si>
  <si>
    <t>PTENP1 mRNA expression between pCMV and PTEN 3'UTR</t>
  </si>
  <si>
    <t>Null-negative</t>
  </si>
  <si>
    <t>DU145 cell proliferation between pCMV and PTEN 3'UTR</t>
  </si>
  <si>
    <t>Tie2 expression in GSC83 vs HMVEC cells</t>
  </si>
  <si>
    <t>Tie2 expression in U87MG vs HMVEC cells</t>
  </si>
  <si>
    <t>Tie2 expression in GSC83 vs U87MG cells</t>
  </si>
  <si>
    <t>Null</t>
  </si>
  <si>
    <t>Colony number of GNAO1-WT HMEC cells vs GNAO1-R243H HMEC cells</t>
  </si>
  <si>
    <t>Sample size of original study shared by original authors</t>
  </si>
  <si>
    <t>pERK levels in A375 cells treated with vehicle vs all three drug treatments (PD184352, sorafenib, and SB590885)</t>
  </si>
  <si>
    <t>pERK levels in D04 cells treated with vehicle vs PD184352 and sorafenib</t>
  </si>
  <si>
    <t>pERK levels in D04 cells treated with vehicle vs SB590885</t>
  </si>
  <si>
    <t>IC50 values of PLX4720 A375 cells vs PLX4720 HCT116 and MeWo cells</t>
  </si>
  <si>
    <t>Mean</t>
  </si>
  <si>
    <t>IC50 values of GDC-0879 A375 cells vs GDC-0879 HCT116 and MeWo cells</t>
  </si>
  <si>
    <t>IC50 values of PD0325901 A375 cells vs PLX4720 and GDC-0879 A375 cells</t>
  </si>
  <si>
    <t>IC50 values of PD0325901 HCT116 cells vs PLX4720 and GDC-0879 HCT116 cells</t>
  </si>
  <si>
    <t>IC50 values of PD0325901 MeWo cells vs PLX4720 and GDC-0879 MeWo cells</t>
  </si>
  <si>
    <t>pMEK/MEK levels between -shBRAF and +shBRAF cells treated with PLX4720</t>
  </si>
  <si>
    <t>pMEK/MEK levels between -shCRAF and +shCRAF cells treated with PLX4720</t>
  </si>
  <si>
    <t>pMEK/MEK levels between -shBRAF and +shBRAF cells treated with GDC-0879</t>
  </si>
  <si>
    <t>pMEK/MEK levels between -shCRAF and +shCRAF cells treated with GDC-0879</t>
  </si>
  <si>
    <t>CD133 expression between TOP-GFPlow vs TOP-GFPhigh (450 culture)</t>
  </si>
  <si>
    <t>original study reported representive data from an unknown number independent experiments.</t>
  </si>
  <si>
    <t>CD133 expression between TOP-GFPlow vs TOP-GFPhigh (CSC1 culture)</t>
  </si>
  <si>
    <t>CD133 expression between TOP-GFPlow vs TOP-GFPhigh (Co100 culture)</t>
  </si>
  <si>
    <t>CD24 expression between TOP-GFPlow vs TOP-GFPhigh (450 culture)</t>
  </si>
  <si>
    <t>CD24 expression between TOP-GFPlow vs TOP-GFPhigh (CSC1 culture)</t>
  </si>
  <si>
    <t>CD24 expression between TOP-GFPlow vs TOP-GFPhigh (Co100 culture)</t>
  </si>
  <si>
    <t>CD29 expression between TOP-GFPlow vs TOP-GFPhigh (450 culture)</t>
  </si>
  <si>
    <t>CD29 expression between TOP-GFPlow vs TOP-GFPhigh (CSC1 culture)</t>
  </si>
  <si>
    <t>CD29 expression between TOP-GFPlow vs TOP-GFPhigh (Co100 culture)</t>
  </si>
  <si>
    <t>CD44 expression between TOP-GFPlow vs TOP-GFPhigh (450 culture)</t>
  </si>
  <si>
    <t>Negative</t>
  </si>
  <si>
    <t>CD44 expression between TOP-GFPlow vs TOP-GFPhigh (CSC1 culture)</t>
  </si>
  <si>
    <t>CD44 expression between TOP-GFPlow vs TOP-GFPhigh (Co100 culture)</t>
  </si>
  <si>
    <t>CD166 expression between TOP-GFPlow vs TOP-GFPhigh (450 culture)</t>
  </si>
  <si>
    <t>CD166 expression between TOP-GFPlow vs TOP-GFPhigh (CSC1 culture)</t>
  </si>
  <si>
    <t>CD166 expression between TOP-GFPlow vs TOP-GFPhigh (Co100 culture)</t>
  </si>
  <si>
    <t>Clonogenic frequency between TOP-GFPlow vs TOP-GFPhigh (450 culture)</t>
  </si>
  <si>
    <t>chi-squared</t>
  </si>
  <si>
    <t>methods state statistical significance were evaluated with the ELDA 'limdil' function, which does Chisquare tests for stem cell frequencies, but unclear if this was done in original study; effect size recalculated for meta-analysis</t>
  </si>
  <si>
    <t>Clonogenic frequency between TOP-GFPlow vs TOP-GFPhigh (CSC1 culture)</t>
  </si>
  <si>
    <t>Clonogenic frequency between TOP-GFPlow vs TOP-GFPhigh (Co100 culture)</t>
  </si>
  <si>
    <t>Clonogenic frequency between TOP-GFPlow vs TOP-GFPlow + HGF (450 culture)</t>
  </si>
  <si>
    <t>Clonogenic frequency between TOP-GFPlow vs TOP-GFPlow + HGF (CSC1 culture)</t>
  </si>
  <si>
    <t>Clonogenic frequency between TOP-GFPlow vs TOP-GFPlow + HGF (Co100 culture)</t>
  </si>
  <si>
    <t>Clonogenic frequency between TOP-GFPlow vs TOP-GFPlow + MFCM (450 culture)</t>
  </si>
  <si>
    <t>Clonogenic frequency between TOP-GFPlow vs TOP-GFPlow + MFCM (CSC1 culture)</t>
  </si>
  <si>
    <t>Clonogenic frequency between TOP-GFPlow vs TOP-GFPlow + MFCM (Co100 culture)</t>
  </si>
  <si>
    <t>Clonogenic frequency between TOP-GFPlow + HGF vs TOP-GFPlow + HGF + PHA (450 culture)</t>
  </si>
  <si>
    <t>Clonogenic frequency between TOP-GFPlow + HGF vs TOP-GFPlow + HGF + PHA (CSC1 culture)</t>
  </si>
  <si>
    <t>Clonogenic frequency between TOP-GFPlow + HGF vs TOP-GFPlow + HGF + PHA (Co100 culture)</t>
  </si>
  <si>
    <t>Clonogenic frequency between TOP-GFPlow + MFCM vs TOP-GFPlow + MFCM + PHA (450 culture)</t>
  </si>
  <si>
    <t>Clonogenic frequency between TOP-GFPlow + MFCM vs TOP-GFPlow + MFCM + PHA (CSC1 culture)</t>
  </si>
  <si>
    <t>Clonogenic frequency between TOP-GFPlow + MFCM vs TOP-GFPlow + MFCM + PHA (Co100 culture)</t>
  </si>
  <si>
    <t>Clonogenic frequency between TOP-GFPwhole vs TOP-GFPwhole + PHA (450 culture)</t>
  </si>
  <si>
    <t>Clonogenic frequency between TOP-GFPwhole vs TOP-GFPwhole + PHA (CSC1 culture)</t>
  </si>
  <si>
    <t>Clonogenic frequency between TOP-GFPwhole vs TOP-GFPwhole + PHA (Co100 culture)</t>
  </si>
  <si>
    <t>Tomorigenicity frequency between TOP-GFPlow vs TOP-GFPhigh (450 culture)</t>
  </si>
  <si>
    <t>Tomorigenicity frequency between TOP-GFPlow vs TOP-GFPlow + MFCM (450 culture)</t>
  </si>
  <si>
    <t>IC50 values of A375 cells vs HT29/OUMS-23 cells</t>
  </si>
  <si>
    <t>IC50 values of A375 cells vs RPMI-7951 cells</t>
  </si>
  <si>
    <t>pMEK levels in RPMI-7951 cells treated with MAP3K8 inhibitor (20 uM) compared to DMSO (mu=1)</t>
  </si>
  <si>
    <t>one-sample t test</t>
  </si>
  <si>
    <t>pERK levels in RPMI-7951 cells treated with MAP3K8 inhibitor (20 uM) compared to DMSO (mu=1)</t>
  </si>
  <si>
    <t>DOX accumulation in prostate tumor tissue of DOX+PBS vs DOX+iRGD</t>
  </si>
  <si>
    <t>original study data has SD1/SD2 larger than 2, so assumed unequal variance</t>
  </si>
  <si>
    <t>Tumor weight of DOX+PBS vs DOX+iRGD</t>
  </si>
  <si>
    <t>Percent body weight shift of PBS vs DOX+PBS</t>
  </si>
  <si>
    <t>statistical test and effect size recalculated for meta-analysis</t>
  </si>
  <si>
    <t>Percent body weight shift of PBS vs DOX+iRGD</t>
  </si>
  <si>
    <t>Prostate tumor apoptotic index of DOX+PBS vs DOX+iRGD</t>
  </si>
  <si>
    <t>Linear regression slopes of isocitrate-dependent NADPH production assay of wild-type IDH2 vs vector control</t>
  </si>
  <si>
    <t>original study reported representive data from 1 of 3 independent experiments; effect size recalculated for meta-analysis</t>
  </si>
  <si>
    <t>Linear regression slopes of isocitrate-dependent NADPH production assay of R172K mutant IDH2 vs vector control</t>
  </si>
  <si>
    <t>Linear regression slopes of alpha-ketoglutarate-dependent NADPH consumption assay of wild-type IDH2 vs vector control</t>
  </si>
  <si>
    <t>original study reported representive data from 1 of 3 independent experiments</t>
  </si>
  <si>
    <t>Linear regression slopes of alpha-ketoglutarate-dependent NADPH consumption assay of R172K mutant IDH2 vs vector control</t>
  </si>
  <si>
    <t>2HG levels of R172K mutant IDH2 vs largest value observed in control/WT IDH2 cells</t>
  </si>
  <si>
    <t>original study reported representive data from an unknown number independent experiments</t>
  </si>
  <si>
    <t>2HG levels of R132C mutant IDH1 vs largest value observed in WT IDH</t>
  </si>
  <si>
    <t>original data Estimated from figure 5C log transformed to match replication data</t>
  </si>
  <si>
    <t>2HG levels of R172K mutant IDH2 vs largest value observed in WT IDH</t>
  </si>
  <si>
    <t>2HG levels of R132C mutant IDH1 or R172K mutant IDH2 vs largest value observed in WT IDH</t>
  </si>
  <si>
    <t>Relative MYC expression of MM.1S cells harvested 1 hr after (+)-JQ1 treatment vs cells 0 hr after (+)-JQ1 treatment</t>
  </si>
  <si>
    <t>Cohen's dz</t>
  </si>
  <si>
    <t>original study listed a sample size of 6 (2 biological repeats with 3 technical replicates each). These calculations use a sample size of 2.</t>
  </si>
  <si>
    <t>Relative MYC expression of MM.1S cells harvested 8 hr after (+)-JQ1 treatment vs cells 0 hr after (+)-JQ1 treatment</t>
  </si>
  <si>
    <t>Overall survival of (+)-JQ1 vs vehicle control</t>
  </si>
  <si>
    <t>Hazard ratio</t>
  </si>
  <si>
    <t>Bioluminescence (tumor burden) of (+)-JQ1 vs vehicle control</t>
  </si>
  <si>
    <t>Primary tumor growth between LM-4175 with or without Cav1 WT pMEFs</t>
  </si>
  <si>
    <t>Primary tumor growth between LM-4175 with or without Cav1 KO pMEFs</t>
  </si>
  <si>
    <t>Total metastatic foci per mouse of LM-4175 vs LM-4175 + Cav1 WT</t>
  </si>
  <si>
    <t>methods state unpaired Student's t-test or Mann-Whitney test was used; p value reported in Replication Study was not exact, which is used here; effect size recalculated for meta-analysis</t>
  </si>
  <si>
    <t>Total metastatic foci per mouse of LM-4175 vs LM-4175 + Cav1 KO</t>
  </si>
  <si>
    <t>Total metastatic foci per mouse of LM-4175 + Cav1 WT vs LM-4175 + Cav1 KO</t>
  </si>
  <si>
    <t>Percent of fibronectin fibers within +/- 20 degrees from LM-4175 vs LM-4175 + Cav1 WT</t>
  </si>
  <si>
    <t>Percent of fibronectin fibers within +/- 20 degrees from LM-4175 + Cav1 WT vs LM-4175 + Cav1 KO</t>
  </si>
  <si>
    <t>Correlation of percent of fibronectin fibers within +/- 20 degrees and number of metastasis</t>
  </si>
  <si>
    <t>Spearman's rank correlation</t>
  </si>
  <si>
    <t>Pearson's correlation</t>
  </si>
  <si>
    <t>Pearson's r</t>
  </si>
  <si>
    <t>methods state unpaired Student's t-test or Mann-Whitney test was used; Student's-test test used for original because no raw data; statistical test and effect size recalculated for meta-analysis</t>
  </si>
  <si>
    <t>Relative tumor volume of A549 xenografts treated with cimetidine vs vehicle</t>
  </si>
  <si>
    <t>Relative tumor volume of A549 xenografts treated with DOX vs vehicle</t>
  </si>
  <si>
    <t>Relative tumor volume of ACHN xenografts treated with cimetidine vs vehicle</t>
  </si>
  <si>
    <t>PTEN-3'UTR luciferase reporter activity of siNC vs siSERINC1</t>
  </si>
  <si>
    <t>PTEN-3'UTR luciferase reporter activity of siNC vs siZNF460</t>
  </si>
  <si>
    <t>assumed original study did not perform a statistical test since there was no 'n.s' for this comparison</t>
  </si>
  <si>
    <t>PTEN-3'UTR luciferase reporter activity of siNC vs siVAPA</t>
  </si>
  <si>
    <t>PTEN-3'UTR luciferase reporter activity of siNC vs siCNOT6L</t>
  </si>
  <si>
    <t>PTEN-3'UTR luciferase reporter activity of siNC vs siPTEN</t>
  </si>
  <si>
    <t>PTEN-3'UTR luciferase reporter activity of EV vs SERINC1-3'UTR</t>
  </si>
  <si>
    <t>PTEN-3'UTR luciferase reporter activity of EV vs VAPA-3'UTR1</t>
  </si>
  <si>
    <t>PTEN-3'UTR luciferase reporter activity of EV vs VAPA-3'UTR2</t>
  </si>
  <si>
    <t>PTEN-3'UTR luciferase reporter activity of EV vs CNOT6L-3'UTR1</t>
  </si>
  <si>
    <t>PTEN-3'UTR luciferase reporter activity of EV vs CNOT6L-3'UTR2</t>
  </si>
  <si>
    <t>PTEN-3'UTR luciferase reporter activity of EV vs PTEN-3'UTR</t>
  </si>
  <si>
    <t>PTEN expression of siNC vs siSERINC1 in wild-type HCT116 cells</t>
  </si>
  <si>
    <t>PTEN expression of siNC vs siVAPA in wild-type HCT116 cells</t>
  </si>
  <si>
    <t>PTEN expression of siNC vs siCNOT6L in wild-type HCT116 cells</t>
  </si>
  <si>
    <t>PTEN expression of siNC vs siPTEN in wild-type HCT116 cells</t>
  </si>
  <si>
    <t>PTEN expression of siNC vs siSERINC1 in Dicer-Ex5 HCT116 cells</t>
  </si>
  <si>
    <t>assumed original study did not perform a statistical test since there was no '*' for this comparison</t>
  </si>
  <si>
    <t>PTEN expression of siNC vs siVAPA in Dicer-Ex5 HCT116 cells</t>
  </si>
  <si>
    <t>assumed original study did not perform a statistical test since there was no 'ns' for this comparison</t>
  </si>
  <si>
    <t>PTEN expression of siNC vs siCNOT6L in Dicer-Ex5 HCT116 cells</t>
  </si>
  <si>
    <t>assumed original study did not perform a statistical test since there was no '*' for this comparison.</t>
  </si>
  <si>
    <t>PTEN expression of siNC vs siPTEN in Dicer-Ex5 HCT116 cells</t>
  </si>
  <si>
    <t>cell proliferation of siNC vs siVAPA in wild-type HCT116 cells</t>
  </si>
  <si>
    <t>cell proliferation of siNC vs siCNOT6L in wild-type HCT116 cells</t>
  </si>
  <si>
    <t>cell proliferation of siNC vs siPTEN in wild-type HCT116 cells</t>
  </si>
  <si>
    <t>cell proliferation of siPTEN vs siVAPA in Dicer-Ex5 HCT116 cells</t>
  </si>
  <si>
    <t>cell proliferation of siPTEN vs siCNOT6L in Dicer-Ex5 HCT116 cells</t>
  </si>
  <si>
    <t>cell proliferation of siNC vs siPTEN in Dicer-Ex5 HCT116 cells</t>
  </si>
  <si>
    <t>cell proliferation of siNC vs siVAPA in DU145 cells</t>
  </si>
  <si>
    <t>cell proliferation of siNC vs siCNOT6L in DU145 cells</t>
  </si>
  <si>
    <t>cell proliferation of siNC vs siPTEN in DU145 cells</t>
  </si>
  <si>
    <t>let-7b expression in CD44+ cells relative to CD44- cells</t>
  </si>
  <si>
    <t>miR-34a expression in CD44+ cells relative to CD44- cells</t>
  </si>
  <si>
    <t>Tumor weights of LAPC4 cells expressing miR-34a vs negative control</t>
  </si>
  <si>
    <t>statistical test of original listed in methods.</t>
  </si>
  <si>
    <t>miR-34a expression in tumors expression miR-34a vs negative control.</t>
  </si>
  <si>
    <t>conceptual replication; original was unable to be quantified; replication had null values for miR-34a group and control group was arbitrarily set to 100.</t>
  </si>
  <si>
    <t>CD44 expression in tumors</t>
  </si>
  <si>
    <t>conceptual replication</t>
  </si>
  <si>
    <t>Luciferase values of miR-34a expression with wild-type reporter vs M1M2 reporter</t>
  </si>
  <si>
    <t>Luciferase values of miR-34a expression with wild-type reporter vs control expression with wild-type reporter</t>
  </si>
  <si>
    <t>Wilcoxon signed-rank test</t>
  </si>
  <si>
    <t>Luciferase values of miR-34a expression with M1M2 reporter vs control expression with M1M2 reporter</t>
  </si>
  <si>
    <t>IC50 values of MV4;11 cells vs largest dose (100 µM) tested in K-562 cells</t>
  </si>
  <si>
    <t>point estimate of MV4;11 cells</t>
  </si>
  <si>
    <t>Relative BCL2 expression of MV4;11 cells treated with I-BET151 vs constant of 1 (DMSO treated cells)</t>
  </si>
  <si>
    <t>Relative BCL2 expression of K-562 cells treated with I-BET151 vs constant of 1 (DMSO treated cells)</t>
  </si>
  <si>
    <t>Relative BCL2 expression of MV4;11 cells treated with I-BET151 vs K-562 cells treated with I-BET151</t>
  </si>
  <si>
    <t>Survival of I-BET151 vs vehicle control</t>
  </si>
  <si>
    <t>Leukaemia burden in bone marrow of I-BET151 vs vehicle control</t>
  </si>
  <si>
    <t>Effective concentrations of Ewing's sarcoma cell lines vs osteosarcoma cell lines</t>
  </si>
  <si>
    <t>IC50 values of EWS-FLI1 transformed cells vs FUS-CHOP transformed cells</t>
  </si>
  <si>
    <t>IC50 values of SK-N-MC cells vs FUS-CHOP transformed cells</t>
  </si>
  <si>
    <t>IC50 values of control siRNA transfected cells vs EWS-FLI1 siRNA transfected cells</t>
  </si>
  <si>
    <t>Tumor weights of IgG vs anti-CD47 (MIAP410)</t>
  </si>
  <si>
    <t>hematological counts of NT, IgG, CD47</t>
  </si>
  <si>
    <t>Intrinsic doubling time of bacterial growth of pks island deletion vs wild-type</t>
  </si>
  <si>
    <t>Overall survival of germ-free Il10-/- mice mono-associated with E.coli NC101 or NC101deltapks</t>
  </si>
  <si>
    <t>Met expression in shMet exosomes compared to a constant of 1 (shScr exosomes)</t>
  </si>
  <si>
    <t>data are quantified here (https://osf.io/329ya/), but as stated in response letter to reviewer during Replication study deemed not sufficient for quantification (https://osf.io/dtc8p/)</t>
  </si>
  <si>
    <t>Metastatic burden in lungs of shScr injected mice vs liposome</t>
  </si>
  <si>
    <t>cohen's d is used here while Replication study reported cliff's delta</t>
  </si>
  <si>
    <t>Metastatic burden in lungs of shScr injected mice vs shMet</t>
  </si>
  <si>
    <t>Metastatic burden in femurs of shScr injected mice vs liposome</t>
  </si>
  <si>
    <t>Metastatic burden in femurs of shScr injected mice vs shMet</t>
  </si>
  <si>
    <t>Tumor-free survival of GFP vs PREX2-G844D</t>
  </si>
  <si>
    <t>Proportional Hazards Assumption of a Cox Regression</t>
  </si>
  <si>
    <t>Tumor-free survival of GFP vs PREX2-Q1430</t>
  </si>
  <si>
    <t>Tumor-free survival of PREX2-WT vs PREX2-G844D</t>
  </si>
  <si>
    <t>Tumor-free survival of PREX2-WT vs PREX2-Q1430</t>
  </si>
  <si>
    <t>2HG levels in cells expressing IDH1-WT vs IDH1-R132H</t>
  </si>
  <si>
    <t>2HG levels in cells expressing IDH2-WT vs IDH2-R132H</t>
  </si>
  <si>
    <t>H3K4me3 levels in cells expressing IDH1-WT vs IDH1-R132H</t>
  </si>
  <si>
    <t>H3K4me3 levels in cells expressing IDH2-WT vs IDH2-R172K</t>
  </si>
  <si>
    <t>H3K9me3 levels in cells expressing IDH1-WT vs IDH1-R132H</t>
  </si>
  <si>
    <t>H3K9me3 levels in cells expressing IDH2-WT vs IDH2-R172K</t>
  </si>
  <si>
    <t>H3K36me3 levels in cells expressing IDH1-WT vs IDH1-R132H</t>
  </si>
  <si>
    <t>H3K36me3 levels in cells expressing IDH2-WT vs IDH2-R172K</t>
  </si>
  <si>
    <t>H3K79me2 levels in cells expressing IDH1-WT vs IDH1-R132H</t>
  </si>
  <si>
    <t>H3K79me2 levels in cells expressing IDH2-WT vs IDH2-R172K</t>
  </si>
  <si>
    <t>H3K9me2 levels in cells expressing IDH1-WT vs IDH1-R132H</t>
  </si>
  <si>
    <t>H3K9me2 levels in cells expressing IDH2-WT vs IDH2-R132H</t>
  </si>
  <si>
    <t>Correlation of 2HG levels and H3K4me3 levels in cells expressing IDH1-WT, IDH1-R132H, IDH2-WT, IDH2-R172K</t>
  </si>
  <si>
    <t>original study did not specifiy what type of correlation was conduction</t>
  </si>
  <si>
    <t>Correlation of 2HG levels and H3K9me2 levels in cells expressing IDH1-WT, IDH1-R132H, IDH2-WT, IDH2-R172K</t>
  </si>
  <si>
    <t>Correlation of 2HG levels and H3K9me3 levels in cells expressing IDH1-WT, IDH1-R132H, IDH2-WT, IDH2-R172K</t>
  </si>
  <si>
    <t>Correlation of 2HG levels and H3K36me3 levels in cells expressing IDH1-WT, IDH1-R132H, IDH2-WT, IDH2-R172K</t>
  </si>
  <si>
    <t>Correlation of 2HG levels and H3K79me2 levels in cells expressing IDH1-WT, IDH1-R132H, IDH2-WT, IDH2-R172K</t>
  </si>
  <si>
    <t>Total RNA per 1000 cells at 0hr, 1hr, 24hr</t>
  </si>
  <si>
    <t>Active gene expression at 0 hr vs 1 hr</t>
  </si>
  <si>
    <t>during correspondence with original authors this reported test results were between 0 hr and 24 hr, not 0 hr and 1 hr as reported in the original study</t>
  </si>
  <si>
    <t>Active gene expression at 0 hr vs 24 hr</t>
  </si>
  <si>
    <t>Active gene expression at 1 hr vs 24 hr</t>
  </si>
  <si>
    <t>Silent gene expression at 0 hr vs 1 hr</t>
  </si>
  <si>
    <t>Silent gene expression at 0 hr vs 24 hr</t>
  </si>
  <si>
    <t>Silent gene expression at 1 hr vs 24 hr</t>
  </si>
  <si>
    <t>Change in F. nucleatum DNA in colorectal carcinoma vs adjacent normal tissue</t>
  </si>
  <si>
    <t>Abritary number starting at 1 for each unique Experiment # and increasing by 1 for each Effect.</t>
  </si>
  <si>
    <t>Abritary number starting at 1 for each unique Effect # and increasing by 1 for each Effect where more than one replication was conducted (e.g., same experiment in more than one cell line).</t>
  </si>
  <si>
    <t>Description explaining the effect (e.g., which two conditions are being compared).</t>
  </si>
  <si>
    <t>Indicates direction of original effect, which are described as positive unless original claim was a null finding.</t>
  </si>
  <si>
    <t>categorical: Positive, Null</t>
  </si>
  <si>
    <t>Indicates direction of replication effect relative to the original effect. Null-positive and Null-negative indicate the direction of the null effect releative to the original effect when a statistical test was conducted on the replication data.</t>
  </si>
  <si>
    <t>categorical: Positive, Null, Negative, Null-positive, Null-negative</t>
  </si>
  <si>
    <t xml:space="preserve">Original sample size of the focal statistical test (e.g., total sample size of the two groups being compared). Unknown indicates original sample size was unable to be determined. NA indicates an original effect that is not directly comparable to the replication data. </t>
  </si>
  <si>
    <t>numeric or categorical: Unknown, NA</t>
  </si>
  <si>
    <t>Replication sample size of the focal statistical test (e.g., total sample size of the two groups being compared).</t>
  </si>
  <si>
    <t>Original paper reports statistical test used. NA indicates an original effect that is not directly comparable to the replication data. Notes indicate additional informaiton where necessary.</t>
  </si>
  <si>
    <t>The type of statistical test reported in the original paper. Unknown indicates a statistical test was conducted, but unknown what type.</t>
  </si>
  <si>
    <t>categorical: Student's t test, paired t test, Mann-Whitney, between-subjects ANOVA, contrast of between-subjects ANOVA, Log-rank Mantel-Cox test, Spearman's rank correlation, Pearson's correlation, Unknown, NA</t>
  </si>
  <si>
    <t>The type of statistical test applied to the original data.</t>
  </si>
  <si>
    <t>categorical: Student's t test, Welch's t test, paired t test, one-sample t test, Mann-Whitney, between-subjects ANOVA, contrast of between-subjects ANOVA, Wilcoxon signed-rank test, Kruskal-Wallis rank sum test, Chi-square test, Log-rank Mantel-Cox test, Proportional Hazards Assumption of a Cox Regression, Spearman's rank correlation, NA</t>
  </si>
  <si>
    <t>The type of test statistic associated with the statistical test applied to the original data.</t>
  </si>
  <si>
    <t>categorical: t, z, F, chi-squared, rho, NA</t>
  </si>
  <si>
    <t>Value of test statistic from the statistical test applied to the original data.</t>
  </si>
  <si>
    <t xml:space="preserve">Degrees of freedom (df) of between groups (e.g., k-1) from the statistical test applied to the original data. If only one df reported for test (e.g., Student's t test) the df is reported in df2 and df1 is NA. If test does not report a df (e.g., Mann-Whitney), NA recorded for df1 and df2. </t>
  </si>
  <si>
    <t xml:space="preserve">Degrees of freedom (df) of within groups (e.g., n-k) from the statistical test applied to the original data. If only one df reported for test (e.g., Student's t test) the df is reported in df2 and df1 is NA. If test does not report a df (e.g., Mann-Whitney), NA recorded for df1 and df2. </t>
  </si>
  <si>
    <t>P-value from statistical test applied to the original data.</t>
  </si>
  <si>
    <t>The type of statistical test applied to the replication data.</t>
  </si>
  <si>
    <t>The type of test statistic associated with the statistical test applied to the replication data.</t>
  </si>
  <si>
    <t>Value of test statistic from the statistical test applied to the replication data.</t>
  </si>
  <si>
    <t xml:space="preserve">Degrees of freedom (df) of between groups (e.g., k-1) from the statistical test applied to the replication data. If only one df reported for test (e.g., Student's t test) the df is reported in df2 and df1 is NA. If test does not report a df (e.g., Mann-Whitney), NA recorded for df1 and df2. </t>
  </si>
  <si>
    <t xml:space="preserve">Degrees of freedom (df) of within groups (e.g., n-k) from the statistical test applied to the replication data. If only one df reported for test (e.g., Student's t test) the df is reported in df2 and df1 is NA. If test does not report a df (e.g., Mann-Whitney), NA recorded for df1 and df2. </t>
  </si>
  <si>
    <t>P-value from statistical test applied to the replication data.</t>
  </si>
  <si>
    <t>Indicates if the original data reported in the original paper was representative (e.g., single Western blot image).</t>
  </si>
  <si>
    <t>If original data was representative the original point difference between the two groups being tested (if applicable). NA if original data was not representative or if original data was representative but a point difference can not be computed (e.g., a between-subjects ANOVA would have been the statistical test of interest).</t>
  </si>
  <si>
    <t>If original data was representative the replication point difference between the two groups being tested (if applicable). NA if original data was not representative, if original data was representative but a point difference can not be computed (e.g., a between-subjects ANOVA would have been the statistical test of interest), or if original data was representative but a point difference can not be computed for replication data (e.g., general trend is observable, but quantiative data is unreliable).</t>
  </si>
  <si>
    <t>If original data was representative the type of difference given in the replication raw difference. The type is matched to the replication statistical test (e.g., mean for Student's t test; median for Mann-Whitney). NA if no replication raw difference recorded or if unable to be determine for replication data.</t>
  </si>
  <si>
    <t>categorical: Mean, Median, NA</t>
  </si>
  <si>
    <t>Lower bounds of the 95% confidence interval of the replication point difference between the two groups (if applicable). NA if no replication raw difference recorded or if unable to be determine for replication data.</t>
  </si>
  <si>
    <t>Upper bounds of the 95% confidence interval of the replication point difference between the two groups (if applicable). NA if no replication raw difference recorded or if unable to be determine for replication data.</t>
  </si>
  <si>
    <t>The type of effect size applied to the original and replication data.</t>
  </si>
  <si>
    <t>categorical: Cohen's d, Cohen's dz, Cohen's w, Glass' delta, Cliff's delta, Hazard ratio, r, NA</t>
  </si>
  <si>
    <t>Value of the effect size of the original data.</t>
  </si>
  <si>
    <t>Lower bounds of the 95% confidence interval for the effect size of the original data.</t>
  </si>
  <si>
    <t>Upper bounds of the 95% confidence interval for the effect size of the original data.</t>
  </si>
  <si>
    <t>Value of the effect size of the replication data.</t>
  </si>
  <si>
    <t>Lower bounds of the 95% confidence interval for the effect size of the replication data.</t>
  </si>
  <si>
    <t>Upper bounds of the 95% confidence interval for the effect size of the replication data.</t>
  </si>
  <si>
    <t>Value of the effect size of a random effects meta-analysis of the original and replication effects. Note: if Internal replication # is more than 1 all internal replications are included in the meta-analysis.</t>
  </si>
  <si>
    <t>Lower bounds of the 95% confidence interval for the effect size of the meta-analysis of the original and replication effects.</t>
  </si>
  <si>
    <t>Upper bounds of the 95% confidence interval for the effect size of the meta-analysis of the original and replication effects.</t>
  </si>
  <si>
    <t>P-value of the meta-analysis of the original and replication effects.</t>
  </si>
  <si>
    <t>Lab ID</t>
  </si>
  <si>
    <t>Lab name</t>
  </si>
  <si>
    <t>BREP</t>
  </si>
  <si>
    <t>TransViragen</t>
  </si>
  <si>
    <t>CRO2</t>
  </si>
  <si>
    <t>Alamo</t>
  </si>
  <si>
    <t>ProNovus</t>
  </si>
  <si>
    <t>TGA</t>
  </si>
  <si>
    <t>CRO5</t>
  </si>
  <si>
    <t>ACGT</t>
  </si>
  <si>
    <t>Noble</t>
  </si>
  <si>
    <t>CRO7</t>
  </si>
  <si>
    <t>BioFactura</t>
  </si>
  <si>
    <t>ABM</t>
  </si>
  <si>
    <t>Core2</t>
  </si>
  <si>
    <t>Small Animal Imaging</t>
  </si>
  <si>
    <t>Shakti</t>
  </si>
  <si>
    <t>CRO10</t>
  </si>
  <si>
    <t>Kinexus</t>
  </si>
  <si>
    <t>Core3</t>
  </si>
  <si>
    <t>U of Dundee</t>
  </si>
  <si>
    <t>CRO11</t>
  </si>
  <si>
    <t>PhenoVista</t>
  </si>
  <si>
    <t>CRO12</t>
  </si>
  <si>
    <t>ProMab</t>
  </si>
  <si>
    <t>CRO13</t>
  </si>
  <si>
    <t>Explora Biolabs</t>
  </si>
  <si>
    <t>CRO14</t>
  </si>
  <si>
    <t>LifeTein</t>
  </si>
  <si>
    <t>Northwestern</t>
  </si>
  <si>
    <t>West Coast Metabolomics</t>
  </si>
  <si>
    <t>Core6</t>
  </si>
  <si>
    <t>Roswell Park</t>
  </si>
  <si>
    <t>TGCSR</t>
  </si>
  <si>
    <t>Core8</t>
  </si>
  <si>
    <t>Harvard confocal</t>
  </si>
  <si>
    <t>CRO15</t>
  </si>
  <si>
    <t>MIA Cellavie</t>
  </si>
  <si>
    <t>PhASR</t>
  </si>
  <si>
    <t>Danforth Plant</t>
  </si>
  <si>
    <t>Crown</t>
  </si>
  <si>
    <t>UPenn</t>
  </si>
  <si>
    <t>Core12</t>
  </si>
  <si>
    <t>MBP</t>
  </si>
  <si>
    <t>CRO17</t>
  </si>
  <si>
    <t>Reveal</t>
  </si>
  <si>
    <t>Indigo</t>
  </si>
  <si>
    <t>BFF</t>
  </si>
  <si>
    <t>U of Michigan</t>
  </si>
  <si>
    <t>CRO19</t>
  </si>
  <si>
    <t>SBI</t>
  </si>
  <si>
    <t>Core15</t>
  </si>
  <si>
    <t>Stanford</t>
  </si>
  <si>
    <t>BTS</t>
  </si>
  <si>
    <t>Core16</t>
  </si>
  <si>
    <t>U of Arizona</t>
  </si>
  <si>
    <t>CRO21</t>
  </si>
  <si>
    <t>Lampire</t>
  </si>
  <si>
    <t>CRO22</t>
  </si>
  <si>
    <t>TACGen</t>
  </si>
  <si>
    <t>Monoclonal Antibody Core Facility</t>
  </si>
  <si>
    <t>Sanford-Burnham Cancer Metabolism</t>
  </si>
  <si>
    <t>Core19</t>
  </si>
  <si>
    <t>JHU</t>
  </si>
  <si>
    <t>CRO23</t>
  </si>
  <si>
    <t>ARQ</t>
  </si>
  <si>
    <t>CRO24</t>
  </si>
  <si>
    <t>iSpecimen</t>
  </si>
  <si>
    <t>National Biologics</t>
  </si>
  <si>
    <t>HTSR</t>
  </si>
  <si>
    <t>Ohio State</t>
  </si>
  <si>
    <t>ADS Biosystems</t>
  </si>
  <si>
    <t>Sanford-Burnham Genomics</t>
  </si>
  <si>
    <t>Pick 2 and put your name by them</t>
  </si>
  <si>
    <t>Original study title</t>
  </si>
  <si>
    <t>Study #</t>
  </si>
  <si>
    <t>Type of key material</t>
  </si>
  <si>
    <t>What registered report protocol #'s does this apply to?</t>
  </si>
  <si>
    <t>Original vendor</t>
  </si>
  <si>
    <t>Original cat# (or version #)</t>
  </si>
  <si>
    <t>Was key material information available in the original paper?</t>
  </si>
  <si>
    <t>How was key material acquired for replication attempt?</t>
  </si>
  <si>
    <t>Replication vendor</t>
  </si>
  <si>
    <t>Replication cat# (or version #)</t>
  </si>
  <si>
    <t>Cell line</t>
  </si>
  <si>
    <t>1,2,3,4,5,6</t>
  </si>
  <si>
    <t>ATCC</t>
  </si>
  <si>
    <t>Yes commercial partial details</t>
  </si>
  <si>
    <t>Same commercial source</t>
  </si>
  <si>
    <t>HTB-81</t>
  </si>
  <si>
    <t>DU145 cells</t>
  </si>
  <si>
    <t>Tool</t>
  </si>
  <si>
    <t>1,3,5</t>
  </si>
  <si>
    <t>Another commercial source</t>
  </si>
  <si>
    <t>BioRad</t>
  </si>
  <si>
    <t>3.1.1517.0823</t>
  </si>
  <si>
    <t>real-time PCR software</t>
  </si>
  <si>
    <t>2,6</t>
  </si>
  <si>
    <t>Molecular Devices</t>
  </si>
  <si>
    <t>spectrophotometer software</t>
  </si>
  <si>
    <t>Antibody</t>
  </si>
  <si>
    <t>Yes unclear source</t>
  </si>
  <si>
    <t>Cell Signaling Technology</t>
  </si>
  <si>
    <t>anti-PTEN</t>
  </si>
  <si>
    <t>BD Biosciences</t>
  </si>
  <si>
    <t>anti-Hsp90</t>
  </si>
  <si>
    <t>HRP-conjugated anti-rabbit</t>
  </si>
  <si>
    <t>HRP-conjugated anti-mouse</t>
  </si>
  <si>
    <t>ImageJ</t>
  </si>
  <si>
    <t>1.50a</t>
  </si>
  <si>
    <t>image analysis software</t>
  </si>
  <si>
    <t>5,6</t>
  </si>
  <si>
    <t>Agilent Technologies</t>
  </si>
  <si>
    <t>pCMV empty vector</t>
  </si>
  <si>
    <t>Yes made during original study</t>
  </si>
  <si>
    <t>Remade</t>
  </si>
  <si>
    <t>pCMV-PTEN 3'UTR</t>
  </si>
  <si>
    <t>Nicole</t>
  </si>
  <si>
    <t>Coadministration of a Tumor-Penetrating Peptide Enhances the Efficacy of Cancer Drugs</t>
  </si>
  <si>
    <t>CRL-2505</t>
  </si>
  <si>
    <t>Organism</t>
  </si>
  <si>
    <t>Harlan Labs</t>
  </si>
  <si>
    <t>Order code 069(nu)/070(nu/+)</t>
  </si>
  <si>
    <t>The common feature of leukemia-associated IDH1 and IDH2 mutations is a neomorphic enzyme activity converting alpha-ketoglutarate to 2-hydroxyglutarate</t>
  </si>
  <si>
    <t>Not specified</t>
  </si>
  <si>
    <t>CRL-3216</t>
  </si>
  <si>
    <t>Origene</t>
  </si>
  <si>
    <t>RC201152</t>
  </si>
  <si>
    <t>RC400103</t>
  </si>
  <si>
    <t>Invitrogen</t>
  </si>
  <si>
    <t>V790-20</t>
  </si>
  <si>
    <t>Abcam</t>
  </si>
  <si>
    <t>ab55271</t>
  </si>
  <si>
    <t>Santa Cruz</t>
  </si>
  <si>
    <t>sc49996</t>
  </si>
  <si>
    <t>Cell Signaling</t>
  </si>
  <si>
    <t>GE Healthcare</t>
  </si>
  <si>
    <t>NA931V</t>
  </si>
  <si>
    <t>materials were patient samples, kits, primers, etc. none apply</t>
  </si>
  <si>
    <t>mean</t>
  </si>
  <si>
    <t>median</t>
  </si>
  <si>
    <t>negative</t>
  </si>
  <si>
    <t>&gt;.05</t>
  </si>
  <si>
    <t>positive</t>
  </si>
  <si>
    <t>&lt;.05</t>
  </si>
  <si>
    <t>% positive</t>
  </si>
  <si>
    <t>Was an effect able to be observed?</t>
  </si>
  <si>
    <t>If an effect was unable to be observed, why?</t>
  </si>
  <si>
    <t>PTEN mRNA expression between siLuc and miR-19b</t>
  </si>
  <si>
    <t>PTEN mRNA expression between siLuc and miR-20a</t>
  </si>
  <si>
    <t>PTENP1 mRNA expression between siLuc and miR-19b</t>
  </si>
  <si>
    <t>PTENP1 mRNA expression between siLuc and miR-20a</t>
  </si>
  <si>
    <t>BRAF binding to GST-CRAF in DMSO vs AMP-PCP</t>
  </si>
  <si>
    <t>Indirect binding of recombinant proteins to beads</t>
  </si>
  <si>
    <t>BRAF binding to GST-CRAF in DMSO vs GDC-0879</t>
  </si>
  <si>
    <t>BRAF binding to GST-CRAF in DMSO vs PLX4720</t>
  </si>
  <si>
    <t>BRAF(V600E) binding to GST-CRAF in DMSO vs AMP-PCP</t>
  </si>
  <si>
    <t>BRAF(V600E) binding to GST-CRAF in DMSO vs GDC-0879</t>
  </si>
  <si>
    <t>BRAF(V600E) binding to GST-CRAF in DMSO vs PLX4720</t>
  </si>
  <si>
    <t>Heart tissue apoptotic index of DOX+PBS vs DOX+iRGD</t>
  </si>
  <si>
    <t>No detectable TUNEL staining in heart tissues was observed</t>
  </si>
  <si>
    <t>Elliptical form factor of SMA+ cells from LM-4175 vs LM-4175 + Cav1 WT</t>
  </si>
  <si>
    <t>High non-specific staining with SMA antibody</t>
  </si>
  <si>
    <t>Student's-test test used for original because no raw data</t>
  </si>
  <si>
    <t>Elliptical form factor of SMA+ cells from LM-4175 + Cav1 WT vs LM-4175 + Cav1 KO</t>
  </si>
  <si>
    <t>Percent of SMA+ fibers within +/- 20 degrees from LM-4175 vs LM-4175 + Cav1 WT</t>
  </si>
  <si>
    <t>Percent of SMA+ fibers within +/- 20 degrees from LM-4175 + Cav1 WT vs LM-4175 + Cav1 KO</t>
  </si>
  <si>
    <t>Inflamation score of germ-free Il10-/- mice mono-associated with E.coli NC101 or NC101deltapks at 18 weeks</t>
  </si>
  <si>
    <t>Experimental timing of the replication was longer than that of the original study</t>
  </si>
  <si>
    <t>Cliff's delta</t>
  </si>
  <si>
    <t>nonparametric test used because data are ordinal scoring data</t>
  </si>
  <si>
    <t>Neoplasia score of germ-free Il10-/- mice mono-associated with E.coli NC101 or NC101deltapks at 18 weeks</t>
  </si>
  <si>
    <t>Invasion score of germ-free Il10-/- mice mono-associated with E.coli NC101 or NC101deltapks at 18 weeks</t>
  </si>
  <si>
    <t>Tumor number per mouse of germ-free Il10-/- mice mono-associated with E.coli NC101 or NC101deltapks at 18 weeks</t>
  </si>
  <si>
    <t>Mean macroscopic tumor diameter of germ-free Il10-/- mice mono-associated with E.coli NC101 or NC101deltapks at 18 weeks</t>
  </si>
  <si>
    <t>pMet expression in shMet exosomes compared to a constant of 1 (shScr exosomes)</t>
  </si>
  <si>
    <t>Unable to reliably detect pMet expression in exosomes</t>
  </si>
  <si>
    <t>Cohen's w</t>
  </si>
  <si>
    <t>Percent body weight shift of PBS, DOX+PBS, DOX+iRGD</t>
  </si>
  <si>
    <t>F</t>
  </si>
  <si>
    <t>r</t>
  </si>
  <si>
    <t>Primary tumor growth between LM-4175 with or without Cav1 WT or Cav1 KO pMEFs</t>
  </si>
  <si>
    <t>Kruskal-Wallis rank sum test</t>
  </si>
  <si>
    <t>rho</t>
  </si>
  <si>
    <t>H3K4me3 levels in cells expressing IDH1-WT, IDH1-R132H, IDH2-WT, IDH2-R172K</t>
  </si>
  <si>
    <t>H3K9me3 levels in cells expressing IDH1-WT, IDH1-R132H, IDH2-WT, IDH2-R172K</t>
  </si>
  <si>
    <t>H3K36me3 levels in cells expressing IDH1-WT, IDH1-R132H, IDH2-WT, IDH2-R172K</t>
  </si>
  <si>
    <t>H3K79me2 levels in cells expressing IDH1-WT, IDH1-R132H, IDH2-WT, IDH2-R172K</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</si>
</sst>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quot;$&quot;#,##0.00"/>
    <numFmt numFmtId="165" formatCode="M/d/yyyy"/>
    <numFmt numFmtId="166" formatCode="m/d/yyyy"/>
    <numFmt numFmtId="167" formatCode="&quot;$&quot;#,##0"/>
    <numFmt numFmtId="168" formatCode="0.0%"/>
    <numFmt numFmtId="169" formatCode="0.0"/>
  </numFmts>
  <fonts count="17">
    <font>
      <sz val="10.0"/>
      <color rgb="FF000000"/>
      <name val="Arial"/>
    </font>
    <font>
      <b/>
    </font>
    <font>
      <b/>
      <color rgb="FF000000"/>
      <name val="Arial"/>
    </font>
    <font>
      <u/>
      <color rgb="FF0000FF"/>
    </font>
    <font/>
    <font>
      <name val="Arial"/>
    </font>
    <font>
      <u/>
      <color rgb="FF0000FF"/>
    </font>
    <font>
      <u/>
      <color rgb="FF1155CC"/>
      <name val="Arial"/>
    </font>
    <font>
      <u/>
      <color rgb="FF0000FF"/>
      <name val="Arial"/>
    </font>
    <font>
      <u/>
      <color rgb="FF0000FF"/>
    </font>
    <font>
      <color rgb="FF000000"/>
    </font>
    <font>
      <u/>
      <color rgb="FF0000FF"/>
      <name val="Arial"/>
    </font>
    <font>
      <sz val="10.0"/>
      <color rgb="FF212121"/>
      <name val="Arial"/>
    </font>
    <font>
      <color rgb="FF212121"/>
      <name val="Arial"/>
    </font>
    <font>
      <color rgb="FF000000"/>
      <name val="Arial"/>
    </font>
    <font>
      <sz val="9.0"/>
    </font>
    <font>
      <b/>
      <name val="Arial"/>
    </font>
  </fonts>
  <fills count="3">
    <fill>
      <patternFill patternType="none"/>
    </fill>
    <fill>
      <patternFill patternType="lightGray"/>
    </fill>
    <fill>
      <patternFill patternType="solid">
        <fgColor rgb="FFFFFFFF"/>
        <bgColor rgb="FFFFFFFF"/>
      </patternFill>
    </fill>
  </fills>
  <borders count="2">
    <border/>
    <border>
      <right style="thin">
        <color rgb="FF000000"/>
      </right>
    </border>
  </borders>
  <cellStyleXfs count="1">
    <xf borderId="0" fillId="0" fontId="0" numFmtId="0" applyAlignment="1" applyFont="1"/>
  </cellStyleXfs>
  <cellXfs count="71">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1" numFmtId="0" xfId="0" applyAlignment="1" applyFont="1">
      <alignment horizontal="center" shrinkToFit="0" wrapText="1"/>
    </xf>
    <xf borderId="0" fillId="0" fontId="2" numFmtId="0" xfId="0" applyAlignment="1" applyFont="1">
      <alignment horizontal="center" readingOrder="0" shrinkToFit="0" wrapText="1"/>
    </xf>
    <xf borderId="0" fillId="0" fontId="3" numFmtId="0" xfId="0" applyAlignment="1" applyFont="1">
      <alignment readingOrder="0"/>
    </xf>
    <xf borderId="0" fillId="0" fontId="4" numFmtId="0" xfId="0" applyAlignment="1" applyFont="1">
      <alignment readingOrder="0"/>
    </xf>
    <xf borderId="0" fillId="0" fontId="4" numFmtId="0" xfId="0" applyAlignment="1" applyFont="1">
      <alignment horizontal="right" readingOrder="0"/>
    </xf>
    <xf borderId="0" fillId="0" fontId="4" numFmtId="164" xfId="0" applyAlignment="1" applyFont="1" applyNumberFormat="1">
      <alignment horizontal="right" readingOrder="0"/>
    </xf>
    <xf borderId="0" fillId="0" fontId="5" numFmtId="164" xfId="0" applyAlignment="1" applyFont="1" applyNumberFormat="1">
      <alignment horizontal="right" vertical="bottom"/>
    </xf>
    <xf borderId="0" fillId="0" fontId="4" numFmtId="165" xfId="0" applyAlignment="1" applyFont="1" applyNumberFormat="1">
      <alignment readingOrder="0"/>
    </xf>
    <xf borderId="0" fillId="0" fontId="6" numFmtId="0" xfId="0" applyAlignment="1" applyFont="1">
      <alignment readingOrder="0"/>
    </xf>
    <xf borderId="0" fillId="0" fontId="4" numFmtId="164" xfId="0" applyAlignment="1" applyFont="1" applyNumberFormat="1">
      <alignment readingOrder="0"/>
    </xf>
    <xf borderId="0" fillId="0" fontId="5" numFmtId="164" xfId="0" applyAlignment="1" applyFont="1" applyNumberFormat="1">
      <alignment readingOrder="0" vertical="bottom"/>
    </xf>
    <xf borderId="0" fillId="0" fontId="5" numFmtId="0" xfId="0" applyAlignment="1" applyFont="1">
      <alignment horizontal="right" vertical="bottom"/>
    </xf>
    <xf borderId="0" fillId="0" fontId="7" numFmtId="0" xfId="0" applyAlignment="1" applyFont="1">
      <alignment vertical="bottom"/>
    </xf>
    <xf borderId="0" fillId="0" fontId="5" numFmtId="0" xfId="0" applyAlignment="1" applyFont="1">
      <alignment vertical="bottom"/>
    </xf>
    <xf borderId="0" fillId="0" fontId="5" numFmtId="0" xfId="0" applyAlignment="1" applyFont="1">
      <alignment horizontal="right" vertical="bottom"/>
    </xf>
    <xf borderId="0" fillId="0" fontId="5" numFmtId="0" xfId="0" applyAlignment="1" applyFont="1">
      <alignment vertical="bottom"/>
    </xf>
    <xf borderId="0" fillId="0" fontId="5" numFmtId="166" xfId="0" applyAlignment="1" applyFont="1" applyNumberFormat="1">
      <alignment readingOrder="0" vertical="bottom"/>
    </xf>
    <xf borderId="0" fillId="0" fontId="8" numFmtId="0" xfId="0" applyAlignment="1" applyFont="1">
      <alignment horizontal="left"/>
    </xf>
    <xf borderId="0" fillId="0" fontId="5" numFmtId="0" xfId="0" applyAlignment="1" applyFont="1">
      <alignment horizontal="left"/>
    </xf>
    <xf borderId="0" fillId="0" fontId="5" numFmtId="0" xfId="0" applyAlignment="1" applyFont="1">
      <alignment horizontal="right" readingOrder="0"/>
    </xf>
    <xf borderId="0" fillId="0" fontId="4" numFmtId="165" xfId="0" applyFont="1" applyNumberFormat="1"/>
    <xf borderId="0" fillId="0" fontId="9" numFmtId="0" xfId="0" applyFont="1"/>
    <xf borderId="0" fillId="0" fontId="10" numFmtId="165" xfId="0" applyAlignment="1" applyFont="1" applyNumberFormat="1">
      <alignment readingOrder="0"/>
    </xf>
    <xf borderId="0" fillId="0" fontId="11" numFmtId="0" xfId="0" applyAlignment="1" applyFont="1">
      <alignment horizontal="left" readingOrder="0"/>
    </xf>
    <xf borderId="0" fillId="0" fontId="4" numFmtId="167" xfId="0" applyFont="1" applyNumberFormat="1"/>
    <xf borderId="0" fillId="0" fontId="4" numFmtId="3" xfId="0" applyFont="1" applyNumberFormat="1"/>
    <xf borderId="0" fillId="0" fontId="4" numFmtId="4" xfId="0" applyFont="1" applyNumberFormat="1"/>
    <xf borderId="0" fillId="0" fontId="1" numFmtId="0" xfId="0" applyAlignment="1" applyFont="1">
      <alignment shrinkToFit="0" wrapText="1"/>
    </xf>
    <xf borderId="0" fillId="0" fontId="1" numFmtId="0" xfId="0" applyFont="1"/>
    <xf borderId="0" fillId="0" fontId="1" numFmtId="0" xfId="0" applyAlignment="1" applyFont="1">
      <alignment readingOrder="0"/>
    </xf>
    <xf borderId="0" fillId="0" fontId="4" numFmtId="0" xfId="0" applyAlignment="1" applyFont="1">
      <alignment horizontal="left" readingOrder="0" shrinkToFit="0" wrapText="1"/>
    </xf>
    <xf borderId="0" fillId="0" fontId="4" numFmtId="0" xfId="0" applyAlignment="1" applyFont="1">
      <alignment readingOrder="0" shrinkToFit="0" wrapText="1"/>
    </xf>
    <xf borderId="0" fillId="0" fontId="4" numFmtId="0" xfId="0" applyAlignment="1" applyFont="1">
      <alignment shrinkToFit="0" wrapText="1"/>
    </xf>
    <xf borderId="0" fillId="0" fontId="5" numFmtId="0" xfId="0" applyAlignment="1" applyFont="1">
      <alignment shrinkToFit="0" vertical="bottom" wrapText="1"/>
    </xf>
    <xf borderId="0" fillId="0" fontId="1" numFmtId="0" xfId="0" applyAlignment="1" applyFont="1">
      <alignment readingOrder="0" shrinkToFit="0" wrapText="1"/>
    </xf>
    <xf borderId="0" fillId="0" fontId="4" numFmtId="0" xfId="0" applyAlignment="1" applyFont="1">
      <alignment horizontal="left" readingOrder="0"/>
    </xf>
    <xf borderId="0" fillId="0" fontId="5" numFmtId="0" xfId="0" applyAlignment="1" applyFont="1">
      <alignment horizontal="left" readingOrder="0" vertical="bottom"/>
    </xf>
    <xf borderId="0" fillId="0" fontId="5" numFmtId="0" xfId="0" applyAlignment="1" applyFont="1">
      <alignment horizontal="left" vertical="bottom"/>
    </xf>
    <xf borderId="0" fillId="0" fontId="0" numFmtId="0" xfId="0" applyAlignment="1" applyFont="1">
      <alignment readingOrder="0"/>
    </xf>
    <xf borderId="0" fillId="0" fontId="4" numFmtId="0" xfId="0" applyAlignment="1" applyFont="1">
      <alignment readingOrder="0" shrinkToFit="0" wrapText="0"/>
    </xf>
    <xf borderId="0" fillId="0" fontId="5" numFmtId="0" xfId="0" applyAlignment="1" applyFont="1">
      <alignment horizontal="left" vertical="bottom"/>
    </xf>
    <xf borderId="0" fillId="0" fontId="0" numFmtId="0" xfId="0" applyAlignment="1" applyFont="1">
      <alignment horizontal="left" readingOrder="0"/>
    </xf>
    <xf borderId="0" fillId="0" fontId="4" numFmtId="0" xfId="0" applyAlignment="1" applyFont="1">
      <alignment horizontal="left"/>
    </xf>
    <xf borderId="0" fillId="0" fontId="4" numFmtId="0" xfId="0" applyAlignment="1" applyFont="1">
      <alignment horizontal="right"/>
    </xf>
    <xf borderId="1" fillId="0" fontId="4" numFmtId="0" xfId="0" applyAlignment="1" applyBorder="1" applyFont="1">
      <alignment readingOrder="0"/>
    </xf>
    <xf borderId="0" fillId="2" fontId="12" numFmtId="0" xfId="0" applyAlignment="1" applyFill="1" applyFont="1">
      <alignment readingOrder="0"/>
    </xf>
    <xf borderId="0" fillId="0" fontId="13" numFmtId="0" xfId="0" applyAlignment="1" applyFont="1">
      <alignment horizontal="left" readingOrder="0"/>
    </xf>
    <xf borderId="0" fillId="0" fontId="4" numFmtId="168" xfId="0" applyFont="1" applyNumberFormat="1"/>
    <xf borderId="0" fillId="0" fontId="4" numFmtId="9" xfId="0" applyFont="1" applyNumberFormat="1"/>
    <xf borderId="0" fillId="0" fontId="4" numFmtId="1" xfId="0" applyFont="1" applyNumberFormat="1"/>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14" numFmtId="0" xfId="0" applyAlignment="1" applyFont="1">
      <alignment horizontal="left" readingOrder="0" shrinkToFit="0" wrapText="0"/>
    </xf>
    <xf borderId="0" fillId="0" fontId="5" numFmtId="0" xfId="0" applyAlignment="1" applyFont="1">
      <alignment readingOrder="0" vertical="bottom"/>
    </xf>
    <xf borderId="0" fillId="0" fontId="4" numFmtId="0" xfId="0" applyAlignment="1" applyFont="1">
      <alignment horizontal="left" shrinkToFit="0" wrapText="1"/>
    </xf>
    <xf borderId="0" fillId="0" fontId="15" numFmtId="0" xfId="0" applyAlignment="1" applyFont="1">
      <alignment shrinkToFit="0" wrapText="1"/>
    </xf>
    <xf borderId="0" fillId="0" fontId="4" numFmtId="11" xfId="0" applyAlignment="1" applyFont="1" applyNumberFormat="1">
      <alignment readingOrder="0"/>
    </xf>
    <xf borderId="0" fillId="0" fontId="4" numFmtId="11" xfId="0" applyAlignment="1" applyFont="1" applyNumberFormat="1">
      <alignment horizontal="right" readingOrder="0"/>
    </xf>
    <xf borderId="0" fillId="0" fontId="4" numFmtId="10" xfId="0" applyFont="1" applyNumberFormat="1"/>
    <xf borderId="0" fillId="0" fontId="16" numFmtId="0" xfId="0" applyAlignment="1" applyFont="1">
      <alignment readingOrder="0" shrinkToFit="0" vertical="bottom" wrapText="1"/>
    </xf>
    <xf borderId="0" fillId="0" fontId="16" numFmtId="0" xfId="0" applyAlignment="1" applyFont="1">
      <alignment shrinkToFit="0" vertical="bottom" wrapText="1"/>
    </xf>
    <xf borderId="0" fillId="0" fontId="4" numFmtId="0" xfId="0" applyAlignment="1" applyFont="1">
      <alignment readingOrder="0"/>
    </xf>
    <xf borderId="0" fillId="2" fontId="14" numFmtId="0" xfId="0" applyAlignment="1" applyFont="1">
      <alignment readingOrder="0"/>
    </xf>
    <xf borderId="0" fillId="0" fontId="16" numFmtId="0" xfId="0" applyAlignment="1" applyFont="1">
      <alignment horizontal="right" vertical="bottom"/>
    </xf>
    <xf borderId="0" fillId="2" fontId="13" numFmtId="0" xfId="0" applyAlignment="1" applyFont="1">
      <alignment readingOrder="0"/>
    </xf>
    <xf borderId="0" fillId="2" fontId="13" numFmtId="0" xfId="0" applyAlignment="1" applyFont="1">
      <alignment readingOrder="0"/>
    </xf>
    <xf borderId="0" fillId="0" fontId="1" numFmtId="0" xfId="0" applyAlignment="1" applyFont="1">
      <alignment horizontal="right" shrinkToFit="0" wrapText="1"/>
    </xf>
    <xf borderId="0" fillId="0" fontId="4" numFmtId="169" xfId="0" applyFont="1" applyNumberFormat="1"/>
    <xf borderId="0" fillId="0" fontId="14" numFmtId="0" xfId="0" applyAlignment="1" applyFon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s://elifesciences.org/articles/21634" TargetMode="External"/><Relationship Id="rId20" Type="http://schemas.openxmlformats.org/officeDocument/2006/relationships/hyperlink" Target="https://elifesciences.org/articles/17044" TargetMode="External"/><Relationship Id="rId42" Type="http://schemas.openxmlformats.org/officeDocument/2006/relationships/hyperlink" Target="https://elifesciences.org/articles/10860" TargetMode="External"/><Relationship Id="rId41" Type="http://schemas.openxmlformats.org/officeDocument/2006/relationships/hyperlink" Target="https://elifesciences.org/articles/04037" TargetMode="External"/><Relationship Id="rId22" Type="http://schemas.openxmlformats.org/officeDocument/2006/relationships/hyperlink" Target="https://elifesciences.org/articles/56651" TargetMode="External"/><Relationship Id="rId44" Type="http://schemas.openxmlformats.org/officeDocument/2006/relationships/hyperlink" Target="https://elifesciences.org/articles/30274" TargetMode="External"/><Relationship Id="rId21" Type="http://schemas.openxmlformats.org/officeDocument/2006/relationships/hyperlink" Target="https://elifesciences.org/articles/12470" TargetMode="External"/><Relationship Id="rId43" Type="http://schemas.openxmlformats.org/officeDocument/2006/relationships/hyperlink" Target="https://elifesciences.org/articles/04024" TargetMode="External"/><Relationship Id="rId24" Type="http://schemas.openxmlformats.org/officeDocument/2006/relationships/hyperlink" Target="https://elifesciences.org/articles/06434" TargetMode="External"/><Relationship Id="rId46" Type="http://schemas.openxmlformats.org/officeDocument/2006/relationships/hyperlink" Target="https://elifesciences.org/articles/25801" TargetMode="External"/><Relationship Id="rId23" Type="http://schemas.openxmlformats.org/officeDocument/2006/relationships/hyperlink" Target="https://elifesciences.org/articles/07420" TargetMode="External"/><Relationship Id="rId45" Type="http://schemas.openxmlformats.org/officeDocument/2006/relationships/hyperlink" Target="https://elifesciences.org/articles/10012" TargetMode="External"/><Relationship Id="rId1" Type="http://schemas.openxmlformats.org/officeDocument/2006/relationships/hyperlink" Target="https://elifesciences.org/articles/08245" TargetMode="External"/><Relationship Id="rId2" Type="http://schemas.openxmlformats.org/officeDocument/2006/relationships/hyperlink" Target="https://elifesciences.org/articles/51019" TargetMode="External"/><Relationship Id="rId3" Type="http://schemas.openxmlformats.org/officeDocument/2006/relationships/hyperlink" Target="https://elifesciences.org/articles/09462" TargetMode="External"/><Relationship Id="rId4" Type="http://schemas.openxmlformats.org/officeDocument/2006/relationships/hyperlink" Target="https://elifesciences.org/articles/04363" TargetMode="External"/><Relationship Id="rId9" Type="http://schemas.openxmlformats.org/officeDocument/2006/relationships/hyperlink" Target="https://elifesciences.org/articles/45426" TargetMode="External"/><Relationship Id="rId26" Type="http://schemas.openxmlformats.org/officeDocument/2006/relationships/hyperlink" Target="https://elifesciences.org/articles/08997" TargetMode="External"/><Relationship Id="rId25" Type="http://schemas.openxmlformats.org/officeDocument/2006/relationships/hyperlink" Target="https://elifesciences.org/articles/43511" TargetMode="External"/><Relationship Id="rId47" Type="http://schemas.openxmlformats.org/officeDocument/2006/relationships/drawing" Target="../drawings/drawing1.xml"/><Relationship Id="rId28" Type="http://schemas.openxmlformats.org/officeDocument/2006/relationships/hyperlink" Target="https://elifesciences.org/articles/04105" TargetMode="External"/><Relationship Id="rId27" Type="http://schemas.openxmlformats.org/officeDocument/2006/relationships/hyperlink" Target="https://elifesciences.org/articles/25306" TargetMode="External"/><Relationship Id="rId5" Type="http://schemas.openxmlformats.org/officeDocument/2006/relationships/hyperlink" Target="https://elifesciences.org/articles/11566" TargetMode="External"/><Relationship Id="rId6" Type="http://schemas.openxmlformats.org/officeDocument/2006/relationships/hyperlink" Target="https://elifesciences.org/articles/11999" TargetMode="External"/><Relationship Id="rId29" Type="http://schemas.openxmlformats.org/officeDocument/2006/relationships/hyperlink" Target="https://elifesciences.org/articles/13620" TargetMode="External"/><Relationship Id="rId7" Type="http://schemas.openxmlformats.org/officeDocument/2006/relationships/hyperlink" Target="https://elifesciences.org/articles/09976" TargetMode="External"/><Relationship Id="rId8" Type="http://schemas.openxmlformats.org/officeDocument/2006/relationships/hyperlink" Target="https://elifesciences.org/articles/07301" TargetMode="External"/><Relationship Id="rId31" Type="http://schemas.openxmlformats.org/officeDocument/2006/relationships/hyperlink" Target="https://elifesciences.org/articles/04586" TargetMode="External"/><Relationship Id="rId30" Type="http://schemas.openxmlformats.org/officeDocument/2006/relationships/hyperlink" Target="https://elifesciences.org/articles/29747" TargetMode="External"/><Relationship Id="rId11" Type="http://schemas.openxmlformats.org/officeDocument/2006/relationships/hyperlink" Target="https://elifesciences.org/articles/06959" TargetMode="External"/><Relationship Id="rId33" Type="http://schemas.openxmlformats.org/officeDocument/2006/relationships/hyperlink" Target="https://elifesciences.org/articles/04034" TargetMode="External"/><Relationship Id="rId10" Type="http://schemas.openxmlformats.org/officeDocument/2006/relationships/hyperlink" Target="https://elifesciences.org/articles/11414" TargetMode="External"/><Relationship Id="rId32" Type="http://schemas.openxmlformats.org/officeDocument/2006/relationships/hyperlink" Target="https://elifesciences.org/articles/18173" TargetMode="External"/><Relationship Id="rId13" Type="http://schemas.openxmlformats.org/officeDocument/2006/relationships/hyperlink" Target="https://elifesciences.org/articles/12626" TargetMode="External"/><Relationship Id="rId35" Type="http://schemas.openxmlformats.org/officeDocument/2006/relationships/hyperlink" Target="https://elifesciences.org/articles/34364" TargetMode="External"/><Relationship Id="rId12" Type="http://schemas.openxmlformats.org/officeDocument/2006/relationships/hyperlink" Target="https://elifesciences.org/articles/17584" TargetMode="External"/><Relationship Id="rId34" Type="http://schemas.openxmlformats.org/officeDocument/2006/relationships/hyperlink" Target="https://elifesciences.org/articles/04186" TargetMode="External"/><Relationship Id="rId15" Type="http://schemas.openxmlformats.org/officeDocument/2006/relationships/hyperlink" Target="https://elifesciences.org/articles/07072" TargetMode="External"/><Relationship Id="rId37" Type="http://schemas.openxmlformats.org/officeDocument/2006/relationships/hyperlink" Target="https://elifesciences.org/articles/39944" TargetMode="External"/><Relationship Id="rId14" Type="http://schemas.openxmlformats.org/officeDocument/2006/relationships/hyperlink" Target="https://elifesciences.org/articles/26030" TargetMode="External"/><Relationship Id="rId36" Type="http://schemas.openxmlformats.org/officeDocument/2006/relationships/hyperlink" Target="https://elifesciences.org/articles/07383" TargetMode="External"/><Relationship Id="rId17" Type="http://schemas.openxmlformats.org/officeDocument/2006/relationships/hyperlink" Target="https://elifesciences.org/articles/04796" TargetMode="External"/><Relationship Id="rId39" Type="http://schemas.openxmlformats.org/officeDocument/2006/relationships/hyperlink" Target="https://elifesciences.org/articles/04180" TargetMode="External"/><Relationship Id="rId16" Type="http://schemas.openxmlformats.org/officeDocument/2006/relationships/hyperlink" Target="https://elifesciences.org/articles/21253" TargetMode="External"/><Relationship Id="rId38" Type="http://schemas.openxmlformats.org/officeDocument/2006/relationships/hyperlink" Target="https://elifesciences.org/articles/06938" TargetMode="External"/><Relationship Id="rId19" Type="http://schemas.openxmlformats.org/officeDocument/2006/relationships/hyperlink" Target="https://elifesciences.org/articles/06847" TargetMode="External"/><Relationship Id="rId18" Type="http://schemas.openxmlformats.org/officeDocument/2006/relationships/hyperlink" Target="https://elifesciences.org/articles/45120" TargetMode="External"/></Relationships>
</file>

<file path=xl/worksheets/_rels/sheet10.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0.xml"/><Relationship Id="rId3"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4.43"/>
    <col customWidth="1" min="2" max="2" width="51.71"/>
    <col customWidth="1" min="3" max="4" width="17.57"/>
    <col customWidth="1" min="5" max="9" width="14.43"/>
    <col customWidth="1" min="17" max="17" width="35.14"/>
    <col customWidth="1" min="23" max="23" width="36.71"/>
  </cols>
  <sheetData>
    <row r="1" ht="15.75" customHeight="1">
      <c r="A1" s="1" t="s">
        <v>0</v>
      </c>
      <c r="B1" s="1" t="s">
        <v>1</v>
      </c>
      <c r="C1" s="1" t="s">
        <v>2</v>
      </c>
      <c r="D1" s="1" t="s">
        <v>3</v>
      </c>
      <c r="E1" s="2" t="s">
        <v>4</v>
      </c>
      <c r="F1" s="3" t="s">
        <v>5</v>
      </c>
      <c r="G1" s="3" t="s">
        <v>6</v>
      </c>
      <c r="H1" s="3" t="s">
        <v>7</v>
      </c>
      <c r="I1" s="3" t="s">
        <v>8</v>
      </c>
      <c r="J1" s="1" t="s">
        <v>9</v>
      </c>
      <c r="K1" s="1" t="s">
        <v>10</v>
      </c>
      <c r="L1" s="2" t="s">
        <v>11</v>
      </c>
      <c r="M1" s="1" t="s">
        <v>12</v>
      </c>
      <c r="N1" s="1" t="s">
        <v>13</v>
      </c>
      <c r="O1" s="1" t="s">
        <v>14</v>
      </c>
      <c r="P1" s="1" t="s">
        <v>15</v>
      </c>
      <c r="Q1" s="1" t="s">
        <v>16</v>
      </c>
      <c r="R1" s="1" t="s">
        <v>17</v>
      </c>
      <c r="S1" s="1" t="s">
        <v>18</v>
      </c>
      <c r="T1" s="1" t="s">
        <v>19</v>
      </c>
      <c r="U1" s="1" t="s">
        <v>20</v>
      </c>
      <c r="V1" s="1" t="s">
        <v>21</v>
      </c>
      <c r="W1" s="2" t="s">
        <v>22</v>
      </c>
    </row>
    <row r="2" ht="15.75" customHeight="1">
      <c r="A2">
        <v>1.0</v>
      </c>
      <c r="B2" s="4" t="str">
        <f>HYPERLINK("https://www.nature.com/articles/nature09144","A coding-independent function of gene and pseudogene mRNAs regulates tumour biology.")</f>
        <v>A coding-independent function of gene and pseudogene mRNAs regulates tumour biology.</v>
      </c>
      <c r="C2" s="5">
        <v>2010.0</v>
      </c>
      <c r="D2" s="5" t="s">
        <v>23</v>
      </c>
      <c r="E2" s="6">
        <v>6.0</v>
      </c>
      <c r="F2" s="7">
        <v>25000.0</v>
      </c>
      <c r="G2" s="8">
        <v>15150.0</v>
      </c>
      <c r="H2" s="8">
        <v>27845.0</v>
      </c>
      <c r="I2" s="8">
        <v>70193.21</v>
      </c>
      <c r="J2" s="9">
        <v>42115.0</v>
      </c>
      <c r="K2" s="9">
        <v>42224.0</v>
      </c>
      <c r="L2" s="10" t="s">
        <v>24</v>
      </c>
      <c r="M2" s="5" t="s">
        <v>25</v>
      </c>
      <c r="O2" s="9">
        <v>43689.0</v>
      </c>
      <c r="P2" s="9">
        <v>43881.0</v>
      </c>
      <c r="Q2" s="10" t="s">
        <v>26</v>
      </c>
      <c r="R2" t="s">
        <v>27</v>
      </c>
      <c r="S2" s="5" t="s">
        <v>27</v>
      </c>
      <c r="T2" s="5" t="s">
        <v>27</v>
      </c>
      <c r="U2" s="5">
        <v>4.0</v>
      </c>
      <c r="V2" s="5" t="s">
        <v>28</v>
      </c>
    </row>
    <row r="3" ht="15.75" customHeight="1">
      <c r="A3">
        <v>2.0</v>
      </c>
      <c r="B3" s="4" t="str">
        <f>HYPERLINK("https://www.cell.com/cell/fulltext/S0092-8674(10)00180-7","A chromatin-mediated reversible drug-tolerant state in cancer cell subpopulations")</f>
        <v>A chromatin-mediated reversible drug-tolerant state in cancer cell subpopulations</v>
      </c>
      <c r="C3" s="5">
        <v>2010.0</v>
      </c>
      <c r="D3" s="5" t="s">
        <v>29</v>
      </c>
      <c r="E3" s="6">
        <v>16.0</v>
      </c>
      <c r="F3" s="7">
        <v>25000.0</v>
      </c>
      <c r="G3" s="8">
        <v>43725.0</v>
      </c>
      <c r="H3" s="8">
        <v>57025.0</v>
      </c>
      <c r="I3" s="11">
        <v>56413.03</v>
      </c>
      <c r="J3" s="9">
        <v>42171.0</v>
      </c>
      <c r="K3" s="9">
        <v>42306.0</v>
      </c>
      <c r="L3" s="10" t="s">
        <v>30</v>
      </c>
      <c r="M3" s="5" t="s">
        <v>31</v>
      </c>
      <c r="O3" s="12" t="s">
        <v>32</v>
      </c>
      <c r="P3" s="12" t="s">
        <v>32</v>
      </c>
      <c r="Q3" s="12" t="s">
        <v>32</v>
      </c>
      <c r="R3" s="5" t="s">
        <v>27</v>
      </c>
      <c r="S3" s="5" t="s">
        <v>31</v>
      </c>
      <c r="T3" s="5" t="s">
        <v>32</v>
      </c>
      <c r="U3" s="5">
        <v>2.0</v>
      </c>
      <c r="V3" s="5" t="s">
        <v>33</v>
      </c>
    </row>
    <row r="4" ht="15.75" customHeight="1">
      <c r="A4">
        <v>3.0</v>
      </c>
      <c r="B4" s="4" t="str">
        <f>HYPERLINK("https://www.nature.com/articles/nature08975","Long non-coding RNA HOTAIR reprograms chromatin state to promote cancer metastasis")</f>
        <v>Long non-coding RNA HOTAIR reprograms chromatin state to promote cancer metastasis</v>
      </c>
      <c r="C4" s="5">
        <v>2010.0</v>
      </c>
      <c r="D4" s="5" t="s">
        <v>23</v>
      </c>
      <c r="E4" s="6">
        <v>18.0</v>
      </c>
      <c r="F4" s="7">
        <v>25000.0</v>
      </c>
      <c r="G4" s="12" t="s">
        <v>32</v>
      </c>
      <c r="H4" s="12" t="s">
        <v>32</v>
      </c>
      <c r="I4" s="12" t="s">
        <v>32</v>
      </c>
      <c r="J4" s="12" t="s">
        <v>32</v>
      </c>
      <c r="K4" s="12" t="s">
        <v>32</v>
      </c>
      <c r="L4" s="12" t="s">
        <v>32</v>
      </c>
      <c r="M4" s="5" t="s">
        <v>32</v>
      </c>
      <c r="N4" s="12" t="s">
        <v>32</v>
      </c>
      <c r="O4" s="12" t="s">
        <v>32</v>
      </c>
      <c r="P4" s="12" t="s">
        <v>32</v>
      </c>
      <c r="Q4" s="12" t="s">
        <v>32</v>
      </c>
      <c r="R4" s="5" t="s">
        <v>27</v>
      </c>
      <c r="S4" s="5" t="s">
        <v>31</v>
      </c>
      <c r="T4" s="5" t="s">
        <v>32</v>
      </c>
      <c r="U4" s="5" t="s">
        <v>32</v>
      </c>
      <c r="V4" s="5" t="s">
        <v>32</v>
      </c>
    </row>
    <row r="5" ht="15.75" customHeight="1">
      <c r="A5">
        <v>4.0</v>
      </c>
      <c r="B5" s="4" t="str">
        <f>HYPERLINK("https://www.cell.com/cancer-cell/fulltext/S1535-6108(10)00483-6","Leukemic IDH1 and IDH2 mutations result in a hypermethylation phenotype, disrupt TET2 function, and impair hematopoietic differentiation")</f>
        <v>Leukemic IDH1 and IDH2 mutations result in a hypermethylation phenotype, disrupt TET2 function, and impair hematopoietic differentiation</v>
      </c>
      <c r="C5" s="5">
        <v>2010.0</v>
      </c>
      <c r="D5" s="5" t="s">
        <v>34</v>
      </c>
      <c r="E5" s="6">
        <v>26.0</v>
      </c>
      <c r="F5" s="7">
        <v>25000.0</v>
      </c>
      <c r="G5" s="12" t="s">
        <v>32</v>
      </c>
      <c r="H5" s="12" t="s">
        <v>32</v>
      </c>
      <c r="I5" s="12" t="s">
        <v>32</v>
      </c>
      <c r="J5" s="12" t="s">
        <v>32</v>
      </c>
      <c r="K5" s="12" t="s">
        <v>32</v>
      </c>
      <c r="L5" s="12" t="s">
        <v>32</v>
      </c>
      <c r="M5" s="5" t="s">
        <v>32</v>
      </c>
      <c r="N5" s="12" t="s">
        <v>32</v>
      </c>
      <c r="O5" s="12" t="s">
        <v>32</v>
      </c>
      <c r="P5" s="12" t="s">
        <v>32</v>
      </c>
      <c r="Q5" s="12" t="s">
        <v>32</v>
      </c>
      <c r="R5" s="5" t="s">
        <v>27</v>
      </c>
      <c r="S5" s="5" t="s">
        <v>27</v>
      </c>
      <c r="T5" s="5" t="s">
        <v>32</v>
      </c>
      <c r="U5" s="5" t="s">
        <v>32</v>
      </c>
      <c r="V5" s="5" t="s">
        <v>32</v>
      </c>
      <c r="W5" s="5" t="s">
        <v>35</v>
      </c>
    </row>
    <row r="6" ht="15.75" customHeight="1">
      <c r="A6">
        <v>5.0</v>
      </c>
      <c r="B6" s="4" t="str">
        <f>HYPERLINK("https://www.nature.com/articles/nature09557","Tumour vascularization via endothelial differentiation of glioblastoma stem-like cells")</f>
        <v>Tumour vascularization via endothelial differentiation of glioblastoma stem-like cells</v>
      </c>
      <c r="C6" s="5">
        <v>2010.0</v>
      </c>
      <c r="D6" s="5" t="s">
        <v>23</v>
      </c>
      <c r="E6" s="6">
        <v>11.0</v>
      </c>
      <c r="F6" s="7">
        <v>25000.0</v>
      </c>
      <c r="G6" s="8">
        <v>43011.25</v>
      </c>
      <c r="H6" s="8">
        <v>45205.51</v>
      </c>
      <c r="I6" s="8">
        <v>49442.97</v>
      </c>
      <c r="J6" s="9">
        <v>41865.0</v>
      </c>
      <c r="K6" s="9">
        <v>42031.0</v>
      </c>
      <c r="L6" s="10" t="s">
        <v>36</v>
      </c>
      <c r="M6" s="5" t="s">
        <v>25</v>
      </c>
      <c r="N6" s="12"/>
      <c r="O6" s="12" t="s">
        <v>32</v>
      </c>
      <c r="P6" s="12" t="s">
        <v>32</v>
      </c>
      <c r="Q6" s="12" t="s">
        <v>32</v>
      </c>
      <c r="R6" s="5" t="s">
        <v>27</v>
      </c>
      <c r="S6" s="5" t="s">
        <v>27</v>
      </c>
      <c r="T6" s="5" t="s">
        <v>32</v>
      </c>
      <c r="U6" s="5">
        <v>2.0</v>
      </c>
      <c r="V6" s="5" t="s">
        <v>37</v>
      </c>
    </row>
    <row r="7" ht="15.75" customHeight="1">
      <c r="A7">
        <v>6.0</v>
      </c>
      <c r="B7" s="4" t="str">
        <f>HYPERLINK("https://www.nature.com/articles/nature09208","Diverse somatic mutation patterns and pathway alterations in human cancers.")</f>
        <v>Diverse somatic mutation patterns and pathway alterations in human cancers.</v>
      </c>
      <c r="C7" s="5">
        <v>2010.0</v>
      </c>
      <c r="D7" s="5" t="s">
        <v>23</v>
      </c>
      <c r="E7" s="6">
        <v>32.0</v>
      </c>
      <c r="F7" s="7">
        <v>25000.0</v>
      </c>
      <c r="G7" s="8">
        <v>27535.8</v>
      </c>
      <c r="H7" s="8">
        <v>27535.8</v>
      </c>
      <c r="I7" s="8">
        <v>64420.8</v>
      </c>
      <c r="J7" s="9">
        <v>42262.0</v>
      </c>
      <c r="K7" s="9">
        <v>42377.0</v>
      </c>
      <c r="L7" s="10" t="s">
        <v>38</v>
      </c>
      <c r="M7" s="5" t="s">
        <v>25</v>
      </c>
      <c r="N7" s="12"/>
      <c r="O7" s="12" t="s">
        <v>32</v>
      </c>
      <c r="P7" s="12" t="s">
        <v>32</v>
      </c>
      <c r="Q7" s="12" t="s">
        <v>32</v>
      </c>
      <c r="R7" s="5" t="s">
        <v>27</v>
      </c>
      <c r="S7" s="5" t="s">
        <v>27</v>
      </c>
      <c r="T7" s="5" t="s">
        <v>32</v>
      </c>
      <c r="U7" s="5">
        <v>2.0</v>
      </c>
      <c r="V7" s="5" t="s">
        <v>39</v>
      </c>
    </row>
    <row r="8" ht="15.75" customHeight="1">
      <c r="A8">
        <v>7.0</v>
      </c>
      <c r="B8" s="4" t="str">
        <f>HYPERLINK("https://www.cell.com/cell/fulltext/S0092-8674(09)01626-2?_returnURL=https%3A%2F%2Flinkinghub.elsevier.com%2Fretrieve%2Fpii%2FS0092867409016262%3Fshowall%3Dtrue","Kinase-dead BRAF and oncogenic RAS cooperate to drive tumor progression through CRAF.")</f>
        <v>Kinase-dead BRAF and oncogenic RAS cooperate to drive tumor progression through CRAF.</v>
      </c>
      <c r="C8" s="5">
        <v>2010.0</v>
      </c>
      <c r="D8" s="5" t="s">
        <v>29</v>
      </c>
      <c r="E8" s="6">
        <v>11.0</v>
      </c>
      <c r="F8" s="7">
        <v>25000.0</v>
      </c>
      <c r="G8" s="8">
        <v>33163.96</v>
      </c>
      <c r="H8" s="8">
        <v>33163.96</v>
      </c>
      <c r="I8" s="8">
        <v>34441.21</v>
      </c>
      <c r="J8" s="9">
        <v>42279.0</v>
      </c>
      <c r="K8" s="9">
        <v>42394.0</v>
      </c>
      <c r="L8" s="10" t="s">
        <v>40</v>
      </c>
      <c r="M8" s="5" t="s">
        <v>25</v>
      </c>
      <c r="N8" s="12"/>
      <c r="O8" s="12" t="s">
        <v>32</v>
      </c>
      <c r="P8" s="12" t="s">
        <v>32</v>
      </c>
      <c r="Q8" s="12" t="s">
        <v>32</v>
      </c>
      <c r="R8" s="5" t="s">
        <v>27</v>
      </c>
      <c r="S8" s="5" t="s">
        <v>27</v>
      </c>
      <c r="T8" s="5" t="s">
        <v>32</v>
      </c>
      <c r="U8" s="5">
        <v>1.0</v>
      </c>
      <c r="V8" s="5" t="s">
        <v>41</v>
      </c>
      <c r="W8" s="5" t="s">
        <v>35</v>
      </c>
    </row>
    <row r="9" ht="15.75" customHeight="1">
      <c r="A9">
        <v>8.0</v>
      </c>
      <c r="B9" s="4" t="str">
        <f>HYPERLINK("https://www.nature.com/articles/nature08833","RAF inhibitors prime wild-type RAF to activate the MAPK pathway and enhance growth.")</f>
        <v>RAF inhibitors prime wild-type RAF to activate the MAPK pathway and enhance growth.</v>
      </c>
      <c r="C9" s="5">
        <v>2010.0</v>
      </c>
      <c r="D9" s="5" t="s">
        <v>23</v>
      </c>
      <c r="E9" s="6">
        <v>21.0</v>
      </c>
      <c r="F9" s="7">
        <v>25000.0</v>
      </c>
      <c r="G9" s="8">
        <v>18805.42</v>
      </c>
      <c r="H9" s="8">
        <v>25443.44</v>
      </c>
      <c r="I9" s="8">
        <v>61496.12</v>
      </c>
      <c r="J9" s="9">
        <v>42194.0</v>
      </c>
      <c r="K9" s="9">
        <v>42375.0</v>
      </c>
      <c r="L9" s="10" t="s">
        <v>42</v>
      </c>
      <c r="M9" s="5" t="s">
        <v>25</v>
      </c>
      <c r="O9" s="9">
        <v>43341.0</v>
      </c>
      <c r="P9" s="5" t="s">
        <v>32</v>
      </c>
      <c r="Q9" s="5" t="s">
        <v>32</v>
      </c>
      <c r="R9" s="5" t="s">
        <v>27</v>
      </c>
      <c r="S9" s="5" t="s">
        <v>27</v>
      </c>
      <c r="T9" s="5" t="s">
        <v>32</v>
      </c>
      <c r="U9" s="5">
        <v>4.0</v>
      </c>
      <c r="V9" s="5" t="s">
        <v>43</v>
      </c>
      <c r="W9" s="5" t="s">
        <v>44</v>
      </c>
    </row>
    <row r="10" ht="15.75" customHeight="1">
      <c r="A10">
        <v>9.0</v>
      </c>
      <c r="B10" s="4" t="str">
        <f>HYPERLINK("https://www.nature.com/articles/ncb2048","Wnt activity defines colon cancer stem cells and is regulated by the microenvironment.")</f>
        <v>Wnt activity defines colon cancer stem cells and is regulated by the microenvironment.</v>
      </c>
      <c r="C10" s="5">
        <v>2010.0</v>
      </c>
      <c r="D10" s="5" t="s">
        <v>45</v>
      </c>
      <c r="E10" s="6">
        <v>15.0</v>
      </c>
      <c r="F10" s="7">
        <v>25000.0</v>
      </c>
      <c r="G10" s="8">
        <v>25500.0</v>
      </c>
      <c r="H10" s="8">
        <v>70500.0</v>
      </c>
      <c r="I10" s="8">
        <v>126870.0</v>
      </c>
      <c r="J10" s="9">
        <v>42066.0</v>
      </c>
      <c r="K10" s="9">
        <v>42217.0</v>
      </c>
      <c r="L10" s="10" t="s">
        <v>46</v>
      </c>
      <c r="M10" s="5" t="s">
        <v>27</v>
      </c>
      <c r="N10" s="12" t="s">
        <v>32</v>
      </c>
      <c r="O10" s="9">
        <v>43488.0</v>
      </c>
      <c r="P10" s="9">
        <v>43623.0</v>
      </c>
      <c r="Q10" s="10" t="s">
        <v>47</v>
      </c>
      <c r="R10" s="5" t="s">
        <v>27</v>
      </c>
      <c r="S10" s="5" t="s">
        <v>27</v>
      </c>
      <c r="T10" s="5" t="s">
        <v>27</v>
      </c>
      <c r="U10" s="5">
        <v>3.0</v>
      </c>
      <c r="V10" s="5" t="s">
        <v>48</v>
      </c>
    </row>
    <row r="11" ht="15.75" customHeight="1">
      <c r="A11">
        <v>10.0</v>
      </c>
      <c r="B11" s="4" t="str">
        <f>HYPERLINK("https://www.nature.com/articles/nature08712","The transcriptional network for mesenchymal transformation of brain tumours")</f>
        <v>The transcriptional network for mesenchymal transformation of brain tumours</v>
      </c>
      <c r="C11" s="5">
        <v>2010.0</v>
      </c>
      <c r="D11" s="5" t="s">
        <v>23</v>
      </c>
      <c r="E11" s="6">
        <v>14.0</v>
      </c>
      <c r="F11" s="7">
        <v>25000.0</v>
      </c>
      <c r="G11" s="8">
        <v>28000.0</v>
      </c>
      <c r="H11" s="12" t="s">
        <v>32</v>
      </c>
      <c r="I11" s="12" t="s">
        <v>32</v>
      </c>
      <c r="J11" s="9">
        <v>42123.0</v>
      </c>
      <c r="K11" s="12" t="s">
        <v>32</v>
      </c>
      <c r="L11" s="12" t="s">
        <v>32</v>
      </c>
      <c r="M11" s="5" t="s">
        <v>32</v>
      </c>
      <c r="N11" s="12" t="s">
        <v>32</v>
      </c>
      <c r="O11" s="12" t="s">
        <v>32</v>
      </c>
      <c r="P11" s="12" t="s">
        <v>32</v>
      </c>
      <c r="Q11" s="12" t="s">
        <v>32</v>
      </c>
      <c r="R11" s="5" t="s">
        <v>27</v>
      </c>
      <c r="S11" s="5" t="s">
        <v>31</v>
      </c>
      <c r="T11" s="5" t="s">
        <v>32</v>
      </c>
      <c r="U11" s="5">
        <v>2.0</v>
      </c>
      <c r="V11" s="5" t="s">
        <v>49</v>
      </c>
      <c r="W11" s="5" t="s">
        <v>50</v>
      </c>
    </row>
    <row r="12" ht="15.75" customHeight="1">
      <c r="A12">
        <v>11.0</v>
      </c>
      <c r="B12" s="4" t="str">
        <f>HYPERLINK("https://www.nature.com/articles/nature09626","Melanomas acquire resistance to B-RAF(V600E) inhibition by RTK or N-RAS upregulation")</f>
        <v>Melanomas acquire resistance to B-RAF(V600E) inhibition by RTK or N-RAS upregulation</v>
      </c>
      <c r="C12" s="5">
        <v>2010.0</v>
      </c>
      <c r="D12" s="5" t="s">
        <v>23</v>
      </c>
      <c r="E12" s="6">
        <v>16.0</v>
      </c>
      <c r="F12" s="7">
        <v>25000.0</v>
      </c>
      <c r="G12" s="12" t="s">
        <v>32</v>
      </c>
      <c r="H12" s="12" t="s">
        <v>32</v>
      </c>
      <c r="I12" s="12" t="s">
        <v>32</v>
      </c>
      <c r="J12" s="12" t="s">
        <v>32</v>
      </c>
      <c r="K12" s="12" t="s">
        <v>32</v>
      </c>
      <c r="L12" s="12" t="s">
        <v>32</v>
      </c>
      <c r="M12" s="5" t="s">
        <v>32</v>
      </c>
      <c r="N12" s="12" t="s">
        <v>32</v>
      </c>
      <c r="O12" s="12" t="s">
        <v>32</v>
      </c>
      <c r="P12" s="12" t="s">
        <v>32</v>
      </c>
      <c r="Q12" s="12" t="s">
        <v>32</v>
      </c>
      <c r="R12" s="5" t="s">
        <v>27</v>
      </c>
      <c r="S12" s="5" t="s">
        <v>27</v>
      </c>
      <c r="T12" s="5" t="s">
        <v>32</v>
      </c>
      <c r="U12" s="5" t="s">
        <v>32</v>
      </c>
      <c r="V12" s="5" t="s">
        <v>32</v>
      </c>
    </row>
    <row r="13" ht="15.75" customHeight="1">
      <c r="A13">
        <v>12.0</v>
      </c>
      <c r="B13" s="4" t="str">
        <f>HYPERLINK("https://www.nature.com/articles/nature09627","COT drives resistance to RAF inhibition through MAP kinase pathway reactivation")</f>
        <v>COT drives resistance to RAF inhibition through MAP kinase pathway reactivation</v>
      </c>
      <c r="C13" s="5">
        <v>2010.0</v>
      </c>
      <c r="D13" s="5" t="s">
        <v>23</v>
      </c>
      <c r="E13" s="6">
        <v>35.0</v>
      </c>
      <c r="F13" s="7">
        <v>25000.0</v>
      </c>
      <c r="G13" s="8">
        <v>29872.55</v>
      </c>
      <c r="H13" s="8">
        <v>29872.55</v>
      </c>
      <c r="I13" s="8">
        <v>30947.05</v>
      </c>
      <c r="J13" s="9">
        <v>42264.0</v>
      </c>
      <c r="K13" s="9">
        <v>42436.0</v>
      </c>
      <c r="L13" s="10" t="s">
        <v>51</v>
      </c>
      <c r="M13" s="5" t="s">
        <v>25</v>
      </c>
      <c r="O13" s="12" t="s">
        <v>32</v>
      </c>
      <c r="P13" s="12" t="s">
        <v>32</v>
      </c>
      <c r="Q13" s="12" t="s">
        <v>32</v>
      </c>
      <c r="R13" s="5" t="s">
        <v>27</v>
      </c>
      <c r="S13" s="5" t="s">
        <v>27</v>
      </c>
      <c r="T13" s="5" t="s">
        <v>32</v>
      </c>
      <c r="U13" s="5">
        <v>1.0</v>
      </c>
      <c r="V13" s="5" t="s">
        <v>52</v>
      </c>
    </row>
    <row r="14" ht="15.75" customHeight="1">
      <c r="A14" s="13">
        <v>13.0</v>
      </c>
      <c r="B14" s="14" t="str">
        <f>HYPERLINK("https://www.cell.com/cell/fulltext/S0092-8674(10)01058-5","A Myc network accounts for similarities between embryonic stem and cancer cell transcription programs")</f>
        <v>A Myc network accounts for similarities between embryonic stem and cancer cell transcription programs</v>
      </c>
      <c r="C14" s="5">
        <v>2010.0</v>
      </c>
      <c r="D14" s="15" t="s">
        <v>29</v>
      </c>
      <c r="E14" s="16">
        <v>8.0</v>
      </c>
      <c r="F14" s="7">
        <v>25000.0</v>
      </c>
      <c r="G14" s="12" t="s">
        <v>32</v>
      </c>
      <c r="H14" s="12" t="s">
        <v>32</v>
      </c>
      <c r="I14" s="12" t="s">
        <v>32</v>
      </c>
      <c r="J14" s="12" t="s">
        <v>32</v>
      </c>
      <c r="K14" s="12" t="s">
        <v>32</v>
      </c>
      <c r="L14" s="12" t="s">
        <v>32</v>
      </c>
      <c r="M14" s="15" t="s">
        <v>32</v>
      </c>
      <c r="N14" s="12" t="s">
        <v>32</v>
      </c>
      <c r="O14" s="12" t="s">
        <v>32</v>
      </c>
      <c r="P14" s="12" t="s">
        <v>32</v>
      </c>
      <c r="Q14" s="12" t="s">
        <v>32</v>
      </c>
      <c r="R14" s="15" t="s">
        <v>27</v>
      </c>
      <c r="S14" s="15" t="s">
        <v>31</v>
      </c>
      <c r="T14" s="15" t="s">
        <v>32</v>
      </c>
      <c r="U14" s="5" t="s">
        <v>32</v>
      </c>
      <c r="V14" s="5" t="s">
        <v>32</v>
      </c>
      <c r="W14" s="17" t="s">
        <v>53</v>
      </c>
    </row>
    <row r="15" ht="15.75" customHeight="1">
      <c r="A15">
        <v>14.0</v>
      </c>
      <c r="B15" s="4" t="str">
        <f>HYPERLINK("https://www.nature.com/articles/nature08902","RAF inhibitors transactivate RAF dimers and ERK signalling in cells with wild-type BRAF")</f>
        <v>RAF inhibitors transactivate RAF dimers and ERK signalling in cells with wild-type BRAF</v>
      </c>
      <c r="C15" s="5">
        <v>2010.0</v>
      </c>
      <c r="D15" s="5" t="s">
        <v>23</v>
      </c>
      <c r="E15" s="6">
        <v>5.0</v>
      </c>
      <c r="F15" s="7">
        <v>25000.0</v>
      </c>
      <c r="G15" s="8">
        <v>45864.58</v>
      </c>
      <c r="H15" s="12" t="s">
        <v>32</v>
      </c>
      <c r="I15" s="12" t="s">
        <v>32</v>
      </c>
      <c r="J15" s="18">
        <v>42097.0</v>
      </c>
      <c r="K15" s="12" t="s">
        <v>32</v>
      </c>
      <c r="L15" s="12" t="s">
        <v>32</v>
      </c>
      <c r="M15" s="5" t="s">
        <v>32</v>
      </c>
      <c r="N15" s="12" t="s">
        <v>32</v>
      </c>
      <c r="O15" s="12" t="s">
        <v>32</v>
      </c>
      <c r="P15" s="12" t="s">
        <v>32</v>
      </c>
      <c r="Q15" s="12" t="s">
        <v>32</v>
      </c>
      <c r="R15" s="5" t="s">
        <v>27</v>
      </c>
      <c r="S15" s="5" t="s">
        <v>27</v>
      </c>
      <c r="T15" s="5" t="s">
        <v>32</v>
      </c>
      <c r="U15" s="5">
        <v>1.0</v>
      </c>
      <c r="V15" s="5" t="s">
        <v>54</v>
      </c>
      <c r="W15" s="5" t="s">
        <v>55</v>
      </c>
    </row>
    <row r="16" ht="15.75" customHeight="1">
      <c r="A16">
        <v>15.0</v>
      </c>
      <c r="B16" s="19" t="str">
        <f>HYPERLINK("https://science.sciencemag.org/content/328/5981/1031","Coadministration of a Tumor-Penetrating Peptide Enhances the Efficacy of Cancer Drugs")</f>
        <v>Coadministration of a Tumor-Penetrating Peptide Enhances the Efficacy of Cancer Drugs</v>
      </c>
      <c r="C16" s="5">
        <v>2010.0</v>
      </c>
      <c r="D16" s="20" t="s">
        <v>56</v>
      </c>
      <c r="E16" s="21">
        <v>7.0</v>
      </c>
      <c r="F16" s="7">
        <v>25000.0</v>
      </c>
      <c r="G16" s="8">
        <v>38813.16</v>
      </c>
      <c r="H16" s="8">
        <v>39313.16</v>
      </c>
      <c r="I16" s="8">
        <v>43516.84</v>
      </c>
      <c r="J16" s="9">
        <v>42046.0</v>
      </c>
      <c r="K16" s="22">
        <v>42123.0</v>
      </c>
      <c r="L16" s="23" t="s">
        <v>57</v>
      </c>
      <c r="M16" s="5" t="s">
        <v>25</v>
      </c>
      <c r="O16" s="9">
        <v>42496.0</v>
      </c>
      <c r="P16" s="22">
        <v>42612.0</v>
      </c>
      <c r="Q16" s="23" t="s">
        <v>58</v>
      </c>
      <c r="R16" t="s">
        <v>27</v>
      </c>
      <c r="S16" s="5" t="s">
        <v>27</v>
      </c>
      <c r="T16" s="5" t="s">
        <v>27</v>
      </c>
      <c r="U16" s="5">
        <v>2.0</v>
      </c>
      <c r="V16" s="5" t="s">
        <v>59</v>
      </c>
      <c r="W16" s="5" t="s">
        <v>35</v>
      </c>
    </row>
    <row r="17" ht="15.75" customHeight="1">
      <c r="A17">
        <v>16.0</v>
      </c>
      <c r="B17" s="19" t="str">
        <f>HYPERLINK("https://www.cell.com/cancer-cell/fulltext/S1535-6108(10)00036-X","The common feature of leukemia-associated IDH1 and IDH2 mutations is a neomorphic enzyme activity converting alpha-ketoglutarate to 2-hydroxyglutarate")</f>
        <v>The common feature of leukemia-associated IDH1 and IDH2 mutations is a neomorphic enzyme activity converting alpha-ketoglutarate to 2-hydroxyglutarate</v>
      </c>
      <c r="C17" s="5">
        <v>2010.0</v>
      </c>
      <c r="D17" s="20" t="s">
        <v>34</v>
      </c>
      <c r="E17" s="21">
        <v>16.0</v>
      </c>
      <c r="F17" s="7">
        <v>25000.0</v>
      </c>
      <c r="G17" s="8">
        <v>33994.0</v>
      </c>
      <c r="H17" s="8">
        <v>33994.0</v>
      </c>
      <c r="I17" s="8">
        <v>33994.0</v>
      </c>
      <c r="J17" s="9">
        <v>42307.0</v>
      </c>
      <c r="K17" s="22">
        <v>42413.0</v>
      </c>
      <c r="L17" s="23" t="s">
        <v>60</v>
      </c>
      <c r="M17" s="5" t="s">
        <v>27</v>
      </c>
      <c r="N17" s="12" t="s">
        <v>32</v>
      </c>
      <c r="O17" s="9">
        <v>42781.0</v>
      </c>
      <c r="P17" s="22">
        <v>42877.0</v>
      </c>
      <c r="Q17" s="23" t="s">
        <v>61</v>
      </c>
      <c r="R17" t="s">
        <v>31</v>
      </c>
      <c r="S17" s="5" t="s">
        <v>27</v>
      </c>
      <c r="T17" s="5" t="s">
        <v>27</v>
      </c>
      <c r="U17" s="5">
        <v>2.0</v>
      </c>
      <c r="V17" s="5" t="s">
        <v>62</v>
      </c>
      <c r="W17" s="5" t="s">
        <v>35</v>
      </c>
    </row>
    <row r="18" ht="15.75" customHeight="1">
      <c r="A18">
        <v>17.0</v>
      </c>
      <c r="B18" s="4" t="str">
        <f>HYPERLINK("https://www.nature.com/articles/nature09586","Impaired hydroxylation of 5-methylcytosine in myeloid cancers with mutant TET2")</f>
        <v>Impaired hydroxylation of 5-methylcytosine in myeloid cancers with mutant TET2</v>
      </c>
      <c r="C18" s="5">
        <v>2010.0</v>
      </c>
      <c r="D18" s="5" t="s">
        <v>23</v>
      </c>
      <c r="E18" s="6">
        <v>15.0</v>
      </c>
      <c r="F18" s="7">
        <v>25000.0</v>
      </c>
      <c r="G18" s="12" t="s">
        <v>32</v>
      </c>
      <c r="H18" s="12" t="s">
        <v>32</v>
      </c>
      <c r="I18" s="12" t="s">
        <v>32</v>
      </c>
      <c r="J18" s="12" t="s">
        <v>32</v>
      </c>
      <c r="K18" s="12" t="s">
        <v>32</v>
      </c>
      <c r="L18" s="12" t="s">
        <v>32</v>
      </c>
      <c r="M18" s="5" t="s">
        <v>32</v>
      </c>
      <c r="N18" s="12" t="s">
        <v>32</v>
      </c>
      <c r="O18" s="12" t="s">
        <v>32</v>
      </c>
      <c r="P18" s="12" t="s">
        <v>32</v>
      </c>
      <c r="Q18" s="12" t="s">
        <v>32</v>
      </c>
      <c r="R18" s="5" t="s">
        <v>27</v>
      </c>
      <c r="S18" s="5" t="s">
        <v>27</v>
      </c>
      <c r="T18" s="5" t="s">
        <v>32</v>
      </c>
      <c r="U18" s="5" t="s">
        <v>32</v>
      </c>
      <c r="V18" s="5" t="s">
        <v>32</v>
      </c>
    </row>
    <row r="19" ht="15.75" customHeight="1">
      <c r="A19">
        <v>18.0</v>
      </c>
      <c r="B19" s="4" t="str">
        <f>HYPERLINK("https://www.nature.com/articles/nature10334","RNAi screen identifies Brd4 as a therapeutic target in acute myeloid leukaemia")</f>
        <v>RNAi screen identifies Brd4 as a therapeutic target in acute myeloid leukaemia</v>
      </c>
      <c r="C19" s="5">
        <v>2011.0</v>
      </c>
      <c r="D19" s="5" t="s">
        <v>23</v>
      </c>
      <c r="E19" s="6">
        <v>20.0</v>
      </c>
      <c r="F19" s="7">
        <v>25000.0</v>
      </c>
      <c r="G19" s="12" t="s">
        <v>32</v>
      </c>
      <c r="H19" s="12" t="s">
        <v>32</v>
      </c>
      <c r="I19" s="12" t="s">
        <v>32</v>
      </c>
      <c r="J19" s="12" t="s">
        <v>32</v>
      </c>
      <c r="K19" s="12" t="s">
        <v>32</v>
      </c>
      <c r="L19" s="12" t="s">
        <v>32</v>
      </c>
      <c r="M19" s="5" t="s">
        <v>32</v>
      </c>
      <c r="N19" s="12" t="s">
        <v>32</v>
      </c>
      <c r="O19" s="12" t="s">
        <v>32</v>
      </c>
      <c r="P19" s="12" t="s">
        <v>32</v>
      </c>
      <c r="Q19" s="12" t="s">
        <v>32</v>
      </c>
      <c r="R19" s="5" t="s">
        <v>27</v>
      </c>
      <c r="S19" s="5" t="s">
        <v>27</v>
      </c>
      <c r="T19" s="5" t="s">
        <v>32</v>
      </c>
      <c r="U19" s="5" t="s">
        <v>32</v>
      </c>
      <c r="V19" s="5" t="s">
        <v>32</v>
      </c>
    </row>
    <row r="20" ht="15.75" customHeight="1">
      <c r="A20">
        <v>19.0</v>
      </c>
      <c r="B20" s="19" t="str">
        <f>HYPERLINK("https://www.cell.com/cell/fulltext/S0092-8674(11)00943-3","BET bromodomain inhibition as a therapeutic strategy to target c-Myc")</f>
        <v>BET bromodomain inhibition as a therapeutic strategy to target c-Myc</v>
      </c>
      <c r="C20" s="5">
        <v>2011.0</v>
      </c>
      <c r="D20" t="s">
        <v>29</v>
      </c>
      <c r="E20" s="6">
        <v>24.0</v>
      </c>
      <c r="F20" s="7">
        <v>25000.0</v>
      </c>
      <c r="G20" s="8">
        <v>37818.0</v>
      </c>
      <c r="H20" s="8">
        <v>39843.0</v>
      </c>
      <c r="I20" s="8">
        <v>39156.76</v>
      </c>
      <c r="J20" s="9">
        <v>42052.0</v>
      </c>
      <c r="K20" s="9">
        <v>42163.0</v>
      </c>
      <c r="L20" s="23" t="s">
        <v>63</v>
      </c>
      <c r="M20" s="5" t="s">
        <v>27</v>
      </c>
      <c r="N20" s="12" t="s">
        <v>32</v>
      </c>
      <c r="O20" s="9">
        <v>42618.0</v>
      </c>
      <c r="P20" s="9">
        <v>42696.0</v>
      </c>
      <c r="Q20" s="23" t="s">
        <v>64</v>
      </c>
      <c r="R20" s="5" t="s">
        <v>27</v>
      </c>
      <c r="S20" s="5" t="s">
        <v>31</v>
      </c>
      <c r="T20" s="5" t="s">
        <v>27</v>
      </c>
      <c r="U20" s="5">
        <v>1.0</v>
      </c>
      <c r="V20" s="5" t="s">
        <v>65</v>
      </c>
    </row>
    <row r="21" ht="15.75" customHeight="1">
      <c r="A21">
        <v>20.0</v>
      </c>
      <c r="B21" s="4" t="str">
        <f>HYPERLINK("https://www.cell.com/cell/fulltext/S0092-8674(11)00645-3?_returnURL=https%3A%2F%2Flinkinghub.elsevier.com%2Fretrieve%2Fpii%2FS0092867411006453%3Fshowall%3Dtrue","Biomechanical remodeling of the microenvironment by stromal caveolin-1 favors tumor invasion and metastasis.")</f>
        <v>Biomechanical remodeling of the microenvironment by stromal caveolin-1 favors tumor invasion and metastasis.</v>
      </c>
      <c r="C21" s="5">
        <v>2011.0</v>
      </c>
      <c r="D21" s="5" t="s">
        <v>29</v>
      </c>
      <c r="E21" s="6">
        <v>17.0</v>
      </c>
      <c r="F21" s="7">
        <v>25000.0</v>
      </c>
      <c r="G21" s="8">
        <v>31211.1</v>
      </c>
      <c r="H21" s="8">
        <v>54295.8</v>
      </c>
      <c r="I21" s="8">
        <v>70474.11</v>
      </c>
      <c r="J21" s="9">
        <v>41899.0</v>
      </c>
      <c r="K21" s="9">
        <v>42181.0</v>
      </c>
      <c r="L21" s="10" t="s">
        <v>66</v>
      </c>
      <c r="M21" s="5" t="s">
        <v>25</v>
      </c>
      <c r="O21" s="9">
        <v>43479.0</v>
      </c>
      <c r="P21" s="9">
        <v>43775.0</v>
      </c>
      <c r="Q21" s="10" t="s">
        <v>67</v>
      </c>
      <c r="R21" s="5" t="s">
        <v>27</v>
      </c>
      <c r="S21" s="5" t="s">
        <v>31</v>
      </c>
      <c r="T21" s="5" t="s">
        <v>27</v>
      </c>
      <c r="U21" s="5">
        <v>3.0</v>
      </c>
      <c r="V21" s="5" t="s">
        <v>68</v>
      </c>
    </row>
    <row r="22" ht="15.75" customHeight="1">
      <c r="A22">
        <v>21.0</v>
      </c>
      <c r="B22" s="19" t="str">
        <f>HYPERLINK("https://stm.sciencemag.org/content/3/96/96ra77","Discovery and Preclinical Validation of Drug Indications Using Compendia of Public Gene Expression Data")</f>
        <v>Discovery and Preclinical Validation of Drug Indications Using Compendia of Public Gene Expression Data</v>
      </c>
      <c r="C22" s="5">
        <v>2011.0</v>
      </c>
      <c r="D22" t="s">
        <v>69</v>
      </c>
      <c r="E22" s="6">
        <v>8.0</v>
      </c>
      <c r="F22" s="7">
        <v>25000.0</v>
      </c>
      <c r="G22" s="8">
        <v>9181.72</v>
      </c>
      <c r="H22" s="8">
        <v>11181.72</v>
      </c>
      <c r="I22" s="8">
        <v>11838.11</v>
      </c>
      <c r="J22" s="9">
        <v>42039.0</v>
      </c>
      <c r="K22" s="9">
        <v>42109.0</v>
      </c>
      <c r="L22" s="23" t="s">
        <v>70</v>
      </c>
      <c r="M22" s="5" t="s">
        <v>27</v>
      </c>
      <c r="N22" s="12" t="s">
        <v>32</v>
      </c>
      <c r="O22" s="9">
        <v>42478.0</v>
      </c>
      <c r="P22" s="9">
        <v>42579.0</v>
      </c>
      <c r="Q22" s="23" t="s">
        <v>71</v>
      </c>
      <c r="R22" s="5" t="s">
        <v>27</v>
      </c>
      <c r="S22" s="5" t="s">
        <v>27</v>
      </c>
      <c r="T22" s="5" t="s">
        <v>27</v>
      </c>
      <c r="U22" s="5">
        <v>1.0</v>
      </c>
      <c r="V22" s="5" t="s">
        <v>65</v>
      </c>
    </row>
    <row r="23" ht="15.75" customHeight="1">
      <c r="A23">
        <v>22.0</v>
      </c>
      <c r="B23" s="4" t="str">
        <f>HYPERLINK("https://www.nature.com/articles/nature10789","Selective killing of cancer cells by a small molecule targeting the stress response to ROS")</f>
        <v>Selective killing of cancer cells by a small molecule targeting the stress response to ROS</v>
      </c>
      <c r="C23" s="5">
        <v>2011.0</v>
      </c>
      <c r="D23" s="5" t="s">
        <v>23</v>
      </c>
      <c r="E23" s="6">
        <v>14.0</v>
      </c>
      <c r="F23" s="7">
        <v>25000.0</v>
      </c>
      <c r="G23" s="12" t="s">
        <v>32</v>
      </c>
      <c r="H23" s="12" t="s">
        <v>32</v>
      </c>
      <c r="I23" s="12" t="s">
        <v>32</v>
      </c>
      <c r="J23" s="12" t="s">
        <v>32</v>
      </c>
      <c r="K23" s="12" t="s">
        <v>32</v>
      </c>
      <c r="L23" s="12" t="s">
        <v>32</v>
      </c>
      <c r="M23" s="5" t="s">
        <v>32</v>
      </c>
      <c r="N23" s="12" t="s">
        <v>32</v>
      </c>
      <c r="O23" s="12" t="s">
        <v>32</v>
      </c>
      <c r="P23" s="12" t="s">
        <v>32</v>
      </c>
      <c r="Q23" s="12" t="s">
        <v>32</v>
      </c>
      <c r="R23" s="5" t="s">
        <v>27</v>
      </c>
      <c r="S23" s="5" t="s">
        <v>27</v>
      </c>
      <c r="T23" s="5" t="s">
        <v>32</v>
      </c>
      <c r="U23" s="5" t="s">
        <v>32</v>
      </c>
      <c r="V23" s="5" t="s">
        <v>32</v>
      </c>
    </row>
    <row r="24" ht="15.75" customHeight="1">
      <c r="A24">
        <v>23.0</v>
      </c>
      <c r="B24" s="4" t="str">
        <f>HYPERLINK("https://www.nature.com/articles/nature10350","Functional genomics reveal that the serine synthesis pathway is essential in breast cancer")</f>
        <v>Functional genomics reveal that the serine synthesis pathway is essential in breast cancer</v>
      </c>
      <c r="C24" s="5">
        <v>2011.0</v>
      </c>
      <c r="D24" s="5" t="s">
        <v>23</v>
      </c>
      <c r="E24" s="6">
        <v>27.0</v>
      </c>
      <c r="F24" s="7">
        <v>25000.0</v>
      </c>
      <c r="G24" s="8">
        <v>47473.87</v>
      </c>
      <c r="H24" s="12" t="s">
        <v>32</v>
      </c>
      <c r="I24" s="12" t="s">
        <v>32</v>
      </c>
      <c r="J24" s="12" t="s">
        <v>32</v>
      </c>
      <c r="K24" s="12" t="s">
        <v>32</v>
      </c>
      <c r="L24" s="12" t="s">
        <v>32</v>
      </c>
      <c r="M24" s="5" t="s">
        <v>32</v>
      </c>
      <c r="N24" s="12" t="s">
        <v>32</v>
      </c>
      <c r="O24" s="12" t="s">
        <v>32</v>
      </c>
      <c r="P24" s="12" t="s">
        <v>32</v>
      </c>
      <c r="Q24" s="12" t="s">
        <v>32</v>
      </c>
      <c r="R24" s="5" t="s">
        <v>27</v>
      </c>
      <c r="S24" s="5" t="s">
        <v>27</v>
      </c>
      <c r="T24" s="5" t="s">
        <v>32</v>
      </c>
      <c r="U24" s="5">
        <v>2.0</v>
      </c>
      <c r="V24" s="5" t="s">
        <v>72</v>
      </c>
    </row>
    <row r="25" ht="15.75" customHeight="1">
      <c r="A25">
        <v>24.0</v>
      </c>
      <c r="B25" s="4" t="str">
        <f>HYPERLINK("https://www.cell.com/cell/fulltext/S0092-8674(11)01140-8?_returnURL=https%3A%2F%2Flinkinghub.elsevier.com%2Fretrieve%2Fpii%2FS0092867411011408%3Fshowall%3Dtrue","Coding-independent regulation of the tumor suppressor PTEN by competing endogenous mRNAs.")</f>
        <v>Coding-independent regulation of the tumor suppressor PTEN by competing endogenous mRNAs.</v>
      </c>
      <c r="C25" s="5">
        <v>2011.0</v>
      </c>
      <c r="D25" s="5" t="s">
        <v>29</v>
      </c>
      <c r="E25" s="6">
        <v>13.0</v>
      </c>
      <c r="F25" s="7">
        <v>25000.0</v>
      </c>
      <c r="G25" s="8">
        <v>33415.68</v>
      </c>
      <c r="H25" s="8">
        <v>43110.89</v>
      </c>
      <c r="I25" s="8">
        <v>62894.9</v>
      </c>
      <c r="J25" s="9">
        <v>42331.0</v>
      </c>
      <c r="K25" s="9">
        <v>42404.0</v>
      </c>
      <c r="L25" s="10" t="s">
        <v>73</v>
      </c>
      <c r="M25" s="5" t="s">
        <v>25</v>
      </c>
      <c r="O25" s="9">
        <v>43977.0</v>
      </c>
      <c r="P25" s="9">
        <v>44092.0</v>
      </c>
      <c r="Q25" s="10" t="s">
        <v>74</v>
      </c>
      <c r="R25" s="5" t="s">
        <v>27</v>
      </c>
      <c r="S25" s="5" t="s">
        <v>31</v>
      </c>
      <c r="T25" s="5" t="s">
        <v>27</v>
      </c>
      <c r="U25" s="5">
        <v>1.0</v>
      </c>
      <c r="V25" s="5" t="s">
        <v>75</v>
      </c>
    </row>
    <row r="26" ht="15.75" customHeight="1">
      <c r="A26">
        <v>25.0</v>
      </c>
      <c r="B26" s="4" t="str">
        <f>HYPERLINK("https://www.cell.com/cancer-cell/fulltext/S1535-6108(10)00527-1","Oncometabolite 2-Hydroxyglutarate is a competitive inhibitor of α-ketoglutarate-dependent dioxygenases.")</f>
        <v>Oncometabolite 2-Hydroxyglutarate is a competitive inhibitor of α-ketoglutarate-dependent dioxygenases.</v>
      </c>
      <c r="C26" s="5">
        <v>2011.0</v>
      </c>
      <c r="D26" s="5" t="s">
        <v>34</v>
      </c>
      <c r="E26" s="6">
        <v>22.0</v>
      </c>
      <c r="F26" s="7">
        <v>25000.0</v>
      </c>
      <c r="G26" s="8">
        <v>39654.11</v>
      </c>
      <c r="H26" s="8">
        <v>59003.11</v>
      </c>
      <c r="I26" s="11">
        <v>11317.3</v>
      </c>
      <c r="J26" s="9">
        <v>42074.0</v>
      </c>
      <c r="K26" s="9">
        <v>42194.0</v>
      </c>
      <c r="L26" s="10" t="s">
        <v>76</v>
      </c>
      <c r="M26" s="5" t="s">
        <v>31</v>
      </c>
      <c r="O26" s="12" t="s">
        <v>32</v>
      </c>
      <c r="P26" s="12" t="s">
        <v>32</v>
      </c>
      <c r="Q26" s="12" t="s">
        <v>32</v>
      </c>
      <c r="R26" s="5" t="s">
        <v>27</v>
      </c>
      <c r="S26" s="5" t="s">
        <v>31</v>
      </c>
      <c r="T26" s="5" t="s">
        <v>32</v>
      </c>
      <c r="U26" s="5">
        <v>1.0</v>
      </c>
      <c r="V26" s="5" t="s">
        <v>77</v>
      </c>
    </row>
    <row r="27" ht="15.75" customHeight="1">
      <c r="A27">
        <v>26.0</v>
      </c>
      <c r="B27" s="4" t="str">
        <f>HYPERLINK("https://www.nature.com/articles/nature10189","Oncogene-induced Nrf2 transcription promotes ROS detoxification and tumorigenesis")</f>
        <v>Oncogene-induced Nrf2 transcription promotes ROS detoxification and tumorigenesis</v>
      </c>
      <c r="C27" s="5">
        <v>2011.0</v>
      </c>
      <c r="D27" s="5" t="s">
        <v>23</v>
      </c>
      <c r="E27" s="6">
        <v>17.0</v>
      </c>
      <c r="F27" s="7">
        <v>25000.0</v>
      </c>
      <c r="G27" s="8">
        <v>26764.13</v>
      </c>
      <c r="H27" s="12" t="s">
        <v>32</v>
      </c>
      <c r="I27" s="12" t="s">
        <v>32</v>
      </c>
      <c r="J27" s="12" t="s">
        <v>32</v>
      </c>
      <c r="K27" s="12" t="s">
        <v>32</v>
      </c>
      <c r="L27" s="12" t="s">
        <v>32</v>
      </c>
      <c r="M27" s="5" t="s">
        <v>32</v>
      </c>
      <c r="N27" s="12" t="s">
        <v>32</v>
      </c>
      <c r="O27" s="12" t="s">
        <v>32</v>
      </c>
      <c r="P27" s="12" t="s">
        <v>32</v>
      </c>
      <c r="Q27" s="12" t="s">
        <v>32</v>
      </c>
      <c r="R27" s="5" t="s">
        <v>27</v>
      </c>
      <c r="S27" s="5" t="s">
        <v>27</v>
      </c>
      <c r="T27" s="5" t="s">
        <v>32</v>
      </c>
      <c r="U27" s="5">
        <v>1.0</v>
      </c>
      <c r="V27" s="5" t="s">
        <v>77</v>
      </c>
    </row>
    <row r="28" ht="15.75" customHeight="1">
      <c r="A28">
        <v>27.0</v>
      </c>
      <c r="B28" s="4" t="str">
        <f>HYPERLINK("https://www.nature.com/articles/nature10371","BRCA1 tumour suppression occurs via heterochromatin-mediated silencing")</f>
        <v>BRCA1 tumour suppression occurs via heterochromatin-mediated silencing</v>
      </c>
      <c r="C28" s="5">
        <v>2011.0</v>
      </c>
      <c r="D28" s="5" t="s">
        <v>23</v>
      </c>
      <c r="E28" s="6">
        <v>8.0</v>
      </c>
      <c r="F28" s="7">
        <v>25000.0</v>
      </c>
      <c r="G28" s="8">
        <v>35442.52</v>
      </c>
      <c r="H28" s="12" t="s">
        <v>32</v>
      </c>
      <c r="I28" s="12" t="s">
        <v>32</v>
      </c>
      <c r="J28" s="12" t="s">
        <v>32</v>
      </c>
      <c r="K28" s="12" t="s">
        <v>32</v>
      </c>
      <c r="L28" s="12" t="s">
        <v>32</v>
      </c>
      <c r="M28" s="5" t="s">
        <v>32</v>
      </c>
      <c r="N28" s="12" t="s">
        <v>32</v>
      </c>
      <c r="O28" s="12" t="s">
        <v>32</v>
      </c>
      <c r="P28" s="12" t="s">
        <v>32</v>
      </c>
      <c r="Q28" s="12" t="s">
        <v>32</v>
      </c>
      <c r="R28" s="5" t="s">
        <v>27</v>
      </c>
      <c r="S28" s="5" t="s">
        <v>27</v>
      </c>
      <c r="T28" s="5" t="s">
        <v>32</v>
      </c>
      <c r="U28" s="5">
        <v>1.0</v>
      </c>
      <c r="V28" s="5" t="s">
        <v>78</v>
      </c>
    </row>
    <row r="29" ht="15.75" customHeight="1">
      <c r="A29">
        <v>28.0</v>
      </c>
      <c r="B29" s="4" t="str">
        <f>HYPERLINK("https://www.nature.com/articles/nm.2284","The microRNA miR-34a inhibits prostate cancer stem cells and metastasis by directly repressing CD44.")</f>
        <v>The microRNA miR-34a inhibits prostate cancer stem cells and metastasis by directly repressing CD44.</v>
      </c>
      <c r="C29" s="5">
        <v>2011.0</v>
      </c>
      <c r="D29" s="5" t="s">
        <v>79</v>
      </c>
      <c r="E29" s="6">
        <v>15.0</v>
      </c>
      <c r="F29" s="7">
        <v>25000.0</v>
      </c>
      <c r="G29" s="8">
        <v>55088.0</v>
      </c>
      <c r="H29" s="8">
        <v>46909.55</v>
      </c>
      <c r="I29" s="8">
        <v>59566.4</v>
      </c>
      <c r="J29" s="9">
        <v>42017.0</v>
      </c>
      <c r="K29" s="9">
        <v>42195.0</v>
      </c>
      <c r="L29" s="10" t="s">
        <v>80</v>
      </c>
      <c r="M29" s="5" t="s">
        <v>27</v>
      </c>
      <c r="N29" s="12" t="s">
        <v>32</v>
      </c>
      <c r="O29" s="9">
        <v>43413.0</v>
      </c>
      <c r="P29" s="9">
        <v>43521.0</v>
      </c>
      <c r="Q29" s="10" t="s">
        <v>81</v>
      </c>
      <c r="R29" s="5" t="s">
        <v>27</v>
      </c>
      <c r="S29" s="5" t="s">
        <v>27</v>
      </c>
      <c r="T29" s="5" t="s">
        <v>27</v>
      </c>
      <c r="U29" s="5">
        <v>1.0</v>
      </c>
      <c r="V29" s="5" t="s">
        <v>82</v>
      </c>
    </row>
    <row r="30" ht="15.75" customHeight="1">
      <c r="A30">
        <v>29.0</v>
      </c>
      <c r="B30" s="19" t="str">
        <f>HYPERLINK("https://www.nature.com/articles/nature10509","Inhibition of BET recruitment to chromatin as an effective treatment for MLL-fusion leukaemia")</f>
        <v>Inhibition of BET recruitment to chromatin as an effective treatment for MLL-fusion leukaemia</v>
      </c>
      <c r="C30" s="5">
        <v>2011.0</v>
      </c>
      <c r="D30" t="s">
        <v>23</v>
      </c>
      <c r="E30" s="6">
        <v>27.0</v>
      </c>
      <c r="F30" s="7">
        <v>25000.0</v>
      </c>
      <c r="G30" s="8">
        <v>59875.98</v>
      </c>
      <c r="H30" s="8">
        <v>59875.98</v>
      </c>
      <c r="I30" s="8">
        <v>65936.13</v>
      </c>
      <c r="J30" s="9">
        <v>42157.0</v>
      </c>
      <c r="K30" s="9">
        <v>42220.0</v>
      </c>
      <c r="L30" s="23" t="s">
        <v>83</v>
      </c>
      <c r="M30" s="5" t="s">
        <v>27</v>
      </c>
      <c r="N30" s="12" t="s">
        <v>32</v>
      </c>
      <c r="O30" s="9">
        <v>42758.0</v>
      </c>
      <c r="P30" s="9">
        <v>42877.0</v>
      </c>
      <c r="Q30" s="23" t="s">
        <v>84</v>
      </c>
      <c r="R30" s="5" t="s">
        <v>27</v>
      </c>
      <c r="S30" s="5" t="s">
        <v>27</v>
      </c>
      <c r="T30" s="5" t="s">
        <v>27</v>
      </c>
      <c r="U30" s="5">
        <v>2.0</v>
      </c>
      <c r="V30" s="5" t="s">
        <v>85</v>
      </c>
    </row>
    <row r="31" ht="15.75" customHeight="1">
      <c r="A31">
        <v>30.0</v>
      </c>
      <c r="B31" s="4" t="str">
        <f>HYPERLINK("https://www.nature.com/articles/nature10138","CCL2 recruits inflammatory monocytes to facilitate breast-tumour metastasis")</f>
        <v>CCL2 recruits inflammatory monocytes to facilitate breast-tumour metastasis</v>
      </c>
      <c r="C31" s="5">
        <v>2011.0</v>
      </c>
      <c r="D31" s="5" t="s">
        <v>23</v>
      </c>
      <c r="E31" s="6">
        <v>9.0</v>
      </c>
      <c r="F31" s="7">
        <v>25000.0</v>
      </c>
      <c r="G31" s="12" t="s">
        <v>32</v>
      </c>
      <c r="H31" s="12" t="s">
        <v>32</v>
      </c>
      <c r="I31" s="12" t="s">
        <v>32</v>
      </c>
      <c r="J31" s="12" t="s">
        <v>32</v>
      </c>
      <c r="K31" s="12" t="s">
        <v>32</v>
      </c>
      <c r="L31" s="12" t="s">
        <v>32</v>
      </c>
      <c r="M31" s="5" t="s">
        <v>32</v>
      </c>
      <c r="N31" s="12" t="s">
        <v>32</v>
      </c>
      <c r="O31" s="12" t="s">
        <v>32</v>
      </c>
      <c r="P31" s="12" t="s">
        <v>32</v>
      </c>
      <c r="Q31" s="12" t="s">
        <v>32</v>
      </c>
      <c r="R31" s="5" t="s">
        <v>31</v>
      </c>
      <c r="S31" s="5" t="s">
        <v>27</v>
      </c>
      <c r="T31" s="5" t="s">
        <v>32</v>
      </c>
      <c r="U31" s="5" t="s">
        <v>32</v>
      </c>
      <c r="V31" s="5" t="s">
        <v>32</v>
      </c>
    </row>
    <row r="32" ht="15.75" customHeight="1">
      <c r="A32">
        <v>31.0</v>
      </c>
      <c r="B32" s="4" t="str">
        <f>HYPERLINK("https://www.cell.com/cell/fulltext/S0092-8674(11)01152-4","An extensive microRNA-mediated network of RNA-RNA interactions regulates established oncogenic pathways in glioblastoma")</f>
        <v>An extensive microRNA-mediated network of RNA-RNA interactions regulates established oncogenic pathways in glioblastoma</v>
      </c>
      <c r="C32" s="5">
        <v>2011.0</v>
      </c>
      <c r="D32" s="5" t="s">
        <v>29</v>
      </c>
      <c r="E32" s="6">
        <v>11.0</v>
      </c>
      <c r="F32" s="7">
        <v>25000.0</v>
      </c>
      <c r="G32" s="8">
        <v>29328.54</v>
      </c>
      <c r="H32" s="12" t="s">
        <v>32</v>
      </c>
      <c r="I32" s="12" t="s">
        <v>32</v>
      </c>
      <c r="J32" s="9">
        <v>42356.0</v>
      </c>
      <c r="K32" s="12" t="s">
        <v>32</v>
      </c>
      <c r="L32" s="12" t="s">
        <v>32</v>
      </c>
      <c r="M32" s="5" t="s">
        <v>32</v>
      </c>
      <c r="N32" s="12" t="s">
        <v>32</v>
      </c>
      <c r="O32" s="12" t="s">
        <v>32</v>
      </c>
      <c r="P32" s="12" t="s">
        <v>32</v>
      </c>
      <c r="Q32" s="12" t="s">
        <v>32</v>
      </c>
      <c r="R32" s="5" t="s">
        <v>27</v>
      </c>
      <c r="S32" s="5" t="s">
        <v>31</v>
      </c>
      <c r="T32" s="5" t="s">
        <v>32</v>
      </c>
      <c r="U32" s="5">
        <v>1.0</v>
      </c>
      <c r="V32" s="5" t="s">
        <v>86</v>
      </c>
      <c r="W32" s="5" t="s">
        <v>50</v>
      </c>
    </row>
    <row r="33" ht="15.75" customHeight="1">
      <c r="A33">
        <v>32.0</v>
      </c>
      <c r="B33" s="4" t="str">
        <f>HYPERLINK("https://www.pnas.org/content/108/19/7950.long","Normal and neoplastic nonstem cells can spontaneously convert to a stem-like state")</f>
        <v>Normal and neoplastic nonstem cells can spontaneously convert to a stem-like state</v>
      </c>
      <c r="C33" s="5">
        <v>2011.0</v>
      </c>
      <c r="D33" s="5" t="s">
        <v>87</v>
      </c>
      <c r="E33" s="6">
        <v>14.0</v>
      </c>
      <c r="F33" s="7">
        <v>25000.0</v>
      </c>
      <c r="G33" s="12" t="s">
        <v>32</v>
      </c>
      <c r="H33" s="12" t="s">
        <v>32</v>
      </c>
      <c r="I33" s="12" t="s">
        <v>32</v>
      </c>
      <c r="J33" s="12" t="s">
        <v>32</v>
      </c>
      <c r="K33" s="12" t="s">
        <v>32</v>
      </c>
      <c r="L33" s="12" t="s">
        <v>32</v>
      </c>
      <c r="M33" s="5" t="s">
        <v>32</v>
      </c>
      <c r="N33" s="12" t="s">
        <v>32</v>
      </c>
      <c r="O33" s="12" t="s">
        <v>32</v>
      </c>
      <c r="P33" s="12" t="s">
        <v>32</v>
      </c>
      <c r="Q33" s="12" t="s">
        <v>32</v>
      </c>
      <c r="R33" s="5" t="s">
        <v>27</v>
      </c>
      <c r="S33" s="5" t="s">
        <v>27</v>
      </c>
      <c r="T33" s="5" t="s">
        <v>32</v>
      </c>
      <c r="U33" s="5" t="s">
        <v>32</v>
      </c>
      <c r="V33" s="5" t="s">
        <v>32</v>
      </c>
    </row>
    <row r="34" ht="15.75" customHeight="1">
      <c r="A34">
        <v>33.0</v>
      </c>
      <c r="B34" s="4" t="str">
        <f>HYPERLINK("https://www.nature.com/articles/nature10491","An endogenous tumour-promoting ligand of the human aryl hydrocarbon receptor")</f>
        <v>An endogenous tumour-promoting ligand of the human aryl hydrocarbon receptor</v>
      </c>
      <c r="C34" s="5">
        <v>2011.0</v>
      </c>
      <c r="D34" s="5" t="s">
        <v>23</v>
      </c>
      <c r="E34" s="6">
        <v>19.0</v>
      </c>
      <c r="F34" s="7">
        <v>25000.0</v>
      </c>
      <c r="G34" s="12" t="s">
        <v>32</v>
      </c>
      <c r="H34" s="12" t="s">
        <v>32</v>
      </c>
      <c r="I34" s="12" t="s">
        <v>32</v>
      </c>
      <c r="J34" s="12" t="s">
        <v>32</v>
      </c>
      <c r="K34" s="12" t="s">
        <v>32</v>
      </c>
      <c r="L34" s="12" t="s">
        <v>32</v>
      </c>
      <c r="M34" s="5" t="s">
        <v>32</v>
      </c>
      <c r="N34" s="12" t="s">
        <v>32</v>
      </c>
      <c r="O34" s="12" t="s">
        <v>32</v>
      </c>
      <c r="P34" s="12" t="s">
        <v>32</v>
      </c>
      <c r="Q34" s="12" t="s">
        <v>32</v>
      </c>
      <c r="R34" s="5" t="s">
        <v>31</v>
      </c>
      <c r="S34" s="5" t="s">
        <v>27</v>
      </c>
      <c r="T34" s="5" t="s">
        <v>32</v>
      </c>
      <c r="U34" s="5" t="s">
        <v>32</v>
      </c>
      <c r="V34" s="5" t="s">
        <v>32</v>
      </c>
    </row>
    <row r="35" ht="15.75" customHeight="1">
      <c r="A35">
        <v>34.0</v>
      </c>
      <c r="B35" s="4" t="str">
        <f>HYPERLINK("https://www.nature.com/articles/nature10599","Senescence surveillance of pre-malignant hepatocytes limits liver cancer development.")</f>
        <v>Senescence surveillance of pre-malignant hepatocytes limits liver cancer development.</v>
      </c>
      <c r="C35" s="5">
        <v>2011.0</v>
      </c>
      <c r="D35" s="5" t="s">
        <v>23</v>
      </c>
      <c r="E35" s="6">
        <v>25.0</v>
      </c>
      <c r="F35" s="7">
        <v>25000.0</v>
      </c>
      <c r="G35" s="8">
        <v>36534.17</v>
      </c>
      <c r="H35" s="8">
        <v>39391.04</v>
      </c>
      <c r="I35" s="11">
        <v>53589.91</v>
      </c>
      <c r="J35" s="24">
        <v>41841.0</v>
      </c>
      <c r="K35" s="24">
        <v>41987.0</v>
      </c>
      <c r="L35" s="10" t="s">
        <v>88</v>
      </c>
      <c r="M35" s="5" t="s">
        <v>31</v>
      </c>
      <c r="O35" s="12" t="s">
        <v>32</v>
      </c>
      <c r="P35" s="12" t="s">
        <v>32</v>
      </c>
      <c r="Q35" s="12" t="s">
        <v>32</v>
      </c>
      <c r="R35" s="5" t="s">
        <v>27</v>
      </c>
      <c r="S35" s="5" t="s">
        <v>27</v>
      </c>
      <c r="T35" s="5" t="s">
        <v>32</v>
      </c>
      <c r="U35" s="5">
        <v>2.0</v>
      </c>
      <c r="V35" s="5" t="s">
        <v>89</v>
      </c>
    </row>
    <row r="36" ht="15.75" customHeight="1">
      <c r="A36">
        <v>35.0</v>
      </c>
      <c r="B36" s="4" t="str">
        <f>HYPERLINK("https://www.nature.com/articles/nature11287","A restricted cell population propagates glioblastoma growth after chemotherapy")</f>
        <v>A restricted cell population propagates glioblastoma growth after chemotherapy</v>
      </c>
      <c r="C36" s="5">
        <v>2012.0</v>
      </c>
      <c r="D36" s="5" t="s">
        <v>23</v>
      </c>
      <c r="E36" s="6">
        <v>7.0</v>
      </c>
      <c r="F36" s="7">
        <v>25000.0</v>
      </c>
      <c r="G36" s="12" t="s">
        <v>32</v>
      </c>
      <c r="H36" s="12" t="s">
        <v>32</v>
      </c>
      <c r="I36" s="12" t="s">
        <v>32</v>
      </c>
      <c r="J36" s="12" t="s">
        <v>32</v>
      </c>
      <c r="K36" s="12" t="s">
        <v>32</v>
      </c>
      <c r="L36" s="12" t="s">
        <v>32</v>
      </c>
      <c r="M36" s="5" t="s">
        <v>32</v>
      </c>
      <c r="N36" s="12" t="s">
        <v>32</v>
      </c>
      <c r="O36" s="12" t="s">
        <v>32</v>
      </c>
      <c r="P36" s="12" t="s">
        <v>32</v>
      </c>
      <c r="Q36" s="12" t="s">
        <v>32</v>
      </c>
      <c r="R36" s="5" t="s">
        <v>27</v>
      </c>
      <c r="S36" s="5" t="s">
        <v>27</v>
      </c>
      <c r="T36" s="5" t="s">
        <v>32</v>
      </c>
      <c r="U36" s="5" t="s">
        <v>32</v>
      </c>
      <c r="V36" s="5" t="s">
        <v>32</v>
      </c>
      <c r="W36" s="5" t="s">
        <v>90</v>
      </c>
    </row>
    <row r="37" ht="15.75" customHeight="1">
      <c r="A37">
        <v>36.0</v>
      </c>
      <c r="B37" s="4" t="str">
        <f>HYPERLINK("https://www.nature.com/articles/nature11344","Defining the mode of tumour growth by clonal analysis")</f>
        <v>Defining the mode of tumour growth by clonal analysis</v>
      </c>
      <c r="C37" s="5">
        <v>2012.0</v>
      </c>
      <c r="D37" s="5" t="s">
        <v>23</v>
      </c>
      <c r="E37" s="6">
        <v>5.0</v>
      </c>
      <c r="F37" s="7">
        <v>25000.0</v>
      </c>
      <c r="G37" s="12" t="s">
        <v>32</v>
      </c>
      <c r="H37" s="12" t="s">
        <v>32</v>
      </c>
      <c r="I37" s="12" t="s">
        <v>32</v>
      </c>
      <c r="J37" s="12" t="s">
        <v>32</v>
      </c>
      <c r="K37" s="12" t="s">
        <v>32</v>
      </c>
      <c r="L37" s="12" t="s">
        <v>32</v>
      </c>
      <c r="M37" s="5" t="s">
        <v>32</v>
      </c>
      <c r="N37" s="12" t="s">
        <v>32</v>
      </c>
      <c r="O37" s="12" t="s">
        <v>32</v>
      </c>
      <c r="P37" s="12" t="s">
        <v>32</v>
      </c>
      <c r="Q37" s="12" t="s">
        <v>32</v>
      </c>
      <c r="R37" s="5" t="s">
        <v>27</v>
      </c>
      <c r="S37" s="5" t="s">
        <v>27</v>
      </c>
      <c r="T37" s="5" t="s">
        <v>32</v>
      </c>
      <c r="U37" s="5" t="s">
        <v>32</v>
      </c>
      <c r="V37" s="5" t="s">
        <v>32</v>
      </c>
      <c r="W37" s="5" t="s">
        <v>91</v>
      </c>
    </row>
    <row r="38" ht="15.75" customHeight="1">
      <c r="A38">
        <v>37.0</v>
      </c>
      <c r="B38" s="19" t="str">
        <f>HYPERLINK("https://www.nature.com/articles/nature11005","Systematic identification of genomic markers of drug sensitivity in cancer cells")</f>
        <v>Systematic identification of genomic markers of drug sensitivity in cancer cells</v>
      </c>
      <c r="C38" s="5">
        <v>2012.0</v>
      </c>
      <c r="D38" t="s">
        <v>23</v>
      </c>
      <c r="E38" s="6">
        <v>54.0</v>
      </c>
      <c r="F38" s="7">
        <v>25000.0</v>
      </c>
      <c r="G38" s="8">
        <v>49042.9</v>
      </c>
      <c r="H38" s="8">
        <v>49042.9</v>
      </c>
      <c r="I38" s="8">
        <v>53089.3</v>
      </c>
      <c r="J38" s="9">
        <v>42346.0</v>
      </c>
      <c r="K38" s="9">
        <v>42515.0</v>
      </c>
      <c r="L38" s="23" t="s">
        <v>92</v>
      </c>
      <c r="M38" s="5" t="s">
        <v>27</v>
      </c>
      <c r="N38" s="12" t="s">
        <v>32</v>
      </c>
      <c r="O38" s="9">
        <v>42913.0</v>
      </c>
      <c r="P38" s="9">
        <v>43082.0</v>
      </c>
      <c r="Q38" s="23" t="s">
        <v>93</v>
      </c>
      <c r="R38" s="5" t="s">
        <v>27</v>
      </c>
      <c r="S38" s="5" t="s">
        <v>27</v>
      </c>
      <c r="T38" s="5" t="s">
        <v>27</v>
      </c>
      <c r="U38">
        <v>1.0</v>
      </c>
      <c r="V38" s="5" t="s">
        <v>94</v>
      </c>
    </row>
    <row r="39" ht="15.75" customHeight="1">
      <c r="A39" s="5">
        <v>38.0</v>
      </c>
      <c r="B39" s="25" t="str">
        <f>HYPERLINK("https://science.sciencemag.org/content/337/6095/730.long","Lineage tracing reveals Lgr5+ stem cell activity in mouse intestinal adenomas")</f>
        <v>Lineage tracing reveals Lgr5+ stem cell activity in mouse intestinal adenomas</v>
      </c>
      <c r="C39" s="5">
        <v>2012.0</v>
      </c>
      <c r="D39" s="5" t="s">
        <v>56</v>
      </c>
      <c r="E39" s="6">
        <v>7.0</v>
      </c>
      <c r="F39" s="7">
        <v>25000.0</v>
      </c>
      <c r="G39" s="12" t="s">
        <v>32</v>
      </c>
      <c r="H39" s="12" t="s">
        <v>32</v>
      </c>
      <c r="I39" s="12" t="s">
        <v>32</v>
      </c>
      <c r="J39" s="12" t="s">
        <v>32</v>
      </c>
      <c r="K39" s="12" t="s">
        <v>32</v>
      </c>
      <c r="L39" s="12" t="s">
        <v>32</v>
      </c>
      <c r="M39" s="5" t="s">
        <v>32</v>
      </c>
      <c r="N39" s="12" t="s">
        <v>32</v>
      </c>
      <c r="O39" s="12" t="s">
        <v>32</v>
      </c>
      <c r="P39" s="12" t="s">
        <v>32</v>
      </c>
      <c r="Q39" s="12" t="s">
        <v>32</v>
      </c>
      <c r="R39" s="5" t="s">
        <v>27</v>
      </c>
      <c r="S39" s="5" t="s">
        <v>31</v>
      </c>
      <c r="T39" s="5" t="s">
        <v>32</v>
      </c>
      <c r="U39" s="5" t="s">
        <v>32</v>
      </c>
      <c r="V39" s="5" t="s">
        <v>32</v>
      </c>
      <c r="W39" s="5" t="s">
        <v>91</v>
      </c>
    </row>
    <row r="40" ht="15.75" customHeight="1">
      <c r="A40">
        <v>39.0</v>
      </c>
      <c r="B40" s="19" t="str">
        <f>HYPERLINK("https://www.pnas.org/content/109/17/6662","The CD47-signal regulatory protein alpha (SIRPa) interaction is a therapeutic target for human solid tumors")</f>
        <v>The CD47-signal regulatory protein alpha (SIRPa) interaction is a therapeutic target for human solid tumors</v>
      </c>
      <c r="C40" s="5">
        <v>2012.0</v>
      </c>
      <c r="D40" t="s">
        <v>87</v>
      </c>
      <c r="E40" s="6">
        <v>44.0</v>
      </c>
      <c r="F40" s="7">
        <v>25000.0</v>
      </c>
      <c r="G40" s="8">
        <v>10175.42</v>
      </c>
      <c r="H40" s="8">
        <v>10175.42</v>
      </c>
      <c r="I40" s="8">
        <v>11697.93</v>
      </c>
      <c r="J40" s="24">
        <v>41885.0</v>
      </c>
      <c r="K40" s="9">
        <v>41993.0</v>
      </c>
      <c r="L40" s="23" t="s">
        <v>95</v>
      </c>
      <c r="M40" s="5" t="s">
        <v>27</v>
      </c>
      <c r="N40" s="12" t="s">
        <v>32</v>
      </c>
      <c r="O40" s="9">
        <v>42515.0</v>
      </c>
      <c r="P40" s="9">
        <v>42695.0</v>
      </c>
      <c r="Q40" s="23" t="s">
        <v>96</v>
      </c>
      <c r="R40" s="5" t="s">
        <v>27</v>
      </c>
      <c r="S40" s="5" t="s">
        <v>27</v>
      </c>
      <c r="T40" s="5" t="s">
        <v>27</v>
      </c>
      <c r="U40">
        <v>1.0</v>
      </c>
      <c r="V40" s="5" t="s">
        <v>97</v>
      </c>
    </row>
    <row r="41" ht="15.75" customHeight="1">
      <c r="A41">
        <v>40.0</v>
      </c>
      <c r="B41" s="4" t="str">
        <f>HYPERLINK("https://www.nature.com/articles/nature11183","Tumour micro-environment elicits innate resistance to RAF inhibitors through HGF secretion.")</f>
        <v>Tumour micro-environment elicits innate resistance to RAF inhibitors through HGF secretion.</v>
      </c>
      <c r="C41" s="5">
        <v>2012.0</v>
      </c>
      <c r="D41" s="5" t="s">
        <v>23</v>
      </c>
      <c r="E41" s="6">
        <v>19.0</v>
      </c>
      <c r="F41" s="7">
        <v>25000.0</v>
      </c>
      <c r="G41" s="8">
        <v>19454.0</v>
      </c>
      <c r="H41" s="8">
        <v>19454.0</v>
      </c>
      <c r="I41" s="11">
        <v>254.0</v>
      </c>
      <c r="J41" s="24">
        <v>41836.0</v>
      </c>
      <c r="K41" s="9">
        <v>41960.0</v>
      </c>
      <c r="L41" s="10" t="s">
        <v>98</v>
      </c>
      <c r="M41" s="5" t="s">
        <v>31</v>
      </c>
      <c r="O41" s="12" t="s">
        <v>32</v>
      </c>
      <c r="P41" s="12" t="s">
        <v>32</v>
      </c>
      <c r="Q41" s="12" t="s">
        <v>32</v>
      </c>
      <c r="R41" s="5" t="s">
        <v>27</v>
      </c>
      <c r="S41" s="5" t="s">
        <v>27</v>
      </c>
      <c r="T41" s="5" t="s">
        <v>32</v>
      </c>
      <c r="U41" s="5">
        <v>1.0</v>
      </c>
      <c r="V41" s="5" t="s">
        <v>99</v>
      </c>
    </row>
    <row r="42" ht="15.75" customHeight="1">
      <c r="A42">
        <v>41.0</v>
      </c>
      <c r="B42" s="4" t="str">
        <f>HYPERLINK("http://science.sciencemag.org/content/338/6103/120","Intestinal inflammation targets cancer-inducing activity of the microbiota.")</f>
        <v>Intestinal inflammation targets cancer-inducing activity of the microbiota.</v>
      </c>
      <c r="C42" s="5">
        <v>2012.0</v>
      </c>
      <c r="D42" s="5" t="s">
        <v>56</v>
      </c>
      <c r="E42" s="6">
        <v>17.0</v>
      </c>
      <c r="F42" s="7">
        <v>25000.0</v>
      </c>
      <c r="G42" s="8">
        <v>75912.0</v>
      </c>
      <c r="H42" s="8">
        <v>75912.0</v>
      </c>
      <c r="I42" s="8">
        <v>55860.72</v>
      </c>
      <c r="J42" s="9">
        <v>41849.0</v>
      </c>
      <c r="K42" s="9">
        <v>42047.0</v>
      </c>
      <c r="L42" s="10" t="s">
        <v>100</v>
      </c>
      <c r="M42" s="5" t="s">
        <v>25</v>
      </c>
      <c r="O42" s="9">
        <v>43084.0</v>
      </c>
      <c r="P42" s="9">
        <v>43362.0</v>
      </c>
      <c r="Q42" s="10" t="s">
        <v>101</v>
      </c>
      <c r="R42" s="5" t="s">
        <v>27</v>
      </c>
      <c r="S42" s="5" t="s">
        <v>27</v>
      </c>
      <c r="T42" s="5" t="s">
        <v>27</v>
      </c>
      <c r="U42" s="5">
        <v>1.0</v>
      </c>
      <c r="V42" s="5" t="s">
        <v>102</v>
      </c>
      <c r="W42" s="5" t="s">
        <v>35</v>
      </c>
    </row>
    <row r="43" ht="15.75" customHeight="1">
      <c r="A43">
        <v>42.0</v>
      </c>
      <c r="B43" s="4" t="str">
        <f>HYPERLINK("https://www.nature.com/articles/nm.2753","Melanoma exosomes educate bone marrow progenitor cells toward a pro-metastatic phenotype through MET.")</f>
        <v>Melanoma exosomes educate bone marrow progenitor cells toward a pro-metastatic phenotype through MET.</v>
      </c>
      <c r="C43" s="5">
        <v>2012.0</v>
      </c>
      <c r="D43" s="5" t="s">
        <v>79</v>
      </c>
      <c r="E43" s="6">
        <v>25.0</v>
      </c>
      <c r="F43" s="7">
        <v>25000.0</v>
      </c>
      <c r="G43" s="8">
        <v>71117.28</v>
      </c>
      <c r="H43" s="8">
        <v>75337.42</v>
      </c>
      <c r="I43" s="8">
        <v>186545.5</v>
      </c>
      <c r="J43" s="9">
        <v>42072.0</v>
      </c>
      <c r="K43" s="9">
        <v>42305.0</v>
      </c>
      <c r="L43" s="10" t="s">
        <v>103</v>
      </c>
      <c r="M43" s="5" t="s">
        <v>25</v>
      </c>
      <c r="O43" s="9">
        <v>43291.0</v>
      </c>
      <c r="P43" s="9">
        <v>43435.0</v>
      </c>
      <c r="Q43" s="10" t="s">
        <v>104</v>
      </c>
      <c r="R43" s="5" t="s">
        <v>27</v>
      </c>
      <c r="S43" s="5" t="s">
        <v>27</v>
      </c>
      <c r="T43" s="5" t="s">
        <v>27</v>
      </c>
      <c r="U43" s="5">
        <v>2.0</v>
      </c>
      <c r="V43" s="5" t="s">
        <v>105</v>
      </c>
    </row>
    <row r="44" ht="15.75" customHeight="1">
      <c r="A44">
        <v>43.0</v>
      </c>
      <c r="B44" s="4" t="str">
        <f>HYPERLINK("https://www.nature.com/articles/nature10694","Interactions between cancer stem cells and their niche govern metastatic colonization.")</f>
        <v>Interactions between cancer stem cells and their niche govern metastatic colonization.</v>
      </c>
      <c r="C44" s="5">
        <v>2012.0</v>
      </c>
      <c r="D44" s="5" t="s">
        <v>23</v>
      </c>
      <c r="E44" s="6">
        <v>7.0</v>
      </c>
      <c r="F44" s="7">
        <v>25000.0</v>
      </c>
      <c r="G44" s="8">
        <v>67421.05</v>
      </c>
      <c r="H44" s="8">
        <v>67421.05</v>
      </c>
      <c r="I44" s="11">
        <v>56305.42</v>
      </c>
      <c r="J44" s="9">
        <v>42046.0</v>
      </c>
      <c r="K44" s="9">
        <v>42146.0</v>
      </c>
      <c r="L44" s="10" t="s">
        <v>106</v>
      </c>
      <c r="M44" s="5" t="s">
        <v>31</v>
      </c>
      <c r="O44" s="12" t="s">
        <v>32</v>
      </c>
      <c r="P44" s="12" t="s">
        <v>32</v>
      </c>
      <c r="Q44" s="12" t="s">
        <v>32</v>
      </c>
      <c r="R44" s="5" t="s">
        <v>27</v>
      </c>
      <c r="S44" s="5" t="s">
        <v>27</v>
      </c>
      <c r="T44" s="5" t="s">
        <v>32</v>
      </c>
      <c r="U44" s="5">
        <v>3.0</v>
      </c>
      <c r="V44" s="5" t="s">
        <v>107</v>
      </c>
    </row>
    <row r="45" ht="15.75" customHeight="1">
      <c r="A45">
        <v>44.0</v>
      </c>
      <c r="B45" s="19" t="str">
        <f>HYPERLINK("https://www.nature.com/articles/nature11071","Melanoma genome sequencing reveals frequent PREX2 mutations")</f>
        <v>Melanoma genome sequencing reveals frequent PREX2 mutations</v>
      </c>
      <c r="C45" s="5">
        <v>2012.0</v>
      </c>
      <c r="D45" t="s">
        <v>23</v>
      </c>
      <c r="E45" s="6">
        <v>48.0</v>
      </c>
      <c r="F45" s="7">
        <v>25000.0</v>
      </c>
      <c r="G45" s="8">
        <v>25198.39</v>
      </c>
      <c r="H45" s="8">
        <v>28068.91</v>
      </c>
      <c r="I45" s="8">
        <v>29737.68</v>
      </c>
      <c r="J45" s="24">
        <v>41849.0</v>
      </c>
      <c r="K45" s="9">
        <v>41954.0</v>
      </c>
      <c r="L45" s="23" t="s">
        <v>108</v>
      </c>
      <c r="M45" s="5" t="s">
        <v>27</v>
      </c>
      <c r="N45" s="12" t="s">
        <v>32</v>
      </c>
      <c r="O45" s="9">
        <v>42632.0</v>
      </c>
      <c r="P45" s="9">
        <v>42695.0</v>
      </c>
      <c r="Q45" s="23" t="s">
        <v>109</v>
      </c>
      <c r="R45" s="5" t="s">
        <v>27</v>
      </c>
      <c r="S45" s="5" t="s">
        <v>27</v>
      </c>
      <c r="T45" s="5" t="s">
        <v>27</v>
      </c>
      <c r="U45" s="5">
        <v>3.0</v>
      </c>
      <c r="V45" s="5" t="s">
        <v>110</v>
      </c>
    </row>
    <row r="46" ht="15.75" customHeight="1">
      <c r="A46">
        <v>45.0</v>
      </c>
      <c r="B46" s="4" t="str">
        <f>HYPERLINK("https://www.nature.com/articles/nature10868","Unresponsiveness of colon cancer to BRAF(V600E) inhibition through feedback activation of EGFR")</f>
        <v>Unresponsiveness of colon cancer to BRAF(V600E) inhibition through feedback activation of EGFR</v>
      </c>
      <c r="C46" s="5">
        <v>2012.0</v>
      </c>
      <c r="D46" s="5" t="s">
        <v>23</v>
      </c>
      <c r="E46" s="6">
        <v>9.0</v>
      </c>
      <c r="F46" s="7">
        <v>25000.0</v>
      </c>
      <c r="G46" s="12" t="s">
        <v>32</v>
      </c>
      <c r="H46" s="12" t="s">
        <v>32</v>
      </c>
      <c r="I46" s="12" t="s">
        <v>32</v>
      </c>
      <c r="J46" s="12" t="s">
        <v>32</v>
      </c>
      <c r="K46" s="12" t="s">
        <v>32</v>
      </c>
      <c r="L46" s="12" t="s">
        <v>32</v>
      </c>
      <c r="M46" s="5" t="s">
        <v>32</v>
      </c>
      <c r="N46" s="12" t="s">
        <v>32</v>
      </c>
      <c r="O46" s="12" t="s">
        <v>32</v>
      </c>
      <c r="P46" s="12" t="s">
        <v>32</v>
      </c>
      <c r="Q46" s="12" t="s">
        <v>32</v>
      </c>
      <c r="R46" s="5" t="s">
        <v>27</v>
      </c>
      <c r="S46" s="5" t="s">
        <v>27</v>
      </c>
      <c r="T46" s="5" t="s">
        <v>32</v>
      </c>
      <c r="U46" s="5" t="s">
        <v>32</v>
      </c>
      <c r="V46" s="5" t="s">
        <v>32</v>
      </c>
    </row>
    <row r="47" ht="15.75" customHeight="1">
      <c r="A47">
        <v>46.0</v>
      </c>
      <c r="B47" s="4" t="str">
        <f>HYPERLINK("https://www.nature.com/articles/nature11249","Widespread potential for growth-factor-driven resistance to anticancer kinase inhibitors.")</f>
        <v>Widespread potential for growth-factor-driven resistance to anticancer kinase inhibitors.</v>
      </c>
      <c r="C47" s="5">
        <v>2012.0</v>
      </c>
      <c r="D47" s="5" t="s">
        <v>23</v>
      </c>
      <c r="E47" s="6">
        <v>18.0</v>
      </c>
      <c r="F47" s="7">
        <v>25000.0</v>
      </c>
      <c r="G47" s="8">
        <v>8984.0</v>
      </c>
      <c r="H47" s="8">
        <v>9101.0</v>
      </c>
      <c r="I47" s="11">
        <v>30219.0</v>
      </c>
      <c r="J47" s="9">
        <v>41836.0</v>
      </c>
      <c r="K47" s="9">
        <v>41910.0</v>
      </c>
      <c r="L47" s="10" t="s">
        <v>111</v>
      </c>
      <c r="M47" s="5" t="s">
        <v>31</v>
      </c>
      <c r="O47" s="12" t="s">
        <v>32</v>
      </c>
      <c r="P47" s="12" t="s">
        <v>32</v>
      </c>
      <c r="Q47" s="12" t="s">
        <v>32</v>
      </c>
      <c r="R47" s="5" t="s">
        <v>27</v>
      </c>
      <c r="S47" s="5" t="s">
        <v>27</v>
      </c>
      <c r="T47" s="5" t="s">
        <v>32</v>
      </c>
      <c r="U47" s="5">
        <v>1.0</v>
      </c>
      <c r="V47" s="5" t="s">
        <v>112</v>
      </c>
    </row>
    <row r="48" ht="15.75" customHeight="1">
      <c r="A48">
        <v>47.0</v>
      </c>
      <c r="B48" s="4" t="str">
        <f>HYPERLINK("https://www.nature.com/articles/nature10860","IDH mutation impairs histone demethylation and results in a block to cell differentiation.")</f>
        <v>IDH mutation impairs histone demethylation and results in a block to cell differentiation.</v>
      </c>
      <c r="C48" s="5">
        <v>2012.0</v>
      </c>
      <c r="D48" s="5" t="s">
        <v>23</v>
      </c>
      <c r="E48" s="6">
        <v>17.0</v>
      </c>
      <c r="F48" s="7">
        <v>25000.0</v>
      </c>
      <c r="G48" s="8">
        <v>34829.41</v>
      </c>
      <c r="H48" s="8">
        <v>34829.41</v>
      </c>
      <c r="I48" s="8">
        <v>46344.04</v>
      </c>
      <c r="J48" s="9">
        <v>42234.0</v>
      </c>
      <c r="K48" s="9">
        <v>42415.0</v>
      </c>
      <c r="L48" s="10" t="s">
        <v>113</v>
      </c>
      <c r="M48" s="5" t="s">
        <v>25</v>
      </c>
      <c r="O48" s="12" t="s">
        <v>32</v>
      </c>
      <c r="P48" s="12" t="s">
        <v>32</v>
      </c>
      <c r="Q48" s="12" t="s">
        <v>32</v>
      </c>
      <c r="R48" s="5" t="s">
        <v>31</v>
      </c>
      <c r="S48" s="5" t="s">
        <v>27</v>
      </c>
      <c r="T48" s="5" t="s">
        <v>32</v>
      </c>
      <c r="U48" s="5">
        <v>1.0</v>
      </c>
      <c r="V48" s="5" t="s">
        <v>114</v>
      </c>
    </row>
    <row r="49" ht="15.75" customHeight="1">
      <c r="A49">
        <v>48.0</v>
      </c>
      <c r="B49" s="19" t="str">
        <f>HYPERLINK("https://www.cell.com/cell/fulltext/S0092-8674(12)01057-4","Transcriptional amplification in tumor cells with elevated c-Myc")</f>
        <v>Transcriptional amplification in tumor cells with elevated c-Myc</v>
      </c>
      <c r="C49" s="5">
        <v>2012.0</v>
      </c>
      <c r="D49" t="s">
        <v>29</v>
      </c>
      <c r="E49" s="6">
        <v>8.0</v>
      </c>
      <c r="F49" s="7">
        <v>25000.0</v>
      </c>
      <c r="G49" s="8">
        <v>48317.5</v>
      </c>
      <c r="H49" s="8">
        <v>49877.5</v>
      </c>
      <c r="I49" s="8">
        <v>50877.5</v>
      </c>
      <c r="J49" s="9">
        <v>41836.0</v>
      </c>
      <c r="K49" s="9">
        <v>41987.0</v>
      </c>
      <c r="L49" s="23" t="s">
        <v>115</v>
      </c>
      <c r="M49" s="5" t="s">
        <v>27</v>
      </c>
      <c r="N49" s="12" t="s">
        <v>32</v>
      </c>
      <c r="O49" s="9">
        <v>42926.0</v>
      </c>
      <c r="P49" s="9">
        <v>43055.0</v>
      </c>
      <c r="Q49" s="23" t="s">
        <v>116</v>
      </c>
      <c r="R49" s="5" t="s">
        <v>27</v>
      </c>
      <c r="S49" s="5" t="s">
        <v>27</v>
      </c>
      <c r="T49" s="5" t="s">
        <v>27</v>
      </c>
      <c r="U49" s="5">
        <v>2.0</v>
      </c>
      <c r="V49" s="5" t="s">
        <v>117</v>
      </c>
      <c r="W49" s="5" t="s">
        <v>35</v>
      </c>
    </row>
    <row r="50" ht="15.75" customHeight="1">
      <c r="A50">
        <v>49.0</v>
      </c>
      <c r="B50" s="4" t="str">
        <f>HYPERLINK("https://www.cell.com/cell/fulltext/S0092-8674(12)00419-9","Sequential application of anticancer drugs enhances cell death by rewiring apoptotic signaling networks")</f>
        <v>Sequential application of anticancer drugs enhances cell death by rewiring apoptotic signaling networks</v>
      </c>
      <c r="C50" s="5">
        <v>2012.0</v>
      </c>
      <c r="D50" s="5" t="s">
        <v>29</v>
      </c>
      <c r="E50" s="6">
        <v>7.0</v>
      </c>
      <c r="F50" s="7">
        <v>25000.0</v>
      </c>
      <c r="G50" s="12" t="s">
        <v>32</v>
      </c>
      <c r="H50" s="12" t="s">
        <v>32</v>
      </c>
      <c r="I50" s="12" t="s">
        <v>32</v>
      </c>
      <c r="J50" s="12" t="s">
        <v>32</v>
      </c>
      <c r="K50" s="12" t="s">
        <v>32</v>
      </c>
      <c r="L50" s="12" t="s">
        <v>32</v>
      </c>
      <c r="M50" s="5" t="s">
        <v>32</v>
      </c>
      <c r="N50" s="12" t="s">
        <v>32</v>
      </c>
      <c r="O50" s="12" t="s">
        <v>32</v>
      </c>
      <c r="P50" s="12" t="s">
        <v>32</v>
      </c>
      <c r="Q50" s="12" t="s">
        <v>32</v>
      </c>
      <c r="R50" s="5" t="s">
        <v>27</v>
      </c>
      <c r="S50" s="5" t="s">
        <v>27</v>
      </c>
      <c r="T50" s="5" t="s">
        <v>32</v>
      </c>
      <c r="U50" s="5" t="s">
        <v>32</v>
      </c>
      <c r="V50" s="5" t="s">
        <v>32</v>
      </c>
      <c r="W50" s="5" t="s">
        <v>35</v>
      </c>
    </row>
    <row r="51" ht="15.75" customHeight="1">
      <c r="A51">
        <v>50.0</v>
      </c>
      <c r="B51" s="19" t="str">
        <f>HYPERLINK("https://genome.cshlp.org/content/22/2/299","Fusobacterium nucleatum infection is prevalent in human colorectal carcinoma")</f>
        <v>Fusobacterium nucleatum infection is prevalent in human colorectal carcinoma</v>
      </c>
      <c r="C51" s="5">
        <v>2012.0</v>
      </c>
      <c r="D51" s="5" t="s">
        <v>118</v>
      </c>
      <c r="E51" s="6">
        <v>11.0</v>
      </c>
      <c r="F51" s="7">
        <v>25000.0</v>
      </c>
      <c r="G51" s="8">
        <v>33650.0</v>
      </c>
      <c r="H51" s="8">
        <v>55750.0</v>
      </c>
      <c r="I51" s="8">
        <v>57200.0</v>
      </c>
      <c r="J51" s="9">
        <v>42198.0</v>
      </c>
      <c r="K51" s="9">
        <v>42338.0</v>
      </c>
      <c r="L51" s="23" t="s">
        <v>119</v>
      </c>
      <c r="M51" s="5" t="s">
        <v>27</v>
      </c>
      <c r="N51" s="12" t="s">
        <v>32</v>
      </c>
      <c r="O51" s="9">
        <v>42774.0</v>
      </c>
      <c r="P51" s="9">
        <v>43126.0</v>
      </c>
      <c r="Q51" s="23" t="s">
        <v>120</v>
      </c>
      <c r="R51" s="5" t="s">
        <v>27</v>
      </c>
      <c r="S51" s="5" t="s">
        <v>31</v>
      </c>
      <c r="T51" s="5" t="s">
        <v>27</v>
      </c>
      <c r="U51" s="5">
        <v>2.0</v>
      </c>
      <c r="V51" s="5" t="s">
        <v>121</v>
      </c>
      <c r="W51" s="5"/>
    </row>
    <row r="52" ht="15.75" customHeight="1">
      <c r="A52" s="5">
        <v>51.0</v>
      </c>
      <c r="B52" s="4" t="str">
        <f>HYPERLINK("https://www.nature.com/articles/nature10802","DNA breaks and chromosome pulverization from errors in mitosis")</f>
        <v>DNA breaks and chromosome pulverization from errors in mitosis</v>
      </c>
      <c r="C52" s="5">
        <v>2012.0</v>
      </c>
      <c r="D52" s="5" t="s">
        <v>23</v>
      </c>
      <c r="E52" s="5">
        <v>10.0</v>
      </c>
      <c r="F52" s="7">
        <v>25000.0</v>
      </c>
      <c r="G52" s="12" t="s">
        <v>32</v>
      </c>
      <c r="H52" s="12" t="s">
        <v>32</v>
      </c>
      <c r="I52" s="12" t="s">
        <v>32</v>
      </c>
      <c r="J52" s="12" t="s">
        <v>32</v>
      </c>
      <c r="K52" s="12" t="s">
        <v>32</v>
      </c>
      <c r="L52" s="12" t="s">
        <v>32</v>
      </c>
      <c r="M52" s="5" t="s">
        <v>32</v>
      </c>
      <c r="N52" s="12" t="s">
        <v>32</v>
      </c>
      <c r="O52" s="12" t="s">
        <v>32</v>
      </c>
      <c r="P52" s="12" t="s">
        <v>32</v>
      </c>
      <c r="Q52" s="12" t="s">
        <v>32</v>
      </c>
      <c r="R52" s="5" t="s">
        <v>27</v>
      </c>
      <c r="S52" s="5" t="s">
        <v>27</v>
      </c>
      <c r="T52" s="5" t="s">
        <v>32</v>
      </c>
      <c r="U52" s="5" t="s">
        <v>32</v>
      </c>
      <c r="V52" s="5" t="s">
        <v>32</v>
      </c>
      <c r="W52" s="5" t="s">
        <v>122</v>
      </c>
    </row>
    <row r="53" ht="15.75" customHeight="1">
      <c r="A53" s="5">
        <v>52.0</v>
      </c>
      <c r="B53" s="4" t="str">
        <f>HYPERLINK("https://www.nature.com/articles/nature10661","A microRNA regulon that mediates endothelial recruitment and metastasis by cancer cells")</f>
        <v>A microRNA regulon that mediates endothelial recruitment and metastasis by cancer cells</v>
      </c>
      <c r="C53" s="5">
        <v>2012.0</v>
      </c>
      <c r="D53" s="5" t="s">
        <v>23</v>
      </c>
      <c r="E53" s="5">
        <v>4.0</v>
      </c>
      <c r="F53" s="7">
        <v>25000.0</v>
      </c>
      <c r="G53" s="12" t="s">
        <v>32</v>
      </c>
      <c r="H53" s="12" t="s">
        <v>32</v>
      </c>
      <c r="I53" s="12" t="s">
        <v>32</v>
      </c>
      <c r="J53" s="12" t="s">
        <v>32</v>
      </c>
      <c r="K53" s="12" t="s">
        <v>32</v>
      </c>
      <c r="L53" s="12" t="s">
        <v>32</v>
      </c>
      <c r="M53" s="5" t="s">
        <v>32</v>
      </c>
      <c r="N53" s="12" t="s">
        <v>32</v>
      </c>
      <c r="O53" s="12" t="s">
        <v>32</v>
      </c>
      <c r="P53" s="12" t="s">
        <v>32</v>
      </c>
      <c r="Q53" s="12" t="s">
        <v>32</v>
      </c>
      <c r="R53" s="5" t="s">
        <v>27</v>
      </c>
      <c r="S53" s="5" t="s">
        <v>27</v>
      </c>
      <c r="T53" s="5" t="s">
        <v>32</v>
      </c>
      <c r="U53" s="5" t="s">
        <v>32</v>
      </c>
      <c r="V53" s="5" t="s">
        <v>32</v>
      </c>
      <c r="W53" s="5" t="s">
        <v>123</v>
      </c>
    </row>
    <row r="54" ht="15.75" customHeight="1">
      <c r="A54" s="5">
        <v>53.0</v>
      </c>
      <c r="B54" s="4" t="str">
        <f>HYPERLINK("https://www.nature.com/articles/nature10602","Reductive glutamine metabolism by IDH1 mediates lipogenesis under hypoxia")</f>
        <v>Reductive glutamine metabolism by IDH1 mediates lipogenesis under hypoxia</v>
      </c>
      <c r="C54" s="5">
        <v>2012.0</v>
      </c>
      <c r="D54" s="5" t="s">
        <v>23</v>
      </c>
      <c r="E54" s="5">
        <v>14.0</v>
      </c>
      <c r="F54" s="7">
        <v>25000.0</v>
      </c>
      <c r="G54" s="11">
        <v>17659.32</v>
      </c>
      <c r="H54" s="12" t="s">
        <v>32</v>
      </c>
      <c r="I54" s="12" t="s">
        <v>32</v>
      </c>
      <c r="J54" s="12" t="s">
        <v>32</v>
      </c>
      <c r="K54" s="12" t="s">
        <v>32</v>
      </c>
      <c r="L54" s="12" t="s">
        <v>32</v>
      </c>
      <c r="M54" s="5" t="s">
        <v>32</v>
      </c>
      <c r="N54" s="12" t="s">
        <v>32</v>
      </c>
      <c r="O54" s="12" t="s">
        <v>32</v>
      </c>
      <c r="P54" s="12" t="s">
        <v>32</v>
      </c>
      <c r="Q54" s="12" t="s">
        <v>32</v>
      </c>
      <c r="R54" s="5" t="s">
        <v>31</v>
      </c>
      <c r="S54" s="5" t="s">
        <v>27</v>
      </c>
      <c r="T54" s="5" t="s">
        <v>32</v>
      </c>
      <c r="U54" s="5">
        <v>1.0</v>
      </c>
      <c r="V54" s="5" t="s">
        <v>124</v>
      </c>
      <c r="W54" s="5" t="s">
        <v>125</v>
      </c>
    </row>
    <row r="55" ht="15.75" customHeight="1">
      <c r="A55" s="5">
        <v>54.0</v>
      </c>
      <c r="B55" s="4" t="str">
        <f>HYPERLINK("https://www.nature.com/articles/ng.518","Somatic mutations altering EZH2 (Tyr641) in follicular and diffuse large B-cell lymphomas of germinal-center origin")</f>
        <v>Somatic mutations altering EZH2 (Tyr641) in follicular and diffuse large B-cell lymphomas of germinal-center origin</v>
      </c>
      <c r="C55" s="5">
        <v>2010.0</v>
      </c>
      <c r="D55" s="5" t="s">
        <v>126</v>
      </c>
      <c r="E55" s="5">
        <v>38.0</v>
      </c>
      <c r="F55" s="7">
        <v>25000.0</v>
      </c>
      <c r="G55" s="12" t="s">
        <v>32</v>
      </c>
      <c r="H55" s="12" t="s">
        <v>32</v>
      </c>
      <c r="I55" s="12" t="s">
        <v>32</v>
      </c>
      <c r="J55" s="12" t="s">
        <v>32</v>
      </c>
      <c r="K55" s="12" t="s">
        <v>32</v>
      </c>
      <c r="L55" s="12" t="s">
        <v>32</v>
      </c>
      <c r="M55" s="5" t="s">
        <v>32</v>
      </c>
      <c r="N55" s="12" t="s">
        <v>32</v>
      </c>
      <c r="O55" s="12" t="s">
        <v>32</v>
      </c>
      <c r="P55" s="12" t="s">
        <v>32</v>
      </c>
      <c r="Q55" s="12" t="s">
        <v>32</v>
      </c>
      <c r="R55" s="5" t="s">
        <v>31</v>
      </c>
      <c r="S55" s="5" t="s">
        <v>27</v>
      </c>
      <c r="T55" s="5" t="s">
        <v>32</v>
      </c>
      <c r="U55" s="5" t="s">
        <v>32</v>
      </c>
      <c r="V55" s="5" t="s">
        <v>32</v>
      </c>
      <c r="W55" s="5" t="s">
        <v>127</v>
      </c>
    </row>
    <row r="56" ht="15.75" customHeight="1">
      <c r="J56" s="22"/>
      <c r="K56" s="22"/>
      <c r="O56" s="22"/>
      <c r="P56" s="22"/>
    </row>
    <row r="57" ht="15.75" customHeight="1">
      <c r="F57" s="26"/>
      <c r="G57" s="26"/>
      <c r="H57" s="26"/>
      <c r="I57" s="26"/>
      <c r="J57" s="27"/>
      <c r="K57" s="27"/>
      <c r="O57" s="22"/>
      <c r="P57" s="22"/>
    </row>
    <row r="58" ht="15.75" customHeight="1">
      <c r="F58" s="27"/>
      <c r="G58" s="28"/>
      <c r="H58" s="28"/>
      <c r="I58" s="28"/>
      <c r="J58" s="27"/>
      <c r="K58" s="27"/>
      <c r="O58" s="22"/>
      <c r="P58" s="22"/>
    </row>
    <row r="59" ht="15.75" customHeight="1">
      <c r="J59" s="22"/>
      <c r="K59" s="27"/>
      <c r="O59" s="22"/>
      <c r="P59" s="22"/>
    </row>
    <row r="60" ht="15.75" customHeight="1">
      <c r="J60" s="22"/>
      <c r="K60" s="27"/>
      <c r="O60" s="22"/>
      <c r="P60" s="22"/>
    </row>
    <row r="61" ht="15.75" customHeight="1">
      <c r="J61" s="22"/>
      <c r="K61" s="27"/>
      <c r="O61" s="22"/>
      <c r="P61" s="22"/>
    </row>
    <row r="62" ht="15.75" customHeight="1">
      <c r="J62" s="22"/>
      <c r="K62" s="27"/>
      <c r="O62" s="22"/>
      <c r="P62" s="22"/>
    </row>
    <row r="63" ht="15.75" customHeight="1">
      <c r="J63" s="22"/>
      <c r="K63" s="27"/>
      <c r="O63" s="22"/>
      <c r="P63" s="22"/>
    </row>
    <row r="64" ht="15.75" customHeight="1">
      <c r="J64" s="22"/>
      <c r="K64" s="27"/>
      <c r="O64" s="22"/>
      <c r="P64" s="22"/>
    </row>
    <row r="65" ht="15.75" customHeight="1">
      <c r="E65" t="str">
        <f>D65</f>
        <v/>
      </c>
      <c r="J65" s="22"/>
      <c r="K65" s="27"/>
      <c r="O65" s="22"/>
      <c r="P65" s="22"/>
    </row>
    <row r="66" ht="15.75" customHeight="1">
      <c r="J66" s="22"/>
      <c r="K66" s="27"/>
      <c r="O66" s="22"/>
      <c r="P66" s="22"/>
    </row>
    <row r="67" ht="15.75" customHeight="1">
      <c r="J67" s="22"/>
      <c r="K67" s="27"/>
      <c r="O67" s="22"/>
      <c r="P67" s="22"/>
    </row>
    <row r="68" ht="15.75" customHeight="1">
      <c r="J68" s="22"/>
      <c r="K68" s="27"/>
      <c r="O68" s="22"/>
      <c r="P68" s="22"/>
    </row>
    <row r="69" ht="15.75" customHeight="1">
      <c r="J69" s="22"/>
      <c r="K69" s="27"/>
      <c r="O69" s="22"/>
      <c r="P69" s="22"/>
    </row>
    <row r="70" ht="15.75" customHeight="1">
      <c r="J70" s="22"/>
      <c r="K70" s="27"/>
      <c r="O70" s="22"/>
      <c r="P70" s="22"/>
    </row>
    <row r="71" ht="15.75" customHeight="1">
      <c r="J71" s="22"/>
      <c r="K71" s="27"/>
      <c r="O71" s="22"/>
      <c r="P71" s="22"/>
    </row>
    <row r="72" ht="15.75" customHeight="1">
      <c r="J72" s="22"/>
      <c r="K72" s="27"/>
      <c r="O72" s="22"/>
      <c r="P72" s="22"/>
    </row>
    <row r="73" ht="15.75" customHeight="1">
      <c r="J73" s="22"/>
      <c r="K73" s="27"/>
      <c r="O73" s="22"/>
      <c r="P73" s="22"/>
    </row>
    <row r="74" ht="15.75" customHeight="1">
      <c r="J74" s="22"/>
      <c r="K74" s="27"/>
      <c r="O74" s="22"/>
      <c r="P74" s="22"/>
    </row>
    <row r="75" ht="15.75" customHeight="1">
      <c r="J75" s="22"/>
      <c r="K75" s="27"/>
      <c r="O75" s="22"/>
      <c r="P75" s="22"/>
    </row>
    <row r="76" ht="15.75" customHeight="1">
      <c r="J76" s="22"/>
      <c r="K76" s="27"/>
      <c r="O76" s="22"/>
      <c r="P76" s="22"/>
    </row>
    <row r="77" ht="15.75" customHeight="1">
      <c r="J77" s="22"/>
      <c r="K77" s="27"/>
      <c r="O77" s="22"/>
      <c r="P77" s="22"/>
    </row>
    <row r="78" ht="15.75" customHeight="1">
      <c r="J78" s="22"/>
      <c r="K78" s="27"/>
      <c r="O78" s="22"/>
      <c r="P78" s="22"/>
    </row>
    <row r="79" ht="15.75" customHeight="1">
      <c r="J79" s="22"/>
      <c r="K79" s="27"/>
      <c r="O79" s="22"/>
      <c r="P79" s="22"/>
    </row>
    <row r="80" ht="15.75" customHeight="1">
      <c r="J80" s="22"/>
      <c r="K80" s="27"/>
      <c r="O80" s="22"/>
      <c r="P80" s="22"/>
    </row>
    <row r="81" ht="15.75" customHeight="1">
      <c r="J81" s="22"/>
      <c r="K81" s="27"/>
      <c r="O81" s="22"/>
      <c r="P81" s="22"/>
    </row>
    <row r="82" ht="15.75" customHeight="1">
      <c r="J82" s="22"/>
      <c r="K82" s="27"/>
      <c r="O82" s="22"/>
      <c r="P82" s="22"/>
    </row>
    <row r="83" ht="15.75" customHeight="1">
      <c r="J83" s="22"/>
      <c r="K83" s="27"/>
      <c r="O83" s="22"/>
      <c r="P83" s="22"/>
    </row>
    <row r="84" ht="15.75" customHeight="1">
      <c r="J84" s="22"/>
      <c r="K84" s="27"/>
      <c r="O84" s="22"/>
      <c r="P84" s="22"/>
    </row>
    <row r="85" ht="15.75" customHeight="1">
      <c r="J85" s="22"/>
      <c r="K85" s="27"/>
      <c r="O85" s="22"/>
      <c r="P85" s="22"/>
    </row>
    <row r="86" ht="15.75" customHeight="1">
      <c r="J86" s="22"/>
      <c r="K86" s="27"/>
      <c r="O86" s="22"/>
      <c r="P86" s="22"/>
    </row>
    <row r="87" ht="15.75" customHeight="1">
      <c r="J87" s="22"/>
      <c r="K87" s="27"/>
      <c r="O87" s="22"/>
      <c r="P87" s="22"/>
    </row>
    <row r="88" ht="15.75" customHeight="1">
      <c r="J88" s="22"/>
      <c r="K88" s="27"/>
      <c r="O88" s="22"/>
      <c r="P88" s="22"/>
    </row>
    <row r="89" ht="15.75" customHeight="1">
      <c r="J89" s="22"/>
      <c r="K89" s="27"/>
      <c r="O89" s="22"/>
      <c r="P89" s="22"/>
    </row>
    <row r="90" ht="15.75" customHeight="1">
      <c r="J90" s="22"/>
      <c r="K90" s="27"/>
      <c r="O90" s="22"/>
      <c r="P90" s="22"/>
    </row>
    <row r="91" ht="15.75" customHeight="1">
      <c r="J91" s="22"/>
      <c r="K91" s="27"/>
      <c r="O91" s="22"/>
      <c r="P91" s="22"/>
    </row>
    <row r="92" ht="15.75" customHeight="1">
      <c r="J92" s="22"/>
      <c r="K92" s="27"/>
      <c r="O92" s="22"/>
      <c r="P92" s="22"/>
    </row>
    <row r="93" ht="15.75" customHeight="1">
      <c r="J93" s="22"/>
      <c r="K93" s="27"/>
      <c r="O93" s="22"/>
      <c r="P93" s="22"/>
    </row>
    <row r="94" ht="15.75" customHeight="1">
      <c r="J94" s="22"/>
      <c r="K94" s="27"/>
      <c r="O94" s="22"/>
      <c r="P94" s="22"/>
    </row>
    <row r="95" ht="15.75" customHeight="1">
      <c r="J95" s="22"/>
      <c r="K95" s="27"/>
      <c r="O95" s="22"/>
      <c r="P95" s="22"/>
    </row>
    <row r="96" ht="15.75" customHeight="1">
      <c r="J96" s="22"/>
      <c r="K96" s="27"/>
      <c r="O96" s="22"/>
      <c r="P96" s="22"/>
    </row>
    <row r="97" ht="15.75" customHeight="1">
      <c r="J97" s="22"/>
      <c r="K97" s="27"/>
      <c r="O97" s="22"/>
      <c r="P97" s="22"/>
    </row>
    <row r="98" ht="15.75" customHeight="1">
      <c r="J98" s="22"/>
      <c r="K98" s="27"/>
      <c r="O98" s="22"/>
      <c r="P98" s="22"/>
    </row>
    <row r="99" ht="15.75" customHeight="1">
      <c r="J99" s="22"/>
      <c r="K99" s="27"/>
      <c r="O99" s="22"/>
      <c r="P99" s="22"/>
    </row>
    <row r="100" ht="15.75" customHeight="1">
      <c r="J100" s="22"/>
      <c r="K100" s="27"/>
      <c r="O100" s="22"/>
      <c r="P100" s="22"/>
    </row>
    <row r="101" ht="15.75" customHeight="1">
      <c r="J101" s="22"/>
      <c r="K101" s="27"/>
      <c r="O101" s="22"/>
      <c r="P101" s="22"/>
    </row>
    <row r="102" ht="15.75" customHeight="1">
      <c r="J102" s="22"/>
      <c r="K102" s="27"/>
      <c r="O102" s="22"/>
      <c r="P102" s="22"/>
    </row>
    <row r="103" ht="15.75" customHeight="1">
      <c r="J103" s="22"/>
      <c r="K103" s="27"/>
      <c r="O103" s="22"/>
      <c r="P103" s="22"/>
    </row>
    <row r="104" ht="15.75" customHeight="1">
      <c r="J104" s="22"/>
      <c r="K104" s="27"/>
      <c r="O104" s="22"/>
      <c r="P104" s="22"/>
    </row>
    <row r="105" ht="15.75" customHeight="1">
      <c r="J105" s="22"/>
      <c r="K105" s="27"/>
      <c r="O105" s="22"/>
      <c r="P105" s="22"/>
    </row>
    <row r="106" ht="15.75" customHeight="1">
      <c r="J106" s="22"/>
      <c r="K106" s="27"/>
      <c r="O106" s="22"/>
      <c r="P106" s="22"/>
    </row>
    <row r="107" ht="15.75" customHeight="1">
      <c r="J107" s="22"/>
      <c r="K107" s="27"/>
      <c r="O107" s="22"/>
      <c r="P107" s="22"/>
    </row>
    <row r="108" ht="15.75" customHeight="1">
      <c r="J108" s="22"/>
      <c r="K108" s="27"/>
      <c r="O108" s="22"/>
      <c r="P108" s="22"/>
    </row>
    <row r="109" ht="15.75" customHeight="1">
      <c r="J109" s="22"/>
      <c r="K109" s="27"/>
      <c r="O109" s="22"/>
      <c r="P109" s="22"/>
    </row>
    <row r="110" ht="15.75" customHeight="1">
      <c r="J110" s="22"/>
      <c r="K110" s="27"/>
      <c r="O110" s="22"/>
      <c r="P110" s="22"/>
    </row>
    <row r="111" ht="15.75" customHeight="1">
      <c r="J111" s="22"/>
      <c r="K111" s="22"/>
      <c r="O111" s="22"/>
      <c r="P111" s="22"/>
    </row>
    <row r="112" ht="15.75" customHeight="1">
      <c r="J112" s="22"/>
      <c r="K112" s="22"/>
      <c r="O112" s="22"/>
      <c r="P112" s="22"/>
    </row>
    <row r="113" ht="15.75" customHeight="1">
      <c r="J113" s="22"/>
      <c r="K113" s="22"/>
      <c r="O113" s="22"/>
      <c r="P113" s="22"/>
    </row>
    <row r="114" ht="15.75" customHeight="1">
      <c r="J114" s="22"/>
      <c r="K114" s="22"/>
      <c r="O114" s="22"/>
      <c r="P114" s="22"/>
    </row>
    <row r="115" ht="15.75" customHeight="1">
      <c r="J115" s="22"/>
      <c r="K115" s="22"/>
      <c r="O115" s="22"/>
      <c r="P115" s="22"/>
    </row>
    <row r="116" ht="15.75" customHeight="1">
      <c r="J116" s="22"/>
      <c r="K116" s="22"/>
      <c r="O116" s="22"/>
      <c r="P116" s="22"/>
    </row>
    <row r="117" ht="15.75" customHeight="1">
      <c r="J117" s="22"/>
      <c r="K117" s="22"/>
      <c r="O117" s="22"/>
      <c r="P117" s="22"/>
    </row>
    <row r="118" ht="15.75" customHeight="1">
      <c r="J118" s="22"/>
      <c r="K118" s="22"/>
      <c r="O118" s="22"/>
      <c r="P118" s="22"/>
    </row>
    <row r="119" ht="15.75" customHeight="1">
      <c r="J119" s="22"/>
      <c r="K119" s="22"/>
      <c r="O119" s="22"/>
      <c r="P119" s="22"/>
    </row>
    <row r="120" ht="15.75" customHeight="1">
      <c r="J120" s="22"/>
      <c r="K120" s="22"/>
      <c r="O120" s="22"/>
      <c r="P120" s="22"/>
    </row>
    <row r="121" ht="15.75" customHeight="1">
      <c r="J121" s="22"/>
      <c r="K121" s="22"/>
      <c r="O121" s="22"/>
      <c r="P121" s="22"/>
    </row>
    <row r="122" ht="15.75" customHeight="1">
      <c r="J122" s="22"/>
      <c r="K122" s="22"/>
      <c r="O122" s="22"/>
      <c r="P122" s="22"/>
    </row>
    <row r="123" ht="15.75" customHeight="1">
      <c r="J123" s="22"/>
      <c r="K123" s="22"/>
      <c r="O123" s="22"/>
      <c r="P123" s="22"/>
    </row>
    <row r="124" ht="15.75" customHeight="1">
      <c r="J124" s="22"/>
      <c r="K124" s="22"/>
      <c r="O124" s="22"/>
      <c r="P124" s="22"/>
    </row>
    <row r="125" ht="15.75" customHeight="1">
      <c r="J125" s="22"/>
      <c r="K125" s="22"/>
      <c r="O125" s="22"/>
      <c r="P125" s="22"/>
    </row>
    <row r="126" ht="15.75" customHeight="1">
      <c r="J126" s="22"/>
      <c r="K126" s="22"/>
      <c r="O126" s="22"/>
      <c r="P126" s="22"/>
    </row>
    <row r="127" ht="15.75" customHeight="1">
      <c r="J127" s="22"/>
      <c r="K127" s="22"/>
      <c r="O127" s="22"/>
      <c r="P127" s="22"/>
    </row>
    <row r="128" ht="15.75" customHeight="1">
      <c r="J128" s="22"/>
      <c r="K128" s="22"/>
      <c r="O128" s="22"/>
      <c r="P128" s="22"/>
    </row>
    <row r="129" ht="15.75" customHeight="1">
      <c r="J129" s="22"/>
      <c r="K129" s="22"/>
      <c r="O129" s="22"/>
      <c r="P129" s="22"/>
    </row>
    <row r="130" ht="15.75" customHeight="1">
      <c r="J130" s="22"/>
      <c r="K130" s="22"/>
      <c r="O130" s="22"/>
      <c r="P130" s="22"/>
    </row>
    <row r="131" ht="15.75" customHeight="1">
      <c r="J131" s="22"/>
      <c r="K131" s="22"/>
      <c r="O131" s="22"/>
      <c r="P131" s="22"/>
    </row>
    <row r="132" ht="15.75" customHeight="1">
      <c r="J132" s="22"/>
      <c r="K132" s="22"/>
      <c r="O132" s="22"/>
      <c r="P132" s="22"/>
    </row>
    <row r="133" ht="15.75" customHeight="1">
      <c r="J133" s="22"/>
      <c r="K133" s="22"/>
      <c r="O133" s="22"/>
      <c r="P133" s="22"/>
    </row>
    <row r="134" ht="15.75" customHeight="1">
      <c r="J134" s="22"/>
      <c r="K134" s="22"/>
      <c r="O134" s="22"/>
      <c r="P134" s="22"/>
    </row>
    <row r="135" ht="15.75" customHeight="1">
      <c r="J135" s="22"/>
      <c r="K135" s="22"/>
      <c r="O135" s="22"/>
      <c r="P135" s="22"/>
    </row>
    <row r="136" ht="15.75" customHeight="1">
      <c r="J136" s="22"/>
      <c r="K136" s="22"/>
      <c r="O136" s="22"/>
      <c r="P136" s="22"/>
    </row>
    <row r="137" ht="15.75" customHeight="1">
      <c r="J137" s="22"/>
      <c r="K137" s="22"/>
      <c r="O137" s="22"/>
      <c r="P137" s="22"/>
    </row>
    <row r="138" ht="15.75" customHeight="1">
      <c r="J138" s="22"/>
      <c r="K138" s="22"/>
      <c r="O138" s="22"/>
      <c r="P138" s="22"/>
    </row>
    <row r="139" ht="15.75" customHeight="1">
      <c r="J139" s="22"/>
      <c r="K139" s="22"/>
      <c r="O139" s="22"/>
      <c r="P139" s="22"/>
    </row>
    <row r="140" ht="15.75" customHeight="1">
      <c r="J140" s="22"/>
      <c r="K140" s="22"/>
      <c r="O140" s="22"/>
      <c r="P140" s="22"/>
    </row>
    <row r="141" ht="15.75" customHeight="1">
      <c r="J141" s="22"/>
      <c r="K141" s="22"/>
      <c r="O141" s="22"/>
      <c r="P141" s="22"/>
    </row>
    <row r="142" ht="15.75" customHeight="1">
      <c r="J142" s="22"/>
      <c r="K142" s="22"/>
      <c r="O142" s="22"/>
      <c r="P142" s="22"/>
    </row>
    <row r="143" ht="15.75" customHeight="1">
      <c r="J143" s="22"/>
      <c r="K143" s="22"/>
      <c r="O143" s="22"/>
      <c r="P143" s="22"/>
    </row>
    <row r="144" ht="15.75" customHeight="1">
      <c r="J144" s="22"/>
      <c r="K144" s="22"/>
      <c r="O144" s="22"/>
      <c r="P144" s="22"/>
    </row>
    <row r="145" ht="15.75" customHeight="1">
      <c r="J145" s="22"/>
      <c r="K145" s="22"/>
      <c r="O145" s="22"/>
      <c r="P145" s="22"/>
    </row>
    <row r="146" ht="15.75" customHeight="1">
      <c r="J146" s="22"/>
      <c r="K146" s="22"/>
      <c r="O146" s="22"/>
      <c r="P146" s="22"/>
    </row>
    <row r="147" ht="15.75" customHeight="1">
      <c r="J147" s="22"/>
      <c r="K147" s="22"/>
      <c r="O147" s="22"/>
      <c r="P147" s="22"/>
    </row>
    <row r="148" ht="15.75" customHeight="1">
      <c r="J148" s="22"/>
      <c r="K148" s="22"/>
      <c r="O148" s="22"/>
      <c r="P148" s="22"/>
    </row>
    <row r="149" ht="15.75" customHeight="1">
      <c r="J149" s="22"/>
      <c r="K149" s="22"/>
      <c r="O149" s="22"/>
      <c r="P149" s="22"/>
    </row>
    <row r="150" ht="15.75" customHeight="1">
      <c r="J150" s="22"/>
      <c r="K150" s="22"/>
      <c r="O150" s="22"/>
      <c r="P150" s="22"/>
    </row>
    <row r="151" ht="15.75" customHeight="1">
      <c r="J151" s="22"/>
      <c r="K151" s="22"/>
      <c r="O151" s="22"/>
      <c r="P151" s="22"/>
    </row>
    <row r="152" ht="15.75" customHeight="1">
      <c r="J152" s="22"/>
      <c r="K152" s="22"/>
      <c r="O152" s="22"/>
      <c r="P152" s="22"/>
    </row>
    <row r="153" ht="15.75" customHeight="1">
      <c r="J153" s="22"/>
      <c r="K153" s="22"/>
      <c r="O153" s="22"/>
      <c r="P153" s="22"/>
    </row>
    <row r="154" ht="15.75" customHeight="1">
      <c r="J154" s="22"/>
      <c r="K154" s="22"/>
      <c r="O154" s="22"/>
      <c r="P154" s="22"/>
    </row>
    <row r="155" ht="15.75" customHeight="1">
      <c r="J155" s="22"/>
      <c r="K155" s="22"/>
      <c r="O155" s="22"/>
      <c r="P155" s="22"/>
    </row>
    <row r="156" ht="15.75" customHeight="1">
      <c r="J156" s="22"/>
      <c r="K156" s="22"/>
      <c r="O156" s="22"/>
      <c r="P156" s="22"/>
    </row>
    <row r="157" ht="15.75" customHeight="1">
      <c r="J157" s="22"/>
      <c r="K157" s="22"/>
      <c r="O157" s="22"/>
      <c r="P157" s="22"/>
    </row>
    <row r="158" ht="15.75" customHeight="1">
      <c r="J158" s="22"/>
      <c r="K158" s="22"/>
      <c r="O158" s="22"/>
      <c r="P158" s="22"/>
    </row>
    <row r="159" ht="15.75" customHeight="1">
      <c r="J159" s="22"/>
      <c r="K159" s="22"/>
      <c r="O159" s="22"/>
      <c r="P159" s="22"/>
    </row>
    <row r="160" ht="15.75" customHeight="1">
      <c r="J160" s="22"/>
      <c r="K160" s="22"/>
      <c r="O160" s="22"/>
      <c r="P160" s="22"/>
    </row>
    <row r="161" ht="15.75" customHeight="1">
      <c r="J161" s="22"/>
      <c r="K161" s="22"/>
      <c r="O161" s="22"/>
      <c r="P161" s="22"/>
    </row>
    <row r="162" ht="15.75" customHeight="1">
      <c r="J162" s="22"/>
      <c r="K162" s="22"/>
      <c r="O162" s="22"/>
      <c r="P162" s="22"/>
    </row>
    <row r="163" ht="15.75" customHeight="1">
      <c r="J163" s="22"/>
      <c r="K163" s="22"/>
      <c r="O163" s="22"/>
      <c r="P163" s="22"/>
    </row>
    <row r="164" ht="15.75" customHeight="1">
      <c r="J164" s="22"/>
      <c r="K164" s="22"/>
      <c r="O164" s="22"/>
      <c r="P164" s="22"/>
    </row>
    <row r="165" ht="15.75" customHeight="1">
      <c r="J165" s="22"/>
      <c r="K165" s="22"/>
      <c r="O165" s="22"/>
      <c r="P165" s="22"/>
    </row>
    <row r="166" ht="15.75" customHeight="1">
      <c r="J166" s="22"/>
      <c r="K166" s="22"/>
      <c r="O166" s="22"/>
      <c r="P166" s="22"/>
    </row>
    <row r="167" ht="15.75" customHeight="1">
      <c r="J167" s="22"/>
      <c r="K167" s="22"/>
      <c r="O167" s="22"/>
      <c r="P167" s="22"/>
    </row>
    <row r="168" ht="15.75" customHeight="1">
      <c r="J168" s="22"/>
      <c r="K168" s="22"/>
      <c r="O168" s="22"/>
      <c r="P168" s="22"/>
    </row>
    <row r="169" ht="15.75" customHeight="1">
      <c r="J169" s="22"/>
      <c r="K169" s="22"/>
      <c r="O169" s="22"/>
      <c r="P169" s="22"/>
    </row>
    <row r="170" ht="15.75" customHeight="1">
      <c r="J170" s="22"/>
      <c r="K170" s="22"/>
      <c r="O170" s="22"/>
      <c r="P170" s="22"/>
    </row>
    <row r="171" ht="15.75" customHeight="1">
      <c r="J171" s="22"/>
      <c r="K171" s="22"/>
      <c r="O171" s="22"/>
      <c r="P171" s="22"/>
    </row>
    <row r="172" ht="15.75" customHeight="1">
      <c r="J172" s="22"/>
      <c r="K172" s="22"/>
      <c r="O172" s="22"/>
      <c r="P172" s="22"/>
    </row>
    <row r="173" ht="15.75" customHeight="1">
      <c r="J173" s="22"/>
      <c r="K173" s="22"/>
      <c r="O173" s="22"/>
      <c r="P173" s="22"/>
    </row>
    <row r="174" ht="15.75" customHeight="1">
      <c r="J174" s="22"/>
      <c r="K174" s="22"/>
      <c r="O174" s="22"/>
      <c r="P174" s="22"/>
    </row>
    <row r="175" ht="15.75" customHeight="1">
      <c r="J175" s="22"/>
      <c r="K175" s="22"/>
      <c r="O175" s="22"/>
      <c r="P175" s="22"/>
    </row>
    <row r="176" ht="15.75" customHeight="1">
      <c r="J176" s="22"/>
      <c r="K176" s="22"/>
      <c r="O176" s="22"/>
      <c r="P176" s="22"/>
    </row>
    <row r="177" ht="15.75" customHeight="1">
      <c r="J177" s="22"/>
      <c r="K177" s="22"/>
      <c r="O177" s="22"/>
      <c r="P177" s="22"/>
    </row>
    <row r="178" ht="15.75" customHeight="1">
      <c r="J178" s="22"/>
      <c r="K178" s="22"/>
      <c r="O178" s="22"/>
      <c r="P178" s="22"/>
    </row>
    <row r="179" ht="15.75" customHeight="1">
      <c r="J179" s="22"/>
      <c r="K179" s="22"/>
      <c r="O179" s="22"/>
      <c r="P179" s="22"/>
    </row>
    <row r="180" ht="15.75" customHeight="1">
      <c r="J180" s="22"/>
      <c r="K180" s="22"/>
      <c r="O180" s="22"/>
      <c r="P180" s="22"/>
    </row>
    <row r="181" ht="15.75" customHeight="1">
      <c r="J181" s="22"/>
      <c r="K181" s="22"/>
      <c r="O181" s="22"/>
      <c r="P181" s="22"/>
    </row>
    <row r="182" ht="15.75" customHeight="1">
      <c r="J182" s="22"/>
      <c r="K182" s="22"/>
      <c r="O182" s="22"/>
      <c r="P182" s="22"/>
    </row>
    <row r="183" ht="15.75" customHeight="1">
      <c r="J183" s="22"/>
      <c r="K183" s="22"/>
      <c r="O183" s="22"/>
      <c r="P183" s="22"/>
    </row>
    <row r="184" ht="15.75" customHeight="1">
      <c r="J184" s="22"/>
      <c r="K184" s="22"/>
      <c r="O184" s="22"/>
      <c r="P184" s="22"/>
    </row>
    <row r="185" ht="15.75" customHeight="1">
      <c r="J185" s="22"/>
      <c r="K185" s="22"/>
      <c r="O185" s="22"/>
      <c r="P185" s="22"/>
    </row>
    <row r="186" ht="15.75" customHeight="1">
      <c r="J186" s="22"/>
      <c r="K186" s="22"/>
      <c r="O186" s="22"/>
      <c r="P186" s="22"/>
    </row>
    <row r="187" ht="15.75" customHeight="1">
      <c r="J187" s="22"/>
      <c r="K187" s="22"/>
      <c r="O187" s="22"/>
      <c r="P187" s="22"/>
    </row>
    <row r="188" ht="15.75" customHeight="1">
      <c r="J188" s="22"/>
      <c r="K188" s="22"/>
      <c r="O188" s="22"/>
      <c r="P188" s="22"/>
    </row>
    <row r="189" ht="15.75" customHeight="1">
      <c r="J189" s="22"/>
      <c r="K189" s="22"/>
      <c r="O189" s="22"/>
      <c r="P189" s="22"/>
    </row>
    <row r="190" ht="15.75" customHeight="1">
      <c r="J190" s="22"/>
      <c r="K190" s="22"/>
      <c r="O190" s="22"/>
      <c r="P190" s="22"/>
    </row>
    <row r="191" ht="15.75" customHeight="1">
      <c r="J191" s="22"/>
      <c r="K191" s="22"/>
      <c r="O191" s="22"/>
      <c r="P191" s="22"/>
    </row>
    <row r="192" ht="15.75" customHeight="1">
      <c r="J192" s="22"/>
      <c r="K192" s="22"/>
      <c r="O192" s="22"/>
      <c r="P192" s="22"/>
    </row>
    <row r="193" ht="15.75" customHeight="1">
      <c r="J193" s="22"/>
      <c r="K193" s="22"/>
      <c r="O193" s="22"/>
      <c r="P193" s="22"/>
    </row>
    <row r="194" ht="15.75" customHeight="1">
      <c r="J194" s="22"/>
      <c r="K194" s="22"/>
      <c r="O194" s="22"/>
      <c r="P194" s="22"/>
    </row>
    <row r="195" ht="15.75" customHeight="1">
      <c r="J195" s="22"/>
      <c r="K195" s="22"/>
      <c r="O195" s="22"/>
      <c r="P195" s="22"/>
    </row>
    <row r="196" ht="15.75" customHeight="1">
      <c r="J196" s="22"/>
      <c r="K196" s="22"/>
      <c r="O196" s="22"/>
      <c r="P196" s="22"/>
    </row>
    <row r="197" ht="15.75" customHeight="1">
      <c r="J197" s="22"/>
      <c r="K197" s="22"/>
      <c r="O197" s="22"/>
      <c r="P197" s="22"/>
    </row>
    <row r="198" ht="15.75" customHeight="1">
      <c r="J198" s="22"/>
      <c r="K198" s="22"/>
      <c r="O198" s="22"/>
      <c r="P198" s="22"/>
    </row>
    <row r="199" ht="15.75" customHeight="1">
      <c r="J199" s="22"/>
      <c r="K199" s="22"/>
      <c r="O199" s="22"/>
      <c r="P199" s="22"/>
    </row>
    <row r="200" ht="15.75" customHeight="1">
      <c r="J200" s="22"/>
      <c r="K200" s="22"/>
      <c r="O200" s="22"/>
      <c r="P200" s="22"/>
    </row>
    <row r="201" ht="15.75" customHeight="1">
      <c r="J201" s="22"/>
      <c r="K201" s="22"/>
      <c r="O201" s="22"/>
      <c r="P201" s="22"/>
    </row>
    <row r="202" ht="15.75" customHeight="1">
      <c r="J202" s="22"/>
      <c r="K202" s="22"/>
      <c r="O202" s="22"/>
      <c r="P202" s="22"/>
    </row>
    <row r="203" ht="15.75" customHeight="1">
      <c r="J203" s="22"/>
      <c r="K203" s="22"/>
      <c r="O203" s="22"/>
      <c r="P203" s="22"/>
    </row>
    <row r="204" ht="15.75" customHeight="1">
      <c r="J204" s="22"/>
      <c r="K204" s="22"/>
      <c r="O204" s="22"/>
      <c r="P204" s="22"/>
    </row>
    <row r="205" ht="15.75" customHeight="1">
      <c r="J205" s="22"/>
      <c r="K205" s="22"/>
      <c r="O205" s="22"/>
      <c r="P205" s="22"/>
    </row>
    <row r="206" ht="15.75" customHeight="1">
      <c r="J206" s="22"/>
      <c r="K206" s="22"/>
      <c r="O206" s="22"/>
      <c r="P206" s="22"/>
    </row>
    <row r="207" ht="15.75" customHeight="1">
      <c r="J207" s="22"/>
      <c r="K207" s="22"/>
      <c r="O207" s="22"/>
      <c r="P207" s="22"/>
    </row>
    <row r="208" ht="15.75" customHeight="1">
      <c r="J208" s="22"/>
      <c r="K208" s="22"/>
      <c r="O208" s="22"/>
      <c r="P208" s="22"/>
    </row>
    <row r="209" ht="15.75" customHeight="1">
      <c r="J209" s="22"/>
      <c r="K209" s="22"/>
      <c r="O209" s="22"/>
      <c r="P209" s="22"/>
    </row>
    <row r="210" ht="15.75" customHeight="1">
      <c r="J210" s="22"/>
      <c r="K210" s="22"/>
      <c r="O210" s="22"/>
      <c r="P210" s="22"/>
    </row>
    <row r="211" ht="15.75" customHeight="1">
      <c r="J211" s="22"/>
      <c r="K211" s="22"/>
      <c r="O211" s="22"/>
      <c r="P211" s="22"/>
    </row>
    <row r="212" ht="15.75" customHeight="1">
      <c r="J212" s="22"/>
      <c r="K212" s="22"/>
      <c r="O212" s="22"/>
      <c r="P212" s="22"/>
    </row>
    <row r="213" ht="15.75" customHeight="1">
      <c r="J213" s="22"/>
      <c r="K213" s="22"/>
      <c r="O213" s="22"/>
      <c r="P213" s="22"/>
    </row>
    <row r="214" ht="15.75" customHeight="1">
      <c r="J214" s="22"/>
      <c r="K214" s="22"/>
      <c r="O214" s="22"/>
      <c r="P214" s="22"/>
    </row>
    <row r="215" ht="15.75" customHeight="1">
      <c r="J215" s="22"/>
      <c r="K215" s="22"/>
      <c r="O215" s="22"/>
      <c r="P215" s="22"/>
    </row>
    <row r="216" ht="15.75" customHeight="1">
      <c r="J216" s="22"/>
      <c r="K216" s="22"/>
      <c r="O216" s="22"/>
      <c r="P216" s="22"/>
    </row>
    <row r="217" ht="15.75" customHeight="1">
      <c r="J217" s="22"/>
      <c r="K217" s="22"/>
      <c r="O217" s="22"/>
      <c r="P217" s="22"/>
    </row>
    <row r="218" ht="15.75" customHeight="1">
      <c r="J218" s="22"/>
      <c r="K218" s="22"/>
      <c r="O218" s="22"/>
      <c r="P218" s="22"/>
    </row>
    <row r="219" ht="15.75" customHeight="1">
      <c r="J219" s="22"/>
      <c r="K219" s="22"/>
      <c r="O219" s="22"/>
      <c r="P219" s="22"/>
    </row>
    <row r="220" ht="15.75" customHeight="1">
      <c r="J220" s="22"/>
      <c r="K220" s="22"/>
      <c r="O220" s="22"/>
      <c r="P220" s="22"/>
    </row>
    <row r="221" ht="15.75" customHeight="1">
      <c r="J221" s="22"/>
      <c r="K221" s="22"/>
      <c r="O221" s="22"/>
      <c r="P221" s="22"/>
    </row>
    <row r="222" ht="15.75" customHeight="1">
      <c r="J222" s="22"/>
      <c r="K222" s="22"/>
      <c r="O222" s="22"/>
      <c r="P222" s="22"/>
    </row>
    <row r="223" ht="15.75" customHeight="1">
      <c r="J223" s="22"/>
      <c r="K223" s="22"/>
      <c r="O223" s="22"/>
      <c r="P223" s="22"/>
    </row>
    <row r="224" ht="15.75" customHeight="1">
      <c r="J224" s="22"/>
      <c r="K224" s="22"/>
      <c r="O224" s="22"/>
      <c r="P224" s="22"/>
    </row>
    <row r="225" ht="15.75" customHeight="1">
      <c r="J225" s="22"/>
      <c r="K225" s="22"/>
      <c r="O225" s="22"/>
      <c r="P225" s="22"/>
    </row>
    <row r="226" ht="15.75" customHeight="1">
      <c r="J226" s="22"/>
      <c r="K226" s="22"/>
      <c r="O226" s="22"/>
      <c r="P226" s="22"/>
    </row>
    <row r="227" ht="15.75" customHeight="1">
      <c r="J227" s="22"/>
      <c r="K227" s="22"/>
      <c r="O227" s="22"/>
      <c r="P227" s="22"/>
    </row>
    <row r="228" ht="15.75" customHeight="1">
      <c r="J228" s="22"/>
      <c r="K228" s="22"/>
      <c r="O228" s="22"/>
      <c r="P228" s="22"/>
    </row>
    <row r="229" ht="15.75" customHeight="1">
      <c r="J229" s="22"/>
      <c r="K229" s="22"/>
      <c r="O229" s="22"/>
      <c r="P229" s="22"/>
    </row>
    <row r="230" ht="15.75" customHeight="1">
      <c r="J230" s="22"/>
      <c r="K230" s="22"/>
      <c r="O230" s="22"/>
      <c r="P230" s="22"/>
    </row>
    <row r="231" ht="15.75" customHeight="1">
      <c r="J231" s="22"/>
      <c r="K231" s="22"/>
      <c r="O231" s="22"/>
      <c r="P231" s="22"/>
    </row>
    <row r="232" ht="15.75" customHeight="1">
      <c r="J232" s="22"/>
      <c r="K232" s="22"/>
      <c r="O232" s="22"/>
      <c r="P232" s="22"/>
    </row>
    <row r="233" ht="15.75" customHeight="1">
      <c r="J233" s="22"/>
      <c r="K233" s="22"/>
      <c r="O233" s="22"/>
      <c r="P233" s="22"/>
    </row>
    <row r="234" ht="15.75" customHeight="1">
      <c r="J234" s="22"/>
      <c r="K234" s="22"/>
      <c r="O234" s="22"/>
      <c r="P234" s="22"/>
    </row>
    <row r="235" ht="15.75" customHeight="1">
      <c r="J235" s="22"/>
      <c r="K235" s="22"/>
      <c r="O235" s="22"/>
      <c r="P235" s="22"/>
    </row>
    <row r="236" ht="15.75" customHeight="1">
      <c r="J236" s="22"/>
      <c r="K236" s="22"/>
      <c r="O236" s="22"/>
      <c r="P236" s="22"/>
    </row>
    <row r="237" ht="15.75" customHeight="1">
      <c r="J237" s="22"/>
      <c r="K237" s="22"/>
      <c r="O237" s="22"/>
      <c r="P237" s="22"/>
    </row>
    <row r="238" ht="15.75" customHeight="1">
      <c r="J238" s="22"/>
      <c r="K238" s="22"/>
      <c r="O238" s="22"/>
      <c r="P238" s="22"/>
    </row>
    <row r="239" ht="15.75" customHeight="1">
      <c r="J239" s="22"/>
      <c r="K239" s="22"/>
      <c r="O239" s="22"/>
      <c r="P239" s="22"/>
    </row>
    <row r="240" ht="15.75" customHeight="1">
      <c r="J240" s="22"/>
      <c r="K240" s="22"/>
      <c r="O240" s="22"/>
      <c r="P240" s="22"/>
    </row>
    <row r="241" ht="15.75" customHeight="1">
      <c r="J241" s="22"/>
      <c r="K241" s="22"/>
      <c r="O241" s="22"/>
      <c r="P241" s="22"/>
    </row>
    <row r="242" ht="15.75" customHeight="1">
      <c r="J242" s="22"/>
      <c r="K242" s="22"/>
      <c r="O242" s="22"/>
      <c r="P242" s="22"/>
    </row>
    <row r="243" ht="15.75" customHeight="1">
      <c r="J243" s="22"/>
      <c r="K243" s="22"/>
      <c r="O243" s="22"/>
      <c r="P243" s="22"/>
    </row>
    <row r="244" ht="15.75" customHeight="1">
      <c r="J244" s="22"/>
      <c r="K244" s="22"/>
      <c r="O244" s="22"/>
      <c r="P244" s="22"/>
    </row>
    <row r="245" ht="15.75" customHeight="1">
      <c r="J245" s="22"/>
      <c r="K245" s="22"/>
      <c r="O245" s="22"/>
      <c r="P245" s="22"/>
    </row>
    <row r="246" ht="15.75" customHeight="1">
      <c r="J246" s="22"/>
      <c r="K246" s="22"/>
      <c r="O246" s="22"/>
      <c r="P246" s="22"/>
    </row>
    <row r="247" ht="15.75" customHeight="1">
      <c r="J247" s="22"/>
      <c r="K247" s="22"/>
      <c r="O247" s="22"/>
      <c r="P247" s="22"/>
    </row>
    <row r="248" ht="15.75" customHeight="1">
      <c r="J248" s="22"/>
      <c r="K248" s="22"/>
      <c r="O248" s="22"/>
      <c r="P248" s="22"/>
    </row>
    <row r="249" ht="15.75" customHeight="1">
      <c r="J249" s="22"/>
      <c r="K249" s="22"/>
      <c r="O249" s="22"/>
      <c r="P249" s="22"/>
    </row>
    <row r="250" ht="15.75" customHeight="1">
      <c r="J250" s="22"/>
      <c r="K250" s="22"/>
      <c r="O250" s="22"/>
      <c r="P250" s="22"/>
    </row>
    <row r="251" ht="15.75" customHeight="1">
      <c r="J251" s="22"/>
      <c r="K251" s="22"/>
      <c r="O251" s="22"/>
      <c r="P251" s="22"/>
    </row>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sheetData>
  <dataValidations>
    <dataValidation type="list" allowBlank="1" sqref="D2:D55 C56:D955">
      <formula1>"Cancer Cell,Nature,Science,Cell,PNAS,Science Translational Medicine,Genome Research,Nature Cell Biology,Nature Medicine,Nature Genetics"</formula1>
    </dataValidation>
    <dataValidation type="list" allowBlank="1" sqref="M2:M55">
      <formula1>"Yes,No,Partial,NA"</formula1>
    </dataValidation>
    <dataValidation type="decimal" allowBlank="1" showDropDown="1" sqref="A2:A955">
      <formula1>1.0</formula1>
      <formula2>54.0</formula2>
    </dataValidation>
    <dataValidation type="list" allowBlank="1" sqref="T3:T4 R2:R8 R11:R12 R15:R20 T25 R22:R38 R40:R41 T56:T954 R45:R955">
      <formula1>"Yes,No,NA"</formula1>
    </dataValidation>
    <dataValidation type="decimal" allowBlank="1" showDropDown="1" sqref="E2:E955">
      <formula1>1.0</formula1>
      <formula2>1000.0</formula2>
    </dataValidation>
    <dataValidation type="list" allowBlank="1" sqref="S2:T2 S3:S4 S5:T8 R9:T10 S11:T12 R13:T14 S15:T20 R21:T21 S22:T24 S25 S26:T38 R39:T39 S40:T41 R42:T44 S45:T55 S56:S954 S955:T955">
      <formula1>"Yes,No,NA"</formula1>
    </dataValidation>
    <dataValidation type="list" allowBlank="1" sqref="C2:C55">
      <formula1>"2010,2011,2012"</formula1>
    </dataValidation>
  </dataValidations>
  <hyperlinks>
    <hyperlink r:id="rId1" ref="L2"/>
    <hyperlink r:id="rId2" ref="Q2"/>
    <hyperlink r:id="rId3" ref="L3"/>
    <hyperlink r:id="rId4" ref="L6"/>
    <hyperlink r:id="rId5" ref="L7"/>
    <hyperlink r:id="rId6" ref="L8"/>
    <hyperlink r:id="rId7" ref="L9"/>
    <hyperlink r:id="rId8" ref="L10"/>
    <hyperlink r:id="rId9" ref="Q10"/>
    <hyperlink r:id="rId10" ref="L13"/>
    <hyperlink r:id="rId11" ref="L16"/>
    <hyperlink r:id="rId12" ref="Q16"/>
    <hyperlink r:id="rId13" ref="L17"/>
    <hyperlink r:id="rId14" ref="Q17"/>
    <hyperlink r:id="rId15" ref="L20"/>
    <hyperlink r:id="rId16" ref="Q20"/>
    <hyperlink r:id="rId17" ref="L21"/>
    <hyperlink r:id="rId18" ref="Q21"/>
    <hyperlink r:id="rId19" ref="L22"/>
    <hyperlink r:id="rId20" ref="Q22"/>
    <hyperlink r:id="rId21" ref="L25"/>
    <hyperlink r:id="rId22" ref="Q25"/>
    <hyperlink r:id="rId23" ref="L26"/>
    <hyperlink r:id="rId24" ref="L29"/>
    <hyperlink r:id="rId25" location="info" ref="Q29"/>
    <hyperlink r:id="rId26" ref="L30"/>
    <hyperlink r:id="rId27" ref="Q30"/>
    <hyperlink r:id="rId28" ref="L35"/>
    <hyperlink r:id="rId29" ref="L38"/>
    <hyperlink r:id="rId30" ref="Q38"/>
    <hyperlink r:id="rId31" ref="L40"/>
    <hyperlink r:id="rId32" ref="Q40"/>
    <hyperlink r:id="rId33" ref="L41"/>
    <hyperlink r:id="rId34" ref="L42"/>
    <hyperlink r:id="rId35" ref="Q42"/>
    <hyperlink r:id="rId36" ref="L43"/>
    <hyperlink r:id="rId37" ref="Q43"/>
    <hyperlink r:id="rId38" ref="L44"/>
    <hyperlink r:id="rId39" ref="L45"/>
    <hyperlink r:id="rId40" ref="Q45"/>
    <hyperlink r:id="rId41" ref="L47"/>
    <hyperlink r:id="rId42" ref="L48"/>
    <hyperlink r:id="rId43" ref="L49"/>
    <hyperlink r:id="rId44" ref="Q49"/>
    <hyperlink r:id="rId45" ref="L51"/>
    <hyperlink r:id="rId46" ref="Q51"/>
  </hyperlinks>
  <drawing r:id="rId47"/>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0"/>
  <cols>
    <col customWidth="1" min="1" max="1" width="7.86"/>
    <col customWidth="1" min="2" max="2" width="13.29"/>
    <col customWidth="1" min="3" max="3" width="9.43"/>
    <col customWidth="1" min="4" max="4" width="30.43"/>
    <col customWidth="1" min="5" max="5" width="34.86"/>
    <col customWidth="1" min="6" max="7" width="14.86"/>
    <col customWidth="1" min="12" max="12" width="28.86"/>
    <col customWidth="1" min="13" max="13" width="13.0"/>
    <col customWidth="1" min="18" max="18" width="35.14"/>
    <col customWidth="1" min="40" max="40" width="14.86"/>
    <col customWidth="1" min="41" max="41" width="36.71"/>
  </cols>
  <sheetData>
    <row r="1" ht="15.75" customHeight="1">
      <c r="A1" s="36" t="s">
        <v>0</v>
      </c>
      <c r="B1" s="29" t="s">
        <v>150</v>
      </c>
      <c r="C1" s="29" t="s">
        <v>640</v>
      </c>
      <c r="D1" s="29" t="s">
        <v>167</v>
      </c>
      <c r="E1" s="29" t="s">
        <v>642</v>
      </c>
      <c r="F1" s="36" t="s">
        <v>1100</v>
      </c>
      <c r="G1" s="36" t="s">
        <v>1101</v>
      </c>
      <c r="H1" s="29" t="s">
        <v>643</v>
      </c>
      <c r="I1" s="29" t="s">
        <v>644</v>
      </c>
      <c r="J1" s="29" t="s">
        <v>645</v>
      </c>
      <c r="K1" s="29" t="s">
        <v>646</v>
      </c>
      <c r="L1" s="29" t="s">
        <v>648</v>
      </c>
      <c r="M1" s="36" t="s">
        <v>649</v>
      </c>
      <c r="N1" s="29" t="s">
        <v>650</v>
      </c>
      <c r="O1" s="29" t="s">
        <v>651</v>
      </c>
      <c r="P1" s="29" t="s">
        <v>652</v>
      </c>
      <c r="Q1" s="29" t="s">
        <v>653</v>
      </c>
      <c r="R1" s="29" t="s">
        <v>654</v>
      </c>
      <c r="S1" s="29" t="s">
        <v>655</v>
      </c>
      <c r="T1" s="29" t="s">
        <v>656</v>
      </c>
      <c r="U1" s="29" t="s">
        <v>657</v>
      </c>
      <c r="V1" s="29" t="s">
        <v>658</v>
      </c>
      <c r="W1" s="29" t="s">
        <v>659</v>
      </c>
      <c r="X1" s="29" t="s">
        <v>660</v>
      </c>
      <c r="Y1" s="29" t="s">
        <v>661</v>
      </c>
      <c r="Z1" s="36" t="s">
        <v>662</v>
      </c>
      <c r="AA1" s="36" t="s">
        <v>663</v>
      </c>
      <c r="AB1" s="36" t="s">
        <v>664</v>
      </c>
      <c r="AC1" s="36" t="s">
        <v>665</v>
      </c>
      <c r="AD1" s="29" t="s">
        <v>666</v>
      </c>
      <c r="AE1" s="29" t="s">
        <v>667</v>
      </c>
      <c r="AF1" s="29" t="s">
        <v>668</v>
      </c>
      <c r="AG1" s="29" t="s">
        <v>669</v>
      </c>
      <c r="AH1" s="29" t="s">
        <v>670</v>
      </c>
      <c r="AI1" s="29" t="s">
        <v>671</v>
      </c>
      <c r="AJ1" s="29" t="s">
        <v>672</v>
      </c>
      <c r="AK1" s="68" t="s">
        <v>673</v>
      </c>
      <c r="AL1" s="68" t="s">
        <v>674</v>
      </c>
      <c r="AM1" s="68" t="s">
        <v>675</v>
      </c>
      <c r="AN1" s="68" t="s">
        <v>676</v>
      </c>
      <c r="AO1" s="29" t="s">
        <v>22</v>
      </c>
    </row>
    <row r="2" ht="15.75" customHeight="1">
      <c r="A2">
        <v>1.0</v>
      </c>
      <c r="B2" s="5">
        <v>1.0</v>
      </c>
      <c r="C2" s="5">
        <v>1.0</v>
      </c>
      <c r="D2" s="5" t="s">
        <v>191</v>
      </c>
      <c r="E2" s="5" t="s">
        <v>1102</v>
      </c>
      <c r="F2" s="5" t="s">
        <v>32</v>
      </c>
      <c r="G2" s="5" t="s">
        <v>192</v>
      </c>
      <c r="H2" s="5" t="s">
        <v>678</v>
      </c>
      <c r="I2" s="5" t="s">
        <v>32</v>
      </c>
      <c r="J2" s="5">
        <v>6.0</v>
      </c>
      <c r="K2" s="5" t="s">
        <v>32</v>
      </c>
      <c r="L2" s="5" t="s">
        <v>345</v>
      </c>
      <c r="M2" s="5" t="s">
        <v>680</v>
      </c>
      <c r="N2" s="5">
        <v>4.875263</v>
      </c>
      <c r="O2" s="5" t="s">
        <v>32</v>
      </c>
      <c r="P2" s="5">
        <v>2.497977</v>
      </c>
      <c r="Q2" s="5">
        <v>0.02490935</v>
      </c>
      <c r="R2" s="5" t="s">
        <v>32</v>
      </c>
      <c r="S2" s="5" t="s">
        <v>32</v>
      </c>
      <c r="T2" s="5" t="s">
        <v>32</v>
      </c>
      <c r="U2" s="5" t="s">
        <v>32</v>
      </c>
      <c r="V2" s="5" t="s">
        <v>32</v>
      </c>
      <c r="W2" s="5" t="s">
        <v>32</v>
      </c>
      <c r="X2" s="5" t="s">
        <v>31</v>
      </c>
      <c r="Y2" s="5" t="s">
        <v>32</v>
      </c>
      <c r="Z2" s="5" t="s">
        <v>32</v>
      </c>
      <c r="AA2" s="5" t="s">
        <v>32</v>
      </c>
      <c r="AB2" s="5" t="s">
        <v>32</v>
      </c>
      <c r="AC2" s="5" t="s">
        <v>32</v>
      </c>
      <c r="AD2" s="5" t="s">
        <v>687</v>
      </c>
      <c r="AE2" s="5">
        <v>2.987448</v>
      </c>
      <c r="AF2" s="5">
        <v>-0.1516044</v>
      </c>
      <c r="AG2" s="5">
        <v>6.093195</v>
      </c>
      <c r="AH2" s="5" t="s">
        <v>32</v>
      </c>
      <c r="AI2" s="5" t="s">
        <v>32</v>
      </c>
      <c r="AJ2" s="5" t="s">
        <v>32</v>
      </c>
      <c r="AK2" s="6" t="s">
        <v>32</v>
      </c>
      <c r="AL2" s="6" t="s">
        <v>32</v>
      </c>
      <c r="AM2" s="6" t="s">
        <v>32</v>
      </c>
      <c r="AN2" s="6" t="s">
        <v>32</v>
      </c>
    </row>
    <row r="3" ht="15.75" customHeight="1">
      <c r="A3">
        <v>1.0</v>
      </c>
      <c r="B3" s="5">
        <v>1.0</v>
      </c>
      <c r="C3" s="5">
        <v>2.0</v>
      </c>
      <c r="D3" s="5" t="s">
        <v>191</v>
      </c>
      <c r="E3" s="5" t="s">
        <v>1103</v>
      </c>
      <c r="F3" s="5" t="s">
        <v>32</v>
      </c>
      <c r="G3" s="5" t="s">
        <v>192</v>
      </c>
      <c r="H3" s="5" t="s">
        <v>678</v>
      </c>
      <c r="I3" s="5" t="s">
        <v>32</v>
      </c>
      <c r="J3" s="5">
        <v>6.0</v>
      </c>
      <c r="K3" s="5" t="s">
        <v>32</v>
      </c>
      <c r="L3" s="5" t="s">
        <v>345</v>
      </c>
      <c r="M3" s="5" t="s">
        <v>680</v>
      </c>
      <c r="N3" s="5">
        <v>3.21977</v>
      </c>
      <c r="O3" s="5" t="s">
        <v>32</v>
      </c>
      <c r="P3" s="5">
        <v>3.577039</v>
      </c>
      <c r="Q3" s="5">
        <v>0.03787634</v>
      </c>
      <c r="R3" s="5" t="s">
        <v>32</v>
      </c>
      <c r="S3" s="5" t="s">
        <v>32</v>
      </c>
      <c r="T3" s="5" t="s">
        <v>32</v>
      </c>
      <c r="U3" s="5" t="s">
        <v>32</v>
      </c>
      <c r="V3" s="5" t="s">
        <v>32</v>
      </c>
      <c r="W3" s="5" t="s">
        <v>32</v>
      </c>
      <c r="X3" s="5" t="s">
        <v>31</v>
      </c>
      <c r="Y3" s="5" t="s">
        <v>32</v>
      </c>
      <c r="Z3" s="5" t="s">
        <v>32</v>
      </c>
      <c r="AA3" s="5" t="s">
        <v>32</v>
      </c>
      <c r="AB3" s="5" t="s">
        <v>32</v>
      </c>
      <c r="AC3" s="5" t="s">
        <v>32</v>
      </c>
      <c r="AD3" s="5" t="s">
        <v>687</v>
      </c>
      <c r="AE3" s="5">
        <v>2.267782</v>
      </c>
      <c r="AF3" s="5">
        <v>-0.3843831</v>
      </c>
      <c r="AG3" s="5">
        <v>4.810754</v>
      </c>
      <c r="AH3" s="5" t="s">
        <v>32</v>
      </c>
      <c r="AI3" s="5" t="s">
        <v>32</v>
      </c>
      <c r="AJ3" s="5" t="s">
        <v>32</v>
      </c>
      <c r="AK3" s="6" t="s">
        <v>32</v>
      </c>
      <c r="AL3" s="6" t="s">
        <v>32</v>
      </c>
      <c r="AM3" s="6" t="s">
        <v>32</v>
      </c>
      <c r="AN3" s="6" t="s">
        <v>32</v>
      </c>
    </row>
    <row r="4" ht="15.75" customHeight="1">
      <c r="A4">
        <v>1.0</v>
      </c>
      <c r="B4" s="5">
        <v>1.0</v>
      </c>
      <c r="C4" s="5">
        <v>3.0</v>
      </c>
      <c r="D4" s="5" t="s">
        <v>191</v>
      </c>
      <c r="E4" s="5" t="s">
        <v>1104</v>
      </c>
      <c r="F4" s="5" t="s">
        <v>32</v>
      </c>
      <c r="G4" s="5" t="s">
        <v>192</v>
      </c>
      <c r="H4" s="5" t="s">
        <v>678</v>
      </c>
      <c r="I4" s="5" t="s">
        <v>32</v>
      </c>
      <c r="J4" s="5">
        <v>6.0</v>
      </c>
      <c r="K4" s="5" t="s">
        <v>32</v>
      </c>
      <c r="L4" s="5" t="s">
        <v>345</v>
      </c>
      <c r="M4" s="5" t="s">
        <v>680</v>
      </c>
      <c r="N4" s="5">
        <v>3.389458</v>
      </c>
      <c r="O4" s="5" t="s">
        <v>32</v>
      </c>
      <c r="P4" s="5">
        <v>2.113335</v>
      </c>
      <c r="Q4" s="5">
        <v>0.07139293</v>
      </c>
      <c r="R4" s="5" t="s">
        <v>32</v>
      </c>
      <c r="S4" s="5" t="s">
        <v>32</v>
      </c>
      <c r="T4" s="5" t="s">
        <v>32</v>
      </c>
      <c r="U4" s="5" t="s">
        <v>32</v>
      </c>
      <c r="V4" s="5" t="s">
        <v>32</v>
      </c>
      <c r="W4" s="5" t="s">
        <v>32</v>
      </c>
      <c r="X4" s="5" t="s">
        <v>31</v>
      </c>
      <c r="Y4" s="5" t="s">
        <v>32</v>
      </c>
      <c r="Z4" s="5" t="s">
        <v>32</v>
      </c>
      <c r="AA4" s="5" t="s">
        <v>32</v>
      </c>
      <c r="AB4" s="5" t="s">
        <v>32</v>
      </c>
      <c r="AC4" s="5" t="s">
        <v>32</v>
      </c>
      <c r="AD4" s="5" t="s">
        <v>687</v>
      </c>
      <c r="AE4" s="5">
        <v>1.984456</v>
      </c>
      <c r="AF4" s="5">
        <v>-0.4868556</v>
      </c>
      <c r="AG4" s="5">
        <v>4.321686</v>
      </c>
      <c r="AH4" s="5" t="s">
        <v>32</v>
      </c>
      <c r="AI4" s="5" t="s">
        <v>32</v>
      </c>
      <c r="AJ4" s="5" t="s">
        <v>32</v>
      </c>
      <c r="AK4" s="6" t="s">
        <v>32</v>
      </c>
      <c r="AL4" s="6" t="s">
        <v>32</v>
      </c>
      <c r="AM4" s="6" t="s">
        <v>32</v>
      </c>
      <c r="AN4" s="6" t="s">
        <v>32</v>
      </c>
    </row>
    <row r="5" ht="15.75" customHeight="1">
      <c r="A5">
        <v>1.0</v>
      </c>
      <c r="B5" s="5">
        <v>1.0</v>
      </c>
      <c r="C5" s="5">
        <v>4.0</v>
      </c>
      <c r="D5" s="5" t="s">
        <v>191</v>
      </c>
      <c r="E5" s="5" t="s">
        <v>1105</v>
      </c>
      <c r="F5" s="5" t="s">
        <v>32</v>
      </c>
      <c r="G5" s="5" t="s">
        <v>192</v>
      </c>
      <c r="H5" s="5" t="s">
        <v>678</v>
      </c>
      <c r="I5" s="5" t="s">
        <v>32</v>
      </c>
      <c r="J5" s="5">
        <v>6.0</v>
      </c>
      <c r="K5" s="5" t="s">
        <v>32</v>
      </c>
      <c r="L5" s="5" t="s">
        <v>345</v>
      </c>
      <c r="M5" s="5" t="s">
        <v>680</v>
      </c>
      <c r="N5" s="5">
        <v>3.295353</v>
      </c>
      <c r="O5" s="5" t="s">
        <v>32</v>
      </c>
      <c r="P5" s="5">
        <v>2.1715</v>
      </c>
      <c r="Q5" s="5">
        <v>0.07248141</v>
      </c>
      <c r="R5" s="5" t="s">
        <v>32</v>
      </c>
      <c r="S5" s="5" t="s">
        <v>32</v>
      </c>
      <c r="T5" s="5" t="s">
        <v>32</v>
      </c>
      <c r="U5" s="5" t="s">
        <v>32</v>
      </c>
      <c r="V5" s="5" t="s">
        <v>32</v>
      </c>
      <c r="W5" s="5" t="s">
        <v>32</v>
      </c>
      <c r="X5" s="5" t="s">
        <v>31</v>
      </c>
      <c r="Y5" s="5" t="s">
        <v>32</v>
      </c>
      <c r="Z5" s="5" t="s">
        <v>32</v>
      </c>
      <c r="AA5" s="5" t="s">
        <v>32</v>
      </c>
      <c r="AB5" s="5" t="s">
        <v>32</v>
      </c>
      <c r="AC5" s="5" t="s">
        <v>32</v>
      </c>
      <c r="AD5" s="5" t="s">
        <v>687</v>
      </c>
      <c r="AE5" s="5">
        <v>1.943005</v>
      </c>
      <c r="AF5" s="5">
        <v>-0.502488</v>
      </c>
      <c r="AG5" s="5">
        <v>4.251172</v>
      </c>
      <c r="AH5" s="5" t="s">
        <v>32</v>
      </c>
      <c r="AI5" s="5" t="s">
        <v>32</v>
      </c>
      <c r="AJ5" s="5" t="s">
        <v>32</v>
      </c>
      <c r="AK5" s="6" t="s">
        <v>32</v>
      </c>
      <c r="AL5" s="6" t="s">
        <v>32</v>
      </c>
      <c r="AM5" s="6" t="s">
        <v>32</v>
      </c>
      <c r="AN5" s="6" t="s">
        <v>32</v>
      </c>
    </row>
    <row r="6" ht="15.75" customHeight="1">
      <c r="A6">
        <v>8.0</v>
      </c>
      <c r="B6" s="5">
        <v>3.0</v>
      </c>
      <c r="C6" s="5">
        <v>1.0</v>
      </c>
      <c r="D6" s="40" t="s">
        <v>317</v>
      </c>
      <c r="E6" s="5" t="s">
        <v>1106</v>
      </c>
      <c r="F6" s="5" t="s">
        <v>31</v>
      </c>
      <c r="G6" s="5" t="s">
        <v>1107</v>
      </c>
      <c r="H6" s="5" t="s">
        <v>678</v>
      </c>
      <c r="I6" s="5" t="s">
        <v>32</v>
      </c>
      <c r="J6" s="5" t="s">
        <v>259</v>
      </c>
      <c r="K6" s="5" t="s">
        <v>32</v>
      </c>
      <c r="L6" s="5" t="s">
        <v>32</v>
      </c>
      <c r="M6" s="5" t="s">
        <v>32</v>
      </c>
      <c r="N6" s="5" t="s">
        <v>32</v>
      </c>
      <c r="O6" s="5" t="s">
        <v>32</v>
      </c>
      <c r="P6" s="5" t="s">
        <v>32</v>
      </c>
      <c r="Q6" s="5" t="s">
        <v>32</v>
      </c>
      <c r="R6" s="5" t="s">
        <v>32</v>
      </c>
      <c r="S6" s="5" t="s">
        <v>32</v>
      </c>
      <c r="T6" s="5" t="s">
        <v>32</v>
      </c>
      <c r="U6" s="5" t="s">
        <v>32</v>
      </c>
      <c r="V6" s="5" t="s">
        <v>32</v>
      </c>
      <c r="W6" s="5" t="s">
        <v>32</v>
      </c>
      <c r="X6" s="5" t="s">
        <v>27</v>
      </c>
      <c r="Y6" s="5">
        <v>0.8</v>
      </c>
      <c r="Z6" s="5" t="s">
        <v>32</v>
      </c>
      <c r="AA6" s="5" t="s">
        <v>32</v>
      </c>
      <c r="AB6" s="5" t="s">
        <v>32</v>
      </c>
      <c r="AC6" s="5" t="s">
        <v>32</v>
      </c>
      <c r="AD6" s="5" t="s">
        <v>32</v>
      </c>
      <c r="AE6" s="5" t="s">
        <v>32</v>
      </c>
      <c r="AF6" s="5" t="s">
        <v>32</v>
      </c>
      <c r="AG6" s="5" t="s">
        <v>32</v>
      </c>
      <c r="AH6" s="5" t="s">
        <v>32</v>
      </c>
      <c r="AI6" s="5" t="s">
        <v>32</v>
      </c>
      <c r="AJ6" s="5" t="s">
        <v>32</v>
      </c>
      <c r="AK6" s="6" t="s">
        <v>32</v>
      </c>
      <c r="AL6" s="6" t="s">
        <v>32</v>
      </c>
      <c r="AM6" s="6" t="s">
        <v>32</v>
      </c>
      <c r="AN6" s="6" t="s">
        <v>32</v>
      </c>
    </row>
    <row r="7" ht="15.75" customHeight="1">
      <c r="A7">
        <v>8.0</v>
      </c>
      <c r="B7" s="5">
        <v>3.0</v>
      </c>
      <c r="C7" s="5">
        <v>2.0</v>
      </c>
      <c r="D7" s="40" t="s">
        <v>317</v>
      </c>
      <c r="E7" s="5" t="s">
        <v>1108</v>
      </c>
      <c r="F7" s="5" t="s">
        <v>31</v>
      </c>
      <c r="G7" s="5" t="s">
        <v>1107</v>
      </c>
      <c r="H7" s="5" t="s">
        <v>678</v>
      </c>
      <c r="I7" s="5" t="s">
        <v>32</v>
      </c>
      <c r="J7" s="5" t="s">
        <v>259</v>
      </c>
      <c r="K7" s="5" t="s">
        <v>32</v>
      </c>
      <c r="L7" s="5" t="s">
        <v>32</v>
      </c>
      <c r="M7" s="5" t="s">
        <v>32</v>
      </c>
      <c r="N7" s="5" t="s">
        <v>32</v>
      </c>
      <c r="O7" s="5" t="s">
        <v>32</v>
      </c>
      <c r="P7" s="5" t="s">
        <v>32</v>
      </c>
      <c r="Q7" s="5" t="s">
        <v>32</v>
      </c>
      <c r="R7" s="5" t="s">
        <v>32</v>
      </c>
      <c r="S7" s="5" t="s">
        <v>32</v>
      </c>
      <c r="T7" s="5" t="s">
        <v>32</v>
      </c>
      <c r="U7" s="5" t="s">
        <v>32</v>
      </c>
      <c r="V7" s="5" t="s">
        <v>32</v>
      </c>
      <c r="W7" s="5" t="s">
        <v>32</v>
      </c>
      <c r="X7" s="5" t="s">
        <v>27</v>
      </c>
      <c r="Y7" s="5">
        <v>1.7</v>
      </c>
      <c r="Z7" s="5" t="s">
        <v>32</v>
      </c>
      <c r="AA7" s="5" t="s">
        <v>32</v>
      </c>
      <c r="AB7" s="5" t="s">
        <v>32</v>
      </c>
      <c r="AC7" s="5" t="s">
        <v>32</v>
      </c>
      <c r="AD7" s="5" t="s">
        <v>32</v>
      </c>
      <c r="AE7" s="5" t="s">
        <v>32</v>
      </c>
      <c r="AF7" s="5" t="s">
        <v>32</v>
      </c>
      <c r="AG7" s="5" t="s">
        <v>32</v>
      </c>
      <c r="AH7" s="5" t="s">
        <v>32</v>
      </c>
      <c r="AI7" s="5" t="s">
        <v>32</v>
      </c>
      <c r="AJ7" s="5" t="s">
        <v>32</v>
      </c>
      <c r="AK7" s="6" t="s">
        <v>32</v>
      </c>
      <c r="AL7" s="6" t="s">
        <v>32</v>
      </c>
      <c r="AM7" s="6" t="s">
        <v>32</v>
      </c>
      <c r="AN7" s="6" t="s">
        <v>32</v>
      </c>
    </row>
    <row r="8" ht="15.75" customHeight="1">
      <c r="A8">
        <v>8.0</v>
      </c>
      <c r="B8" s="5">
        <v>3.0</v>
      </c>
      <c r="C8" s="5">
        <v>3.0</v>
      </c>
      <c r="D8" s="40" t="s">
        <v>317</v>
      </c>
      <c r="E8" s="5" t="s">
        <v>1109</v>
      </c>
      <c r="F8" s="5" t="s">
        <v>31</v>
      </c>
      <c r="G8" s="5" t="s">
        <v>1107</v>
      </c>
      <c r="H8" s="5" t="s">
        <v>678</v>
      </c>
      <c r="I8" s="5" t="s">
        <v>32</v>
      </c>
      <c r="J8" s="5" t="s">
        <v>259</v>
      </c>
      <c r="K8" s="5" t="s">
        <v>32</v>
      </c>
      <c r="L8" s="5" t="s">
        <v>32</v>
      </c>
      <c r="M8" s="5" t="s">
        <v>32</v>
      </c>
      <c r="N8" s="5" t="s">
        <v>32</v>
      </c>
      <c r="O8" s="5" t="s">
        <v>32</v>
      </c>
      <c r="P8" s="5" t="s">
        <v>32</v>
      </c>
      <c r="Q8" s="5" t="s">
        <v>32</v>
      </c>
      <c r="R8" s="5" t="s">
        <v>32</v>
      </c>
      <c r="S8" s="5" t="s">
        <v>32</v>
      </c>
      <c r="T8" s="5" t="s">
        <v>32</v>
      </c>
      <c r="U8" s="5" t="s">
        <v>32</v>
      </c>
      <c r="V8" s="5" t="s">
        <v>32</v>
      </c>
      <c r="W8" s="5" t="s">
        <v>32</v>
      </c>
      <c r="X8" s="5" t="s">
        <v>27</v>
      </c>
      <c r="Y8" s="5">
        <v>0.8</v>
      </c>
      <c r="Z8" s="5" t="s">
        <v>32</v>
      </c>
      <c r="AA8" s="5" t="s">
        <v>32</v>
      </c>
      <c r="AB8" s="5" t="s">
        <v>32</v>
      </c>
      <c r="AC8" s="5" t="s">
        <v>32</v>
      </c>
      <c r="AD8" s="5" t="s">
        <v>32</v>
      </c>
      <c r="AE8" s="5" t="s">
        <v>32</v>
      </c>
      <c r="AF8" s="5" t="s">
        <v>32</v>
      </c>
      <c r="AG8" s="5" t="s">
        <v>32</v>
      </c>
      <c r="AH8" s="5" t="s">
        <v>32</v>
      </c>
      <c r="AI8" s="5" t="s">
        <v>32</v>
      </c>
      <c r="AJ8" s="5" t="s">
        <v>32</v>
      </c>
      <c r="AK8" s="6" t="s">
        <v>32</v>
      </c>
      <c r="AL8" s="6" t="s">
        <v>32</v>
      </c>
      <c r="AM8" s="6" t="s">
        <v>32</v>
      </c>
      <c r="AN8" s="6" t="s">
        <v>32</v>
      </c>
    </row>
    <row r="9" ht="15.75" customHeight="1">
      <c r="A9">
        <v>8.0</v>
      </c>
      <c r="B9" s="5">
        <v>3.0</v>
      </c>
      <c r="C9" s="5">
        <v>4.0</v>
      </c>
      <c r="D9" s="40" t="s">
        <v>317</v>
      </c>
      <c r="E9" s="5" t="s">
        <v>1110</v>
      </c>
      <c r="F9" s="5" t="s">
        <v>31</v>
      </c>
      <c r="G9" s="5" t="s">
        <v>1107</v>
      </c>
      <c r="H9" s="5" t="s">
        <v>708</v>
      </c>
      <c r="I9" s="5" t="s">
        <v>32</v>
      </c>
      <c r="J9" s="5" t="s">
        <v>259</v>
      </c>
      <c r="K9" s="5" t="s">
        <v>32</v>
      </c>
      <c r="L9" s="5" t="s">
        <v>32</v>
      </c>
      <c r="M9" s="5" t="s">
        <v>32</v>
      </c>
      <c r="N9" s="5" t="s">
        <v>32</v>
      </c>
      <c r="O9" s="5" t="s">
        <v>32</v>
      </c>
      <c r="P9" s="5" t="s">
        <v>32</v>
      </c>
      <c r="Q9" s="5" t="s">
        <v>32</v>
      </c>
      <c r="R9" s="5" t="s">
        <v>32</v>
      </c>
      <c r="S9" s="5" t="s">
        <v>32</v>
      </c>
      <c r="T9" s="5" t="s">
        <v>32</v>
      </c>
      <c r="U9" s="5" t="s">
        <v>32</v>
      </c>
      <c r="V9" s="5" t="s">
        <v>32</v>
      </c>
      <c r="W9" s="5" t="s">
        <v>32</v>
      </c>
      <c r="X9" s="5" t="s">
        <v>27</v>
      </c>
      <c r="Y9" s="5">
        <v>0.4</v>
      </c>
      <c r="Z9" s="5" t="s">
        <v>32</v>
      </c>
      <c r="AA9" s="5" t="s">
        <v>32</v>
      </c>
      <c r="AB9" s="5" t="s">
        <v>32</v>
      </c>
      <c r="AC9" s="5" t="s">
        <v>32</v>
      </c>
      <c r="AD9" s="5" t="s">
        <v>32</v>
      </c>
      <c r="AE9" s="5" t="s">
        <v>32</v>
      </c>
      <c r="AF9" s="5" t="s">
        <v>32</v>
      </c>
      <c r="AG9" s="5" t="s">
        <v>32</v>
      </c>
      <c r="AH9" s="5" t="s">
        <v>32</v>
      </c>
      <c r="AI9" s="5" t="s">
        <v>32</v>
      </c>
      <c r="AJ9" s="5" t="s">
        <v>32</v>
      </c>
      <c r="AK9" s="6" t="s">
        <v>32</v>
      </c>
      <c r="AL9" s="6" t="s">
        <v>32</v>
      </c>
      <c r="AM9" s="6" t="s">
        <v>32</v>
      </c>
      <c r="AN9" s="6" t="s">
        <v>32</v>
      </c>
    </row>
    <row r="10" ht="15.75" customHeight="1">
      <c r="A10">
        <v>8.0</v>
      </c>
      <c r="B10" s="5">
        <v>3.0</v>
      </c>
      <c r="C10" s="5">
        <v>5.0</v>
      </c>
      <c r="D10" s="40" t="s">
        <v>317</v>
      </c>
      <c r="E10" s="5" t="s">
        <v>1111</v>
      </c>
      <c r="F10" s="5" t="s">
        <v>31</v>
      </c>
      <c r="G10" s="5" t="s">
        <v>1107</v>
      </c>
      <c r="H10" s="5" t="s">
        <v>708</v>
      </c>
      <c r="I10" s="5" t="s">
        <v>32</v>
      </c>
      <c r="J10" s="5" t="s">
        <v>259</v>
      </c>
      <c r="K10" s="5" t="s">
        <v>32</v>
      </c>
      <c r="L10" s="5" t="s">
        <v>32</v>
      </c>
      <c r="M10" s="5" t="s">
        <v>32</v>
      </c>
      <c r="N10" s="5" t="s">
        <v>32</v>
      </c>
      <c r="O10" s="5" t="s">
        <v>32</v>
      </c>
      <c r="P10" s="5" t="s">
        <v>32</v>
      </c>
      <c r="Q10" s="5" t="s">
        <v>32</v>
      </c>
      <c r="R10" s="5" t="s">
        <v>32</v>
      </c>
      <c r="S10" s="5" t="s">
        <v>32</v>
      </c>
      <c r="T10" s="5" t="s">
        <v>32</v>
      </c>
      <c r="U10" s="5" t="s">
        <v>32</v>
      </c>
      <c r="V10" s="5" t="s">
        <v>32</v>
      </c>
      <c r="W10" s="5" t="s">
        <v>32</v>
      </c>
      <c r="X10" s="5" t="s">
        <v>27</v>
      </c>
      <c r="Y10" s="5">
        <v>0.3</v>
      </c>
      <c r="Z10" s="5" t="s">
        <v>32</v>
      </c>
      <c r="AA10" s="5" t="s">
        <v>32</v>
      </c>
      <c r="AB10" s="5" t="s">
        <v>32</v>
      </c>
      <c r="AC10" s="5" t="s">
        <v>32</v>
      </c>
      <c r="AD10" s="5" t="s">
        <v>32</v>
      </c>
      <c r="AE10" s="5" t="s">
        <v>32</v>
      </c>
      <c r="AF10" s="5" t="s">
        <v>32</v>
      </c>
      <c r="AG10" s="5" t="s">
        <v>32</v>
      </c>
      <c r="AH10" s="5" t="s">
        <v>32</v>
      </c>
      <c r="AI10" s="5" t="s">
        <v>32</v>
      </c>
      <c r="AJ10" s="5" t="s">
        <v>32</v>
      </c>
      <c r="AK10" s="6" t="s">
        <v>32</v>
      </c>
      <c r="AL10" s="6" t="s">
        <v>32</v>
      </c>
      <c r="AM10" s="6" t="s">
        <v>32</v>
      </c>
      <c r="AN10" s="6" t="s">
        <v>32</v>
      </c>
    </row>
    <row r="11" ht="15.75" customHeight="1">
      <c r="A11">
        <v>8.0</v>
      </c>
      <c r="B11" s="5">
        <v>3.0</v>
      </c>
      <c r="C11" s="5">
        <v>6.0</v>
      </c>
      <c r="D11" s="40" t="s">
        <v>317</v>
      </c>
      <c r="E11" s="5" t="s">
        <v>1112</v>
      </c>
      <c r="F11" s="5" t="s">
        <v>31</v>
      </c>
      <c r="G11" s="5" t="s">
        <v>1107</v>
      </c>
      <c r="H11" s="5" t="s">
        <v>708</v>
      </c>
      <c r="I11" s="5" t="s">
        <v>32</v>
      </c>
      <c r="J11" s="5" t="s">
        <v>259</v>
      </c>
      <c r="K11" s="5" t="s">
        <v>32</v>
      </c>
      <c r="L11" s="5" t="s">
        <v>32</v>
      </c>
      <c r="M11" s="5" t="s">
        <v>32</v>
      </c>
      <c r="N11" s="5" t="s">
        <v>32</v>
      </c>
      <c r="O11" s="5" t="s">
        <v>32</v>
      </c>
      <c r="P11" s="5" t="s">
        <v>32</v>
      </c>
      <c r="Q11" s="5" t="s">
        <v>32</v>
      </c>
      <c r="R11" s="5" t="s">
        <v>32</v>
      </c>
      <c r="S11" s="5" t="s">
        <v>32</v>
      </c>
      <c r="T11" s="5" t="s">
        <v>32</v>
      </c>
      <c r="U11" s="5" t="s">
        <v>32</v>
      </c>
      <c r="V11" s="5" t="s">
        <v>32</v>
      </c>
      <c r="W11" s="5" t="s">
        <v>32</v>
      </c>
      <c r="X11" s="5" t="s">
        <v>27</v>
      </c>
      <c r="Y11" s="5">
        <v>0.3</v>
      </c>
      <c r="Z11" s="5" t="s">
        <v>32</v>
      </c>
      <c r="AA11" s="5" t="s">
        <v>32</v>
      </c>
      <c r="AB11" s="5" t="s">
        <v>32</v>
      </c>
      <c r="AC11" s="5" t="s">
        <v>32</v>
      </c>
      <c r="AD11" s="5" t="s">
        <v>32</v>
      </c>
      <c r="AE11" s="5" t="s">
        <v>32</v>
      </c>
      <c r="AF11" s="5" t="s">
        <v>32</v>
      </c>
      <c r="AG11" s="5" t="s">
        <v>32</v>
      </c>
      <c r="AH11" s="5" t="s">
        <v>32</v>
      </c>
      <c r="AI11" s="5" t="s">
        <v>32</v>
      </c>
      <c r="AJ11" s="5" t="s">
        <v>32</v>
      </c>
      <c r="AK11" s="6" t="s">
        <v>32</v>
      </c>
      <c r="AL11" s="6" t="s">
        <v>32</v>
      </c>
      <c r="AM11" s="6" t="s">
        <v>32</v>
      </c>
      <c r="AN11" s="6" t="s">
        <v>32</v>
      </c>
    </row>
    <row r="12" ht="15.75" customHeight="1">
      <c r="A12">
        <v>15.0</v>
      </c>
      <c r="B12" s="5">
        <v>3.0</v>
      </c>
      <c r="C12">
        <v>2.0</v>
      </c>
      <c r="D12" t="s">
        <v>374</v>
      </c>
      <c r="E12" t="s">
        <v>1113</v>
      </c>
      <c r="F12" s="5" t="s">
        <v>31</v>
      </c>
      <c r="G12" s="64" t="s">
        <v>1114</v>
      </c>
      <c r="H12" s="5" t="s">
        <v>708</v>
      </c>
      <c r="I12" s="5" t="s">
        <v>32</v>
      </c>
      <c r="J12" s="5">
        <v>20.0</v>
      </c>
      <c r="K12" s="5">
        <v>12.0</v>
      </c>
      <c r="L12" s="5" t="s">
        <v>376</v>
      </c>
      <c r="M12" s="5" t="s">
        <v>680</v>
      </c>
      <c r="N12" s="5">
        <v>0.1230915</v>
      </c>
      <c r="O12" s="5" t="s">
        <v>32</v>
      </c>
      <c r="P12" s="5">
        <v>27.0</v>
      </c>
      <c r="Q12" s="5">
        <v>0.9029464</v>
      </c>
      <c r="R12" s="5" t="s">
        <v>32</v>
      </c>
      <c r="S12" s="5" t="s">
        <v>32</v>
      </c>
      <c r="T12" s="5" t="s">
        <v>32</v>
      </c>
      <c r="U12" s="5" t="s">
        <v>32</v>
      </c>
      <c r="V12" s="5" t="s">
        <v>32</v>
      </c>
      <c r="W12" s="5" t="s">
        <v>32</v>
      </c>
      <c r="X12" t="s">
        <v>31</v>
      </c>
      <c r="Y12" s="5" t="s">
        <v>32</v>
      </c>
      <c r="Z12" s="5" t="s">
        <v>32</v>
      </c>
      <c r="AA12" s="5" t="s">
        <v>32</v>
      </c>
      <c r="AB12" s="5" t="s">
        <v>32</v>
      </c>
      <c r="AC12" s="5" t="s">
        <v>32</v>
      </c>
      <c r="AD12" s="5" t="s">
        <v>681</v>
      </c>
      <c r="AE12" s="5">
        <v>0.05504819</v>
      </c>
      <c r="AF12" s="5">
        <v>-0.8224147</v>
      </c>
      <c r="AG12" s="5">
        <v>0.930994</v>
      </c>
      <c r="AH12" s="5" t="s">
        <v>32</v>
      </c>
      <c r="AI12" s="5" t="s">
        <v>32</v>
      </c>
      <c r="AJ12" s="5" t="s">
        <v>32</v>
      </c>
      <c r="AK12" s="6" t="s">
        <v>32</v>
      </c>
      <c r="AL12" s="6" t="s">
        <v>32</v>
      </c>
      <c r="AM12" s="6" t="s">
        <v>32</v>
      </c>
      <c r="AN12" s="6" t="s">
        <v>32</v>
      </c>
    </row>
    <row r="13" ht="15.75" customHeight="1">
      <c r="A13">
        <v>20.0</v>
      </c>
      <c r="B13" s="5">
        <v>2.0</v>
      </c>
      <c r="C13" s="5">
        <v>4.0</v>
      </c>
      <c r="D13" s="5" t="s">
        <v>409</v>
      </c>
      <c r="E13" s="5" t="s">
        <v>1115</v>
      </c>
      <c r="F13" s="5" t="s">
        <v>31</v>
      </c>
      <c r="G13" s="5" t="s">
        <v>1116</v>
      </c>
      <c r="H13" s="17" t="s">
        <v>678</v>
      </c>
      <c r="I13" s="5" t="s">
        <v>32</v>
      </c>
      <c r="J13" s="5">
        <v>1470.0</v>
      </c>
      <c r="K13" s="5" t="s">
        <v>32</v>
      </c>
      <c r="L13" s="5" t="s">
        <v>197</v>
      </c>
      <c r="M13" s="5" t="s">
        <v>680</v>
      </c>
      <c r="N13" s="5">
        <v>6.119177</v>
      </c>
      <c r="O13" s="5" t="s">
        <v>32</v>
      </c>
      <c r="P13" s="5">
        <v>1468.0</v>
      </c>
      <c r="Q13" s="58">
        <v>1.204425E-9</v>
      </c>
      <c r="R13" s="5" t="s">
        <v>32</v>
      </c>
      <c r="S13" s="5" t="s">
        <v>32</v>
      </c>
      <c r="T13" s="5" t="s">
        <v>32</v>
      </c>
      <c r="U13" s="5" t="s">
        <v>32</v>
      </c>
      <c r="V13" s="5" t="s">
        <v>32</v>
      </c>
      <c r="W13" s="5" t="s">
        <v>32</v>
      </c>
      <c r="X13" s="5" t="s">
        <v>31</v>
      </c>
      <c r="Y13" s="5" t="s">
        <v>32</v>
      </c>
      <c r="Z13" s="5" t="s">
        <v>32</v>
      </c>
      <c r="AA13" s="5" t="s">
        <v>32</v>
      </c>
      <c r="AB13" s="5" t="s">
        <v>32</v>
      </c>
      <c r="AC13" s="5" t="s">
        <v>32</v>
      </c>
      <c r="AD13" s="5" t="s">
        <v>681</v>
      </c>
      <c r="AE13" s="5">
        <v>0.4440876</v>
      </c>
      <c r="AF13" s="5">
        <v>0.3008683</v>
      </c>
      <c r="AG13" s="5">
        <v>0.5871576</v>
      </c>
      <c r="AH13" s="5" t="s">
        <v>32</v>
      </c>
      <c r="AI13" s="5" t="s">
        <v>32</v>
      </c>
      <c r="AJ13" s="5" t="s">
        <v>32</v>
      </c>
      <c r="AK13" s="6" t="s">
        <v>32</v>
      </c>
      <c r="AL13" s="6" t="s">
        <v>32</v>
      </c>
      <c r="AM13" s="6" t="s">
        <v>32</v>
      </c>
      <c r="AN13" s="6" t="s">
        <v>32</v>
      </c>
      <c r="AO13" s="5" t="s">
        <v>1117</v>
      </c>
    </row>
    <row r="14" ht="15.75" customHeight="1">
      <c r="A14">
        <v>20.0</v>
      </c>
      <c r="B14" s="5">
        <v>2.0</v>
      </c>
      <c r="C14" s="5">
        <v>5.0</v>
      </c>
      <c r="D14" s="5" t="s">
        <v>409</v>
      </c>
      <c r="E14" s="5" t="s">
        <v>1118</v>
      </c>
      <c r="F14" s="5" t="s">
        <v>31</v>
      </c>
      <c r="G14" s="5" t="s">
        <v>1116</v>
      </c>
      <c r="H14" s="17" t="s">
        <v>678</v>
      </c>
      <c r="I14" s="5" t="s">
        <v>32</v>
      </c>
      <c r="J14" s="5">
        <v>2009.0</v>
      </c>
      <c r="K14" s="5" t="s">
        <v>32</v>
      </c>
      <c r="L14" s="5" t="s">
        <v>197</v>
      </c>
      <c r="M14" s="5" t="s">
        <v>680</v>
      </c>
      <c r="N14" s="5">
        <v>11.10815</v>
      </c>
      <c r="O14" s="5" t="s">
        <v>32</v>
      </c>
      <c r="P14" s="5">
        <v>2007.0</v>
      </c>
      <c r="Q14" s="58">
        <v>7.296832E-28</v>
      </c>
      <c r="R14" s="5" t="s">
        <v>32</v>
      </c>
      <c r="S14" s="5" t="s">
        <v>32</v>
      </c>
      <c r="T14" s="5" t="s">
        <v>32</v>
      </c>
      <c r="U14" s="5" t="s">
        <v>32</v>
      </c>
      <c r="V14" s="5" t="s">
        <v>32</v>
      </c>
      <c r="W14" s="5" t="s">
        <v>32</v>
      </c>
      <c r="X14" s="5" t="s">
        <v>31</v>
      </c>
      <c r="Y14" s="5" t="s">
        <v>32</v>
      </c>
      <c r="Z14" s="5" t="s">
        <v>32</v>
      </c>
      <c r="AA14" s="5" t="s">
        <v>32</v>
      </c>
      <c r="AB14" s="5" t="s">
        <v>32</v>
      </c>
      <c r="AC14" s="5" t="s">
        <v>32</v>
      </c>
      <c r="AD14" s="5" t="s">
        <v>681</v>
      </c>
      <c r="AE14" s="5">
        <v>0.5106346</v>
      </c>
      <c r="AF14" s="5">
        <v>0.4191003</v>
      </c>
      <c r="AG14" s="5">
        <v>0.6020453</v>
      </c>
      <c r="AH14" s="5" t="s">
        <v>32</v>
      </c>
      <c r="AI14" s="5" t="s">
        <v>32</v>
      </c>
      <c r="AJ14" s="5" t="s">
        <v>32</v>
      </c>
      <c r="AK14" s="6" t="s">
        <v>32</v>
      </c>
      <c r="AL14" s="6" t="s">
        <v>32</v>
      </c>
      <c r="AM14" s="6" t="s">
        <v>32</v>
      </c>
      <c r="AN14" s="6" t="s">
        <v>32</v>
      </c>
      <c r="AO14" s="5" t="s">
        <v>1117</v>
      </c>
    </row>
    <row r="15" ht="15.75" customHeight="1">
      <c r="A15">
        <v>20.0</v>
      </c>
      <c r="B15" s="5">
        <v>2.0</v>
      </c>
      <c r="C15" s="5">
        <v>6.0</v>
      </c>
      <c r="D15" s="5" t="s">
        <v>409</v>
      </c>
      <c r="E15" s="5" t="s">
        <v>1119</v>
      </c>
      <c r="F15" s="5" t="s">
        <v>31</v>
      </c>
      <c r="G15" s="5" t="s">
        <v>1116</v>
      </c>
      <c r="H15" s="17" t="s">
        <v>678</v>
      </c>
      <c r="I15" s="5" t="s">
        <v>32</v>
      </c>
      <c r="J15" s="5">
        <v>13.0</v>
      </c>
      <c r="K15" s="5" t="s">
        <v>32</v>
      </c>
      <c r="L15" s="5" t="s">
        <v>197</v>
      </c>
      <c r="M15" s="5" t="s">
        <v>680</v>
      </c>
      <c r="N15" s="5">
        <v>4.539694</v>
      </c>
      <c r="O15" s="5" t="s">
        <v>32</v>
      </c>
      <c r="P15" s="5">
        <v>11.0</v>
      </c>
      <c r="Q15" s="5">
        <v>8.442884E-4</v>
      </c>
      <c r="R15" s="5" t="s">
        <v>32</v>
      </c>
      <c r="S15" s="5" t="s">
        <v>32</v>
      </c>
      <c r="T15" s="5" t="s">
        <v>32</v>
      </c>
      <c r="U15" s="5" t="s">
        <v>32</v>
      </c>
      <c r="V15" s="5" t="s">
        <v>32</v>
      </c>
      <c r="W15" s="5" t="s">
        <v>32</v>
      </c>
      <c r="X15" s="5" t="s">
        <v>31</v>
      </c>
      <c r="Y15" s="5" t="s">
        <v>32</v>
      </c>
      <c r="Z15" s="5" t="s">
        <v>32</v>
      </c>
      <c r="AA15" s="5" t="s">
        <v>32</v>
      </c>
      <c r="AB15" s="5" t="s">
        <v>32</v>
      </c>
      <c r="AC15" s="5" t="s">
        <v>32</v>
      </c>
      <c r="AD15" s="5" t="s">
        <v>681</v>
      </c>
      <c r="AE15" s="5">
        <v>2.588024</v>
      </c>
      <c r="AF15" s="5">
        <v>1.012424</v>
      </c>
      <c r="AG15" s="5">
        <v>4.103375</v>
      </c>
      <c r="AH15" s="5" t="s">
        <v>32</v>
      </c>
      <c r="AI15" s="5" t="s">
        <v>32</v>
      </c>
      <c r="AJ15" s="5" t="s">
        <v>32</v>
      </c>
      <c r="AK15" s="6" t="s">
        <v>32</v>
      </c>
      <c r="AL15" s="6" t="s">
        <v>32</v>
      </c>
      <c r="AM15" s="6" t="s">
        <v>32</v>
      </c>
      <c r="AN15" s="6" t="s">
        <v>32</v>
      </c>
      <c r="AO15" s="5" t="s">
        <v>1117</v>
      </c>
    </row>
    <row r="16" ht="15.75" customHeight="1">
      <c r="A16">
        <v>20.0</v>
      </c>
      <c r="B16" s="5">
        <v>2.0</v>
      </c>
      <c r="C16" s="5">
        <v>7.0</v>
      </c>
      <c r="D16" s="5" t="s">
        <v>409</v>
      </c>
      <c r="E16" s="5" t="s">
        <v>1120</v>
      </c>
      <c r="F16" s="5" t="s">
        <v>31</v>
      </c>
      <c r="G16" s="5" t="s">
        <v>1116</v>
      </c>
      <c r="H16" s="17" t="s">
        <v>678</v>
      </c>
      <c r="I16" s="5" t="s">
        <v>32</v>
      </c>
      <c r="J16" s="5">
        <v>18.0</v>
      </c>
      <c r="K16" s="5" t="s">
        <v>32</v>
      </c>
      <c r="L16" s="5" t="s">
        <v>197</v>
      </c>
      <c r="M16" s="5" t="s">
        <v>680</v>
      </c>
      <c r="N16" s="5">
        <v>5.583189</v>
      </c>
      <c r="O16" s="5" t="s">
        <v>32</v>
      </c>
      <c r="P16" s="5">
        <v>16.0</v>
      </c>
      <c r="Q16" s="58">
        <v>4.119656E-5</v>
      </c>
      <c r="R16" s="5" t="s">
        <v>32</v>
      </c>
      <c r="S16" s="5" t="s">
        <v>32</v>
      </c>
      <c r="T16" s="5" t="s">
        <v>32</v>
      </c>
      <c r="U16" s="5" t="s">
        <v>32</v>
      </c>
      <c r="V16" s="5" t="s">
        <v>32</v>
      </c>
      <c r="W16" s="5" t="s">
        <v>32</v>
      </c>
      <c r="X16" s="5" t="s">
        <v>31</v>
      </c>
      <c r="Y16" s="5" t="s">
        <v>32</v>
      </c>
      <c r="Z16" s="5" t="s">
        <v>32</v>
      </c>
      <c r="AA16" s="5" t="s">
        <v>32</v>
      </c>
      <c r="AB16" s="5" t="s">
        <v>32</v>
      </c>
      <c r="AC16" s="5" t="s">
        <v>32</v>
      </c>
      <c r="AD16" s="5" t="s">
        <v>681</v>
      </c>
      <c r="AE16" s="5">
        <v>2.648339</v>
      </c>
      <c r="AF16" s="5">
        <v>1.326467</v>
      </c>
      <c r="AG16" s="5">
        <v>3.927851</v>
      </c>
      <c r="AH16" s="5" t="s">
        <v>32</v>
      </c>
      <c r="AI16" s="5" t="s">
        <v>32</v>
      </c>
      <c r="AJ16" s="5" t="s">
        <v>32</v>
      </c>
      <c r="AK16" s="6" t="s">
        <v>32</v>
      </c>
      <c r="AL16" s="6" t="s">
        <v>32</v>
      </c>
      <c r="AM16" s="6" t="s">
        <v>32</v>
      </c>
      <c r="AN16" s="6" t="s">
        <v>32</v>
      </c>
      <c r="AO16" s="5" t="s">
        <v>1117</v>
      </c>
    </row>
    <row r="17" ht="15.75" customHeight="1">
      <c r="A17" s="5">
        <v>41.0</v>
      </c>
      <c r="B17" s="5">
        <v>2.0</v>
      </c>
      <c r="C17" s="5">
        <v>2.0</v>
      </c>
      <c r="D17" s="5" t="s">
        <v>531</v>
      </c>
      <c r="E17" s="5" t="s">
        <v>1121</v>
      </c>
      <c r="F17" s="5" t="s">
        <v>31</v>
      </c>
      <c r="G17" s="5" t="s">
        <v>1122</v>
      </c>
      <c r="H17" s="5" t="s">
        <v>708</v>
      </c>
      <c r="I17" s="5" t="s">
        <v>32</v>
      </c>
      <c r="J17" s="5">
        <v>14.0</v>
      </c>
      <c r="K17" s="5" t="s">
        <v>32</v>
      </c>
      <c r="L17" s="5" t="s">
        <v>390</v>
      </c>
      <c r="M17" s="5" t="s">
        <v>695</v>
      </c>
      <c r="N17" s="5">
        <v>1.341641</v>
      </c>
      <c r="O17" s="5" t="s">
        <v>32</v>
      </c>
      <c r="P17" s="5" t="s">
        <v>32</v>
      </c>
      <c r="Q17" s="5">
        <v>0.3571429</v>
      </c>
      <c r="R17" s="5" t="s">
        <v>32</v>
      </c>
      <c r="S17" s="5" t="s">
        <v>32</v>
      </c>
      <c r="T17" s="5" t="s">
        <v>32</v>
      </c>
      <c r="U17" s="5" t="s">
        <v>32</v>
      </c>
      <c r="V17" s="5" t="s">
        <v>32</v>
      </c>
      <c r="W17" s="5" t="s">
        <v>32</v>
      </c>
      <c r="X17" s="5" t="s">
        <v>31</v>
      </c>
      <c r="Y17" s="5" t="s">
        <v>32</v>
      </c>
      <c r="Z17" s="5" t="s">
        <v>32</v>
      </c>
      <c r="AA17" s="5" t="s">
        <v>32</v>
      </c>
      <c r="AB17" s="5" t="s">
        <v>32</v>
      </c>
      <c r="AC17" s="5" t="s">
        <v>32</v>
      </c>
      <c r="AD17" s="5" t="s">
        <v>1123</v>
      </c>
      <c r="AE17" s="5">
        <v>0.2</v>
      </c>
      <c r="AF17" s="5">
        <v>-0.1925865</v>
      </c>
      <c r="AG17" s="5">
        <v>0.5373961</v>
      </c>
      <c r="AH17" s="5" t="s">
        <v>32</v>
      </c>
      <c r="AI17" s="5" t="s">
        <v>32</v>
      </c>
      <c r="AJ17" s="5" t="s">
        <v>32</v>
      </c>
      <c r="AK17" s="6" t="s">
        <v>32</v>
      </c>
      <c r="AL17" s="6" t="s">
        <v>32</v>
      </c>
      <c r="AM17" s="6" t="s">
        <v>32</v>
      </c>
      <c r="AN17" s="6" t="s">
        <v>32</v>
      </c>
      <c r="AO17" s="5" t="s">
        <v>1124</v>
      </c>
    </row>
    <row r="18" ht="15.75" customHeight="1">
      <c r="A18" s="5">
        <v>41.0</v>
      </c>
      <c r="B18" s="5">
        <v>2.0</v>
      </c>
      <c r="C18" s="5">
        <v>3.0</v>
      </c>
      <c r="D18" s="5" t="s">
        <v>531</v>
      </c>
      <c r="E18" s="5" t="s">
        <v>1125</v>
      </c>
      <c r="F18" s="5" t="s">
        <v>31</v>
      </c>
      <c r="G18" s="5" t="s">
        <v>1122</v>
      </c>
      <c r="H18" s="5" t="s">
        <v>678</v>
      </c>
      <c r="I18" s="5" t="s">
        <v>32</v>
      </c>
      <c r="J18" s="5">
        <v>14.0</v>
      </c>
      <c r="K18" s="5" t="s">
        <v>32</v>
      </c>
      <c r="L18" s="5" t="s">
        <v>390</v>
      </c>
      <c r="M18" s="5" t="s">
        <v>695</v>
      </c>
      <c r="N18" s="5">
        <v>2.248456</v>
      </c>
      <c r="O18" s="5" t="s">
        <v>32</v>
      </c>
      <c r="P18" s="5" t="s">
        <v>32</v>
      </c>
      <c r="Q18" s="5">
        <v>0.03196803</v>
      </c>
      <c r="R18" s="5" t="s">
        <v>32</v>
      </c>
      <c r="S18" s="5" t="s">
        <v>32</v>
      </c>
      <c r="T18" s="5" t="s">
        <v>32</v>
      </c>
      <c r="U18" s="5" t="s">
        <v>32</v>
      </c>
      <c r="V18" s="5" t="s">
        <v>32</v>
      </c>
      <c r="W18" s="5" t="s">
        <v>32</v>
      </c>
      <c r="X18" s="5" t="s">
        <v>31</v>
      </c>
      <c r="Y18" s="5" t="s">
        <v>32</v>
      </c>
      <c r="Z18" s="5" t="s">
        <v>32</v>
      </c>
      <c r="AA18" s="5" t="s">
        <v>32</v>
      </c>
      <c r="AB18" s="5" t="s">
        <v>32</v>
      </c>
      <c r="AC18" s="5" t="s">
        <v>32</v>
      </c>
      <c r="AD18" s="5" t="s">
        <v>1123</v>
      </c>
      <c r="AE18" s="5">
        <v>0.6666667</v>
      </c>
      <c r="AF18" s="5">
        <v>0.2413626</v>
      </c>
      <c r="AG18" s="5">
        <v>0.8771372</v>
      </c>
      <c r="AH18" s="5" t="s">
        <v>32</v>
      </c>
      <c r="AI18" s="5" t="s">
        <v>32</v>
      </c>
      <c r="AJ18" s="5" t="s">
        <v>32</v>
      </c>
      <c r="AK18" s="6" t="s">
        <v>32</v>
      </c>
      <c r="AL18" s="6" t="s">
        <v>32</v>
      </c>
      <c r="AM18" s="6" t="s">
        <v>32</v>
      </c>
      <c r="AN18" s="6" t="s">
        <v>32</v>
      </c>
      <c r="AO18" s="5" t="s">
        <v>1124</v>
      </c>
    </row>
    <row r="19" ht="15.75" customHeight="1">
      <c r="A19" s="5">
        <v>41.0</v>
      </c>
      <c r="B19" s="5">
        <v>2.0</v>
      </c>
      <c r="C19" s="5">
        <v>4.0</v>
      </c>
      <c r="D19" s="5" t="s">
        <v>531</v>
      </c>
      <c r="E19" s="5" t="s">
        <v>1126</v>
      </c>
      <c r="F19" s="5" t="s">
        <v>31</v>
      </c>
      <c r="G19" s="5" t="s">
        <v>1122</v>
      </c>
      <c r="H19" s="5" t="s">
        <v>678</v>
      </c>
      <c r="I19" s="5" t="s">
        <v>32</v>
      </c>
      <c r="J19" s="5">
        <v>14.0</v>
      </c>
      <c r="K19" s="5" t="s">
        <v>32</v>
      </c>
      <c r="L19" s="5" t="s">
        <v>390</v>
      </c>
      <c r="M19" s="5" t="s">
        <v>695</v>
      </c>
      <c r="N19" s="5">
        <v>2.326224</v>
      </c>
      <c r="O19" s="5" t="s">
        <v>32</v>
      </c>
      <c r="P19" s="5" t="s">
        <v>32</v>
      </c>
      <c r="Q19" s="5">
        <v>0.02497502</v>
      </c>
      <c r="R19" s="5" t="s">
        <v>32</v>
      </c>
      <c r="S19" s="5" t="s">
        <v>32</v>
      </c>
      <c r="T19" s="5" t="s">
        <v>32</v>
      </c>
      <c r="U19" s="5" t="s">
        <v>32</v>
      </c>
      <c r="V19" s="5" t="s">
        <v>32</v>
      </c>
      <c r="W19" s="5" t="s">
        <v>32</v>
      </c>
      <c r="X19" s="5" t="s">
        <v>31</v>
      </c>
      <c r="Y19" s="5" t="s">
        <v>32</v>
      </c>
      <c r="Z19" s="5" t="s">
        <v>32</v>
      </c>
      <c r="AA19" s="5" t="s">
        <v>32</v>
      </c>
      <c r="AB19" s="5" t="s">
        <v>32</v>
      </c>
      <c r="AC19" s="5" t="s">
        <v>32</v>
      </c>
      <c r="AD19" s="5" t="s">
        <v>1123</v>
      </c>
      <c r="AE19" s="5">
        <v>0.7555556</v>
      </c>
      <c r="AF19" s="5">
        <v>0.2622037</v>
      </c>
      <c r="AG19" s="5">
        <v>0.9357929</v>
      </c>
      <c r="AH19" s="5" t="s">
        <v>32</v>
      </c>
      <c r="AI19" s="5" t="s">
        <v>32</v>
      </c>
      <c r="AJ19" s="5" t="s">
        <v>32</v>
      </c>
      <c r="AK19" s="6" t="s">
        <v>32</v>
      </c>
      <c r="AL19" s="6" t="s">
        <v>32</v>
      </c>
      <c r="AM19" s="6" t="s">
        <v>32</v>
      </c>
      <c r="AN19" s="6" t="s">
        <v>32</v>
      </c>
      <c r="AO19" s="5" t="s">
        <v>1124</v>
      </c>
    </row>
    <row r="20" ht="15.75" customHeight="1">
      <c r="A20" s="5">
        <v>41.0</v>
      </c>
      <c r="B20" s="5">
        <v>2.0</v>
      </c>
      <c r="C20" s="5">
        <v>5.0</v>
      </c>
      <c r="D20" s="5" t="s">
        <v>531</v>
      </c>
      <c r="E20" s="5" t="s">
        <v>1127</v>
      </c>
      <c r="F20" s="5" t="s">
        <v>31</v>
      </c>
      <c r="G20" s="5" t="s">
        <v>1122</v>
      </c>
      <c r="H20" s="5" t="s">
        <v>678</v>
      </c>
      <c r="I20" s="5" t="s">
        <v>32</v>
      </c>
      <c r="J20" s="5">
        <v>14.0</v>
      </c>
      <c r="K20" s="5" t="s">
        <v>32</v>
      </c>
      <c r="L20" s="5" t="s">
        <v>197</v>
      </c>
      <c r="M20" s="5" t="s">
        <v>680</v>
      </c>
      <c r="N20" s="5">
        <v>3.233942</v>
      </c>
      <c r="O20" s="5" t="s">
        <v>32</v>
      </c>
      <c r="P20" s="5">
        <v>12.0</v>
      </c>
      <c r="Q20" s="5">
        <v>0.007166707</v>
      </c>
      <c r="R20" s="5" t="s">
        <v>32</v>
      </c>
      <c r="S20" s="5" t="s">
        <v>32</v>
      </c>
      <c r="T20" s="5" t="s">
        <v>32</v>
      </c>
      <c r="U20" s="5" t="s">
        <v>32</v>
      </c>
      <c r="V20" s="5" t="s">
        <v>32</v>
      </c>
      <c r="W20" s="5" t="s">
        <v>32</v>
      </c>
      <c r="X20" s="5" t="s">
        <v>31</v>
      </c>
      <c r="Y20" s="5" t="s">
        <v>32</v>
      </c>
      <c r="Z20" s="5" t="s">
        <v>32</v>
      </c>
      <c r="AA20" s="5" t="s">
        <v>32</v>
      </c>
      <c r="AB20" s="5" t="s">
        <v>32</v>
      </c>
      <c r="AC20" s="5" t="s">
        <v>32</v>
      </c>
      <c r="AD20" s="5" t="s">
        <v>681</v>
      </c>
      <c r="AE20" s="5">
        <v>1.803807</v>
      </c>
      <c r="AF20" s="5">
        <v>0.4722431</v>
      </c>
      <c r="AG20" s="5">
        <v>3.0832865</v>
      </c>
      <c r="AH20" s="5" t="s">
        <v>32</v>
      </c>
      <c r="AI20" s="5" t="s">
        <v>32</v>
      </c>
      <c r="AJ20" s="5" t="s">
        <v>32</v>
      </c>
      <c r="AK20" s="6" t="s">
        <v>32</v>
      </c>
      <c r="AL20" s="6" t="s">
        <v>32</v>
      </c>
      <c r="AM20" s="6" t="s">
        <v>32</v>
      </c>
      <c r="AN20" s="6" t="s">
        <v>32</v>
      </c>
    </row>
    <row r="21" ht="15.75" customHeight="1">
      <c r="A21" s="5">
        <v>41.0</v>
      </c>
      <c r="B21" s="5">
        <v>2.0</v>
      </c>
      <c r="C21" s="5">
        <v>6.0</v>
      </c>
      <c r="D21" s="5" t="s">
        <v>531</v>
      </c>
      <c r="E21" s="5" t="s">
        <v>1128</v>
      </c>
      <c r="F21" s="5" t="s">
        <v>31</v>
      </c>
      <c r="G21" s="5" t="s">
        <v>1122</v>
      </c>
      <c r="H21" s="5" t="s">
        <v>708</v>
      </c>
      <c r="I21" s="5" t="s">
        <v>32</v>
      </c>
      <c r="J21" s="5">
        <v>14.0</v>
      </c>
      <c r="K21" s="5" t="s">
        <v>32</v>
      </c>
      <c r="L21" s="5" t="s">
        <v>197</v>
      </c>
      <c r="M21" s="5" t="s">
        <v>680</v>
      </c>
      <c r="N21" s="5">
        <v>1.054716</v>
      </c>
      <c r="O21" s="5" t="s">
        <v>32</v>
      </c>
      <c r="P21" s="5">
        <v>12.0</v>
      </c>
      <c r="Q21" s="5">
        <v>0.3123288</v>
      </c>
      <c r="R21" s="5" t="s">
        <v>32</v>
      </c>
      <c r="S21" s="5" t="s">
        <v>32</v>
      </c>
      <c r="T21" s="5" t="s">
        <v>32</v>
      </c>
      <c r="U21" s="5" t="s">
        <v>32</v>
      </c>
      <c r="V21" s="5" t="s">
        <v>32</v>
      </c>
      <c r="W21" s="5" t="s">
        <v>32</v>
      </c>
      <c r="X21" s="5" t="s">
        <v>31</v>
      </c>
      <c r="Y21" s="5" t="s">
        <v>32</v>
      </c>
      <c r="Z21" s="5" t="s">
        <v>32</v>
      </c>
      <c r="AA21" s="5" t="s">
        <v>32</v>
      </c>
      <c r="AB21" s="5" t="s">
        <v>32</v>
      </c>
      <c r="AC21" s="5" t="s">
        <v>32</v>
      </c>
      <c r="AD21" s="5" t="s">
        <v>681</v>
      </c>
      <c r="AE21" s="5">
        <v>0.5882922</v>
      </c>
      <c r="AF21" s="5">
        <v>-0.5410238</v>
      </c>
      <c r="AG21" s="5">
        <v>1.694427</v>
      </c>
      <c r="AH21" s="5" t="s">
        <v>32</v>
      </c>
      <c r="AI21" s="5" t="s">
        <v>32</v>
      </c>
      <c r="AJ21" s="5" t="s">
        <v>32</v>
      </c>
      <c r="AK21" s="6" t="s">
        <v>32</v>
      </c>
      <c r="AL21" s="6" t="s">
        <v>32</v>
      </c>
      <c r="AM21" s="6" t="s">
        <v>32</v>
      </c>
      <c r="AN21" s="6" t="s">
        <v>32</v>
      </c>
    </row>
    <row r="22" ht="15.75" customHeight="1">
      <c r="A22">
        <v>42.0</v>
      </c>
      <c r="B22" s="5">
        <v>1.0</v>
      </c>
      <c r="C22" s="5">
        <v>2.0</v>
      </c>
      <c r="D22" s="5" t="s">
        <v>535</v>
      </c>
      <c r="E22" s="5" t="s">
        <v>1129</v>
      </c>
      <c r="F22" s="5" t="s">
        <v>31</v>
      </c>
      <c r="G22" s="5" t="s">
        <v>1130</v>
      </c>
      <c r="H22" s="5" t="s">
        <v>678</v>
      </c>
      <c r="I22" s="5" t="s">
        <v>32</v>
      </c>
      <c r="J22" s="5" t="s">
        <v>259</v>
      </c>
      <c r="K22" s="5">
        <v>3.0</v>
      </c>
      <c r="L22" s="5" t="s">
        <v>32</v>
      </c>
      <c r="M22" s="5" t="s">
        <v>32</v>
      </c>
      <c r="N22" s="5" t="s">
        <v>32</v>
      </c>
      <c r="O22" s="5" t="s">
        <v>32</v>
      </c>
      <c r="P22" s="5" t="s">
        <v>32</v>
      </c>
      <c r="Q22" s="5" t="s">
        <v>32</v>
      </c>
      <c r="R22" s="5" t="s">
        <v>32</v>
      </c>
      <c r="S22" s="5" t="s">
        <v>32</v>
      </c>
      <c r="T22" s="5" t="s">
        <v>32</v>
      </c>
      <c r="U22" s="5" t="s">
        <v>32</v>
      </c>
      <c r="V22" s="5" t="s">
        <v>32</v>
      </c>
      <c r="W22" s="5" t="s">
        <v>32</v>
      </c>
      <c r="X22" s="5" t="s">
        <v>27</v>
      </c>
      <c r="Y22" s="5" t="s">
        <v>32</v>
      </c>
      <c r="Z22" s="5" t="s">
        <v>32</v>
      </c>
      <c r="AA22" s="5" t="s">
        <v>32</v>
      </c>
      <c r="AB22" s="5" t="s">
        <v>32</v>
      </c>
      <c r="AC22" s="5" t="s">
        <v>32</v>
      </c>
      <c r="AD22" s="5" t="s">
        <v>32</v>
      </c>
      <c r="AE22" s="5" t="s">
        <v>32</v>
      </c>
      <c r="AF22" s="5" t="s">
        <v>32</v>
      </c>
      <c r="AG22" s="5" t="s">
        <v>32</v>
      </c>
      <c r="AH22" s="5" t="s">
        <v>32</v>
      </c>
      <c r="AI22" s="5" t="s">
        <v>32</v>
      </c>
      <c r="AJ22" s="5" t="s">
        <v>32</v>
      </c>
      <c r="AK22" s="6" t="s">
        <v>32</v>
      </c>
      <c r="AL22" s="6" t="s">
        <v>32</v>
      </c>
      <c r="AM22" s="6" t="s">
        <v>32</v>
      </c>
      <c r="AN22" s="6" t="s">
        <v>32</v>
      </c>
      <c r="AO22" s="5"/>
    </row>
    <row r="23" ht="15.75" customHeight="1">
      <c r="AK23" s="45"/>
      <c r="AL23" s="45"/>
      <c r="AM23" s="45"/>
    </row>
    <row r="24" ht="15.75" customHeight="1">
      <c r="Q24" s="45"/>
      <c r="W24" s="45"/>
      <c r="AK24" s="45"/>
      <c r="AL24" s="45"/>
      <c r="AM24" s="45"/>
      <c r="AN24" s="45"/>
    </row>
    <row r="25" ht="15.75" customHeight="1">
      <c r="AK25" s="45"/>
      <c r="AL25" s="45"/>
      <c r="AM25" s="45"/>
      <c r="AN25" s="45"/>
    </row>
    <row r="26" ht="15.75" customHeight="1">
      <c r="AK26" s="45"/>
      <c r="AL26" s="45"/>
      <c r="AM26" s="45"/>
      <c r="AN26" s="45"/>
    </row>
    <row r="27" ht="15.75" customHeight="1">
      <c r="AK27" s="45"/>
      <c r="AL27" s="45"/>
      <c r="AM27" s="45"/>
      <c r="AN27" s="45"/>
    </row>
    <row r="28" ht="15.75" customHeight="1">
      <c r="AK28" s="45"/>
      <c r="AL28" s="45"/>
      <c r="AM28" s="45"/>
      <c r="AN28" s="45"/>
    </row>
    <row r="29" ht="15.75" customHeight="1">
      <c r="AK29" s="45"/>
      <c r="AL29" s="45"/>
      <c r="AM29" s="45"/>
      <c r="AN29" s="45"/>
    </row>
    <row r="30" ht="15.75" customHeight="1"/>
    <row r="31" ht="15.75" customHeight="1"/>
    <row r="32" ht="15.75" customHeight="1">
      <c r="AN32" s="45"/>
    </row>
    <row r="33" ht="15.75" customHeight="1"/>
    <row r="34" ht="15.75" customHeight="1"/>
    <row r="35" ht="15.75" customHeight="1">
      <c r="AE35" s="49"/>
      <c r="AF35" s="49"/>
      <c r="AG35" s="49"/>
      <c r="AH35" s="49"/>
      <c r="AI35" s="49"/>
      <c r="AJ35" s="49"/>
      <c r="AK35" s="49"/>
      <c r="AL35" s="49"/>
      <c r="AM35" s="49"/>
      <c r="AN35" s="49"/>
    </row>
    <row r="36" ht="15.75" customHeight="1">
      <c r="AK36" s="45"/>
      <c r="AL36" s="45"/>
      <c r="AM36" s="45"/>
      <c r="AN36" s="45"/>
    </row>
    <row r="37" ht="15.75" customHeight="1">
      <c r="AK37" s="45"/>
      <c r="AL37" s="45"/>
      <c r="AM37" s="45"/>
      <c r="AN37" s="45"/>
    </row>
    <row r="38" ht="15.75" customHeight="1">
      <c r="AK38" s="45"/>
      <c r="AL38" s="45"/>
      <c r="AM38" s="45"/>
      <c r="AN38" s="45"/>
    </row>
    <row r="39" ht="15.75" customHeight="1">
      <c r="AK39" s="45"/>
      <c r="AL39" s="45"/>
      <c r="AM39" s="45"/>
      <c r="AN39" s="45"/>
    </row>
    <row r="40" ht="15.75" customHeight="1">
      <c r="AK40" s="45"/>
      <c r="AL40" s="45"/>
      <c r="AM40" s="45"/>
      <c r="AN40" s="45"/>
    </row>
    <row r="41" ht="15.75" customHeight="1">
      <c r="AK41" s="45"/>
      <c r="AL41" s="45"/>
      <c r="AM41" s="45"/>
      <c r="AN41" s="45"/>
    </row>
    <row r="42" ht="15.75" customHeight="1">
      <c r="AK42" s="45"/>
      <c r="AL42" s="45"/>
      <c r="AM42" s="45"/>
      <c r="AN42" s="45"/>
    </row>
    <row r="43" ht="15.75" customHeight="1">
      <c r="AK43" s="45"/>
      <c r="AL43" s="45"/>
      <c r="AM43" s="45"/>
      <c r="AN43" s="45"/>
    </row>
    <row r="44" ht="15.75" customHeight="1">
      <c r="AK44" s="45"/>
      <c r="AL44" s="45"/>
      <c r="AM44" s="45"/>
      <c r="AN44" s="45"/>
    </row>
    <row r="45" ht="15.75" customHeight="1">
      <c r="AK45" s="45"/>
      <c r="AL45" s="45"/>
      <c r="AM45" s="45"/>
      <c r="AN45" s="45"/>
    </row>
    <row r="46" ht="15.75" customHeight="1">
      <c r="AK46" s="45"/>
      <c r="AL46" s="45"/>
      <c r="AM46" s="45"/>
      <c r="AN46" s="45"/>
    </row>
    <row r="47" ht="15.75" customHeight="1">
      <c r="AK47" s="45"/>
      <c r="AL47" s="45"/>
      <c r="AM47" s="45"/>
      <c r="AN47" s="45"/>
    </row>
    <row r="48" ht="15.75" customHeight="1">
      <c r="AK48" s="45"/>
      <c r="AL48" s="45"/>
      <c r="AM48" s="45"/>
      <c r="AN48" s="45"/>
    </row>
    <row r="49" ht="15.75" customHeight="1">
      <c r="AK49" s="45"/>
      <c r="AL49" s="45"/>
      <c r="AM49" s="45"/>
      <c r="AN49" s="45"/>
    </row>
    <row r="50" ht="15.75" customHeight="1">
      <c r="AK50" s="45"/>
      <c r="AL50" s="45"/>
      <c r="AM50" s="45"/>
      <c r="AN50" s="45"/>
    </row>
    <row r="51" ht="15.75" customHeight="1">
      <c r="AK51" s="45"/>
      <c r="AL51" s="45"/>
      <c r="AM51" s="45"/>
      <c r="AN51" s="45"/>
    </row>
    <row r="52" ht="15.75" customHeight="1">
      <c r="AK52" s="45"/>
      <c r="AL52" s="45"/>
      <c r="AM52" s="45"/>
      <c r="AN52" s="45"/>
    </row>
    <row r="53" ht="15.75" customHeight="1">
      <c r="AK53" s="45"/>
      <c r="AL53" s="45"/>
      <c r="AM53" s="45"/>
      <c r="AN53" s="45"/>
    </row>
    <row r="54" ht="15.75" customHeight="1">
      <c r="AK54" s="45"/>
      <c r="AL54" s="45"/>
      <c r="AM54" s="45"/>
      <c r="AN54" s="45"/>
    </row>
    <row r="55" ht="15.75" customHeight="1">
      <c r="AK55" s="45"/>
      <c r="AL55" s="45"/>
      <c r="AM55" s="45"/>
      <c r="AN55" s="45"/>
    </row>
    <row r="56" ht="15.75" customHeight="1">
      <c r="AK56" s="45"/>
      <c r="AL56" s="45"/>
      <c r="AM56" s="45"/>
      <c r="AN56" s="45"/>
    </row>
    <row r="57" ht="15.75" customHeight="1">
      <c r="AK57" s="45"/>
      <c r="AL57" s="45"/>
      <c r="AM57" s="45"/>
      <c r="AN57" s="45"/>
    </row>
    <row r="58" ht="15.75" customHeight="1">
      <c r="AK58" s="45"/>
      <c r="AL58" s="45"/>
      <c r="AM58" s="45"/>
      <c r="AN58" s="45"/>
    </row>
    <row r="59" ht="15.75" customHeight="1">
      <c r="AK59" s="45"/>
      <c r="AL59" s="45"/>
      <c r="AM59" s="45"/>
      <c r="AN59" s="45"/>
    </row>
    <row r="60" ht="15.75" customHeight="1">
      <c r="AK60" s="45"/>
      <c r="AL60" s="45"/>
      <c r="AM60" s="45"/>
      <c r="AN60" s="45"/>
    </row>
    <row r="61" ht="15.75" customHeight="1">
      <c r="AK61" s="45"/>
      <c r="AL61" s="45"/>
      <c r="AM61" s="45"/>
      <c r="AN61" s="45"/>
    </row>
    <row r="62" ht="15.75" customHeight="1">
      <c r="AK62" s="45"/>
      <c r="AL62" s="45"/>
      <c r="AM62" s="45"/>
      <c r="AN62" s="45"/>
    </row>
    <row r="63" ht="15.75" customHeight="1">
      <c r="AK63" s="45"/>
      <c r="AL63" s="45"/>
      <c r="AM63" s="45"/>
      <c r="AN63" s="45"/>
    </row>
    <row r="64" ht="15.75" customHeight="1">
      <c r="AK64" s="45"/>
      <c r="AL64" s="45"/>
      <c r="AM64" s="45"/>
      <c r="AN64" s="45"/>
    </row>
    <row r="65" ht="15.75" customHeight="1">
      <c r="AK65" s="45"/>
      <c r="AL65" s="45"/>
      <c r="AM65" s="45"/>
      <c r="AN65" s="45"/>
    </row>
    <row r="66" ht="15.75" customHeight="1">
      <c r="AK66" s="45"/>
      <c r="AL66" s="45"/>
      <c r="AM66" s="45"/>
      <c r="AN66" s="45"/>
    </row>
    <row r="67" ht="15.75" customHeight="1">
      <c r="AK67" s="45"/>
      <c r="AL67" s="45"/>
      <c r="AM67" s="45"/>
      <c r="AN67" s="45"/>
    </row>
    <row r="68" ht="15.75" customHeight="1">
      <c r="AK68" s="45"/>
      <c r="AL68" s="45"/>
      <c r="AM68" s="45"/>
      <c r="AN68" s="45"/>
    </row>
    <row r="69" ht="15.75" customHeight="1">
      <c r="AK69" s="45"/>
      <c r="AL69" s="45"/>
      <c r="AM69" s="45"/>
      <c r="AN69" s="45"/>
    </row>
    <row r="70" ht="15.75" customHeight="1">
      <c r="AK70" s="45"/>
      <c r="AL70" s="45"/>
      <c r="AM70" s="45"/>
      <c r="AN70" s="45"/>
    </row>
    <row r="71" ht="15.75" customHeight="1">
      <c r="AK71" s="45"/>
      <c r="AL71" s="45"/>
      <c r="AM71" s="45"/>
      <c r="AN71" s="45"/>
    </row>
    <row r="72" ht="15.75" customHeight="1">
      <c r="AK72" s="45"/>
      <c r="AL72" s="45"/>
      <c r="AM72" s="45"/>
      <c r="AN72" s="45"/>
    </row>
    <row r="73" ht="15.75" customHeight="1">
      <c r="AK73" s="45"/>
      <c r="AL73" s="45"/>
      <c r="AM73" s="45"/>
      <c r="AN73" s="45"/>
    </row>
    <row r="74" ht="15.75" customHeight="1">
      <c r="AK74" s="45"/>
      <c r="AL74" s="45"/>
      <c r="AM74" s="45"/>
      <c r="AN74" s="45"/>
    </row>
    <row r="75" ht="15.75" customHeight="1">
      <c r="AK75" s="45"/>
      <c r="AL75" s="45"/>
      <c r="AM75" s="45"/>
      <c r="AN75" s="45"/>
    </row>
    <row r="76" ht="15.75" customHeight="1">
      <c r="AK76" s="45"/>
      <c r="AL76" s="45"/>
      <c r="AM76" s="45"/>
      <c r="AN76" s="45"/>
    </row>
    <row r="77" ht="15.75" customHeight="1">
      <c r="AK77" s="45"/>
      <c r="AL77" s="45"/>
      <c r="AM77" s="45"/>
      <c r="AN77" s="45"/>
    </row>
    <row r="78" ht="15.75" customHeight="1">
      <c r="AK78" s="45"/>
      <c r="AL78" s="45"/>
      <c r="AM78" s="45"/>
      <c r="AN78" s="45"/>
    </row>
    <row r="79" ht="15.75" customHeight="1">
      <c r="AK79" s="45"/>
      <c r="AL79" s="45"/>
      <c r="AM79" s="45"/>
      <c r="AN79" s="45"/>
    </row>
    <row r="80" ht="15.75" customHeight="1">
      <c r="AK80" s="45"/>
      <c r="AL80" s="45"/>
      <c r="AM80" s="45"/>
      <c r="AN80" s="45"/>
    </row>
    <row r="81" ht="15.75" customHeight="1">
      <c r="AK81" s="45"/>
      <c r="AL81" s="45"/>
      <c r="AM81" s="45"/>
      <c r="AN81" s="45"/>
    </row>
    <row r="82" ht="15.75" customHeight="1">
      <c r="AK82" s="45"/>
      <c r="AL82" s="45"/>
      <c r="AM82" s="45"/>
      <c r="AN82" s="45"/>
    </row>
    <row r="83" ht="15.75" customHeight="1">
      <c r="AK83" s="45"/>
      <c r="AL83" s="45"/>
      <c r="AM83" s="45"/>
      <c r="AN83" s="45"/>
    </row>
    <row r="84" ht="15.75" customHeight="1">
      <c r="AK84" s="45"/>
      <c r="AL84" s="45"/>
      <c r="AM84" s="45"/>
      <c r="AN84" s="45"/>
    </row>
    <row r="85" ht="15.75" customHeight="1">
      <c r="AK85" s="45"/>
      <c r="AL85" s="45"/>
      <c r="AM85" s="45"/>
      <c r="AN85" s="45"/>
    </row>
    <row r="86" ht="15.75" customHeight="1">
      <c r="AK86" s="45"/>
      <c r="AL86" s="45"/>
      <c r="AM86" s="45"/>
      <c r="AN86" s="45"/>
    </row>
    <row r="87" ht="15.75" customHeight="1">
      <c r="AK87" s="45"/>
      <c r="AL87" s="45"/>
      <c r="AM87" s="45"/>
      <c r="AN87" s="45"/>
    </row>
    <row r="88" ht="15.75" customHeight="1">
      <c r="AK88" s="45"/>
      <c r="AL88" s="45"/>
      <c r="AM88" s="45"/>
      <c r="AN88" s="45"/>
    </row>
    <row r="89" ht="15.75" customHeight="1">
      <c r="AK89" s="45"/>
      <c r="AL89" s="45"/>
      <c r="AM89" s="45"/>
      <c r="AN89" s="45"/>
    </row>
    <row r="90" ht="15.75" customHeight="1">
      <c r="AK90" s="45"/>
      <c r="AL90" s="45"/>
      <c r="AM90" s="45"/>
      <c r="AN90" s="45"/>
    </row>
    <row r="91" ht="15.75" customHeight="1">
      <c r="AK91" s="45"/>
      <c r="AL91" s="45"/>
      <c r="AM91" s="45"/>
      <c r="AN91" s="45"/>
    </row>
    <row r="92" ht="15.75" customHeight="1">
      <c r="AK92" s="45"/>
      <c r="AL92" s="45"/>
      <c r="AM92" s="45"/>
      <c r="AN92" s="45"/>
    </row>
    <row r="93" ht="15.75" customHeight="1">
      <c r="AK93" s="45"/>
      <c r="AL93" s="45"/>
      <c r="AM93" s="45"/>
      <c r="AN93" s="45"/>
    </row>
    <row r="94" ht="15.75" customHeight="1">
      <c r="AK94" s="45"/>
      <c r="AL94" s="45"/>
      <c r="AM94" s="45"/>
      <c r="AN94" s="45"/>
    </row>
    <row r="95" ht="15.75" customHeight="1">
      <c r="AK95" s="45"/>
      <c r="AL95" s="45"/>
      <c r="AM95" s="45"/>
      <c r="AN95" s="45"/>
    </row>
    <row r="96" ht="15.75" customHeight="1">
      <c r="AK96" s="45"/>
      <c r="AL96" s="45"/>
      <c r="AM96" s="45"/>
      <c r="AN96" s="45"/>
    </row>
    <row r="97" ht="15.75" customHeight="1">
      <c r="AK97" s="45"/>
      <c r="AL97" s="45"/>
      <c r="AM97" s="45"/>
      <c r="AN97" s="45"/>
    </row>
    <row r="98" ht="15.75" customHeight="1">
      <c r="AK98" s="45"/>
      <c r="AL98" s="45"/>
      <c r="AM98" s="45"/>
      <c r="AN98" s="45"/>
    </row>
    <row r="99" ht="15.75" customHeight="1">
      <c r="AK99" s="45"/>
      <c r="AL99" s="45"/>
      <c r="AM99" s="45"/>
      <c r="AN99" s="45"/>
    </row>
    <row r="100" ht="15.75" customHeight="1">
      <c r="AK100" s="45"/>
      <c r="AL100" s="45"/>
      <c r="AM100" s="45"/>
      <c r="AN100" s="45"/>
    </row>
    <row r="101" ht="15.75" customHeight="1">
      <c r="AK101" s="45"/>
      <c r="AL101" s="45"/>
      <c r="AM101" s="45"/>
      <c r="AN101" s="45"/>
    </row>
    <row r="102" ht="15.75" customHeight="1">
      <c r="AK102" s="45"/>
      <c r="AL102" s="45"/>
      <c r="AM102" s="45"/>
      <c r="AN102" s="45"/>
    </row>
    <row r="103" ht="15.75" customHeight="1">
      <c r="AK103" s="45"/>
      <c r="AL103" s="45"/>
      <c r="AM103" s="45"/>
      <c r="AN103" s="45"/>
    </row>
    <row r="104" ht="15.75" customHeight="1">
      <c r="AK104" s="45"/>
      <c r="AL104" s="45"/>
      <c r="AM104" s="45"/>
      <c r="AN104" s="45"/>
    </row>
    <row r="105" ht="15.75" customHeight="1">
      <c r="AK105" s="45"/>
      <c r="AL105" s="45"/>
      <c r="AM105" s="45"/>
      <c r="AN105" s="45"/>
    </row>
    <row r="106" ht="15.75" customHeight="1">
      <c r="AK106" s="45"/>
      <c r="AL106" s="45"/>
      <c r="AM106" s="45"/>
      <c r="AN106" s="45"/>
    </row>
    <row r="107" ht="15.75" customHeight="1">
      <c r="AK107" s="45"/>
      <c r="AL107" s="45"/>
      <c r="AM107" s="45"/>
      <c r="AN107" s="45"/>
    </row>
    <row r="108" ht="15.75" customHeight="1">
      <c r="AK108" s="45"/>
      <c r="AL108" s="45"/>
      <c r="AM108" s="45"/>
      <c r="AN108" s="45"/>
    </row>
    <row r="109" ht="15.75" customHeight="1">
      <c r="AK109" s="45"/>
      <c r="AL109" s="45"/>
      <c r="AM109" s="45"/>
      <c r="AN109" s="45"/>
    </row>
    <row r="110" ht="15.75" customHeight="1">
      <c r="AK110" s="45"/>
      <c r="AL110" s="45"/>
      <c r="AM110" s="45"/>
      <c r="AN110" s="45"/>
    </row>
    <row r="111" ht="15.75" customHeight="1">
      <c r="AK111" s="45"/>
      <c r="AL111" s="45"/>
      <c r="AM111" s="45"/>
      <c r="AN111" s="45"/>
    </row>
    <row r="112" ht="15.75" customHeight="1">
      <c r="AK112" s="45"/>
      <c r="AL112" s="45"/>
      <c r="AM112" s="45"/>
      <c r="AN112" s="45"/>
    </row>
    <row r="113" ht="15.75" customHeight="1">
      <c r="AK113" s="45"/>
      <c r="AL113" s="45"/>
      <c r="AM113" s="45"/>
      <c r="AN113" s="45"/>
    </row>
    <row r="114" ht="15.75" customHeight="1">
      <c r="AK114" s="45"/>
      <c r="AL114" s="45"/>
      <c r="AM114" s="45"/>
      <c r="AN114" s="45"/>
    </row>
    <row r="115" ht="15.75" customHeight="1">
      <c r="AK115" s="45"/>
      <c r="AL115" s="45"/>
      <c r="AM115" s="45"/>
      <c r="AN115" s="45"/>
    </row>
    <row r="116" ht="15.75" customHeight="1">
      <c r="AK116" s="45"/>
      <c r="AL116" s="45"/>
      <c r="AM116" s="45"/>
      <c r="AN116" s="45"/>
    </row>
    <row r="117" ht="15.75" customHeight="1">
      <c r="AK117" s="45"/>
      <c r="AL117" s="45"/>
      <c r="AM117" s="45"/>
      <c r="AN117" s="45"/>
    </row>
    <row r="118" ht="15.75" customHeight="1">
      <c r="AK118" s="45"/>
      <c r="AL118" s="45"/>
      <c r="AM118" s="45"/>
      <c r="AN118" s="45"/>
    </row>
    <row r="119" ht="15.75" customHeight="1">
      <c r="AK119" s="45"/>
      <c r="AL119" s="45"/>
      <c r="AM119" s="45"/>
      <c r="AN119" s="45"/>
    </row>
    <row r="120" ht="15.75" customHeight="1">
      <c r="AK120" s="45"/>
      <c r="AL120" s="45"/>
      <c r="AM120" s="45"/>
      <c r="AN120" s="45"/>
    </row>
    <row r="121" ht="15.75" customHeight="1">
      <c r="AK121" s="45"/>
      <c r="AL121" s="45"/>
      <c r="AM121" s="45"/>
      <c r="AN121" s="45"/>
    </row>
    <row r="122" ht="15.75" customHeight="1">
      <c r="AK122" s="45"/>
      <c r="AL122" s="45"/>
      <c r="AM122" s="45"/>
      <c r="AN122" s="45"/>
    </row>
    <row r="123" ht="15.75" customHeight="1">
      <c r="AK123" s="45"/>
      <c r="AL123" s="45"/>
      <c r="AM123" s="45"/>
      <c r="AN123" s="45"/>
    </row>
    <row r="124" ht="15.75" customHeight="1">
      <c r="AK124" s="45"/>
      <c r="AL124" s="45"/>
      <c r="AM124" s="45"/>
      <c r="AN124" s="45"/>
    </row>
    <row r="125" ht="15.75" customHeight="1">
      <c r="AK125" s="45"/>
      <c r="AL125" s="45"/>
      <c r="AM125" s="45"/>
      <c r="AN125" s="45"/>
    </row>
    <row r="126" ht="15.75" customHeight="1">
      <c r="AK126" s="45"/>
      <c r="AL126" s="45"/>
      <c r="AM126" s="45"/>
      <c r="AN126" s="45"/>
    </row>
    <row r="127" ht="15.75" customHeight="1">
      <c r="AK127" s="45"/>
      <c r="AL127" s="45"/>
      <c r="AM127" s="45"/>
      <c r="AN127" s="45"/>
    </row>
    <row r="128" ht="15.75" customHeight="1">
      <c r="AK128" s="45"/>
      <c r="AL128" s="45"/>
      <c r="AM128" s="45"/>
      <c r="AN128" s="45"/>
    </row>
    <row r="129" ht="15.75" customHeight="1">
      <c r="AK129" s="45"/>
      <c r="AL129" s="45"/>
      <c r="AM129" s="45"/>
      <c r="AN129" s="45"/>
    </row>
    <row r="130" ht="15.75" customHeight="1">
      <c r="AK130" s="45"/>
      <c r="AL130" s="45"/>
      <c r="AM130" s="45"/>
      <c r="AN130" s="45"/>
    </row>
    <row r="131" ht="15.75" customHeight="1">
      <c r="AK131" s="45"/>
      <c r="AL131" s="45"/>
      <c r="AM131" s="45"/>
      <c r="AN131" s="45"/>
    </row>
    <row r="132" ht="15.75" customHeight="1">
      <c r="AK132" s="45"/>
      <c r="AL132" s="45"/>
      <c r="AM132" s="45"/>
      <c r="AN132" s="45"/>
    </row>
    <row r="133" ht="15.75" customHeight="1">
      <c r="AK133" s="45"/>
      <c r="AL133" s="45"/>
      <c r="AM133" s="45"/>
      <c r="AN133" s="45"/>
    </row>
    <row r="134" ht="15.75" customHeight="1">
      <c r="AK134" s="45"/>
      <c r="AL134" s="45"/>
      <c r="AM134" s="45"/>
      <c r="AN134" s="45"/>
    </row>
    <row r="135" ht="15.75" customHeight="1">
      <c r="AK135" s="45"/>
      <c r="AL135" s="45"/>
      <c r="AM135" s="45"/>
      <c r="AN135" s="45"/>
    </row>
    <row r="136" ht="15.75" customHeight="1">
      <c r="AK136" s="45"/>
      <c r="AL136" s="45"/>
      <c r="AM136" s="45"/>
      <c r="AN136" s="45"/>
    </row>
    <row r="137" ht="15.75" customHeight="1">
      <c r="AK137" s="45"/>
      <c r="AL137" s="45"/>
      <c r="AM137" s="45"/>
      <c r="AN137" s="45"/>
    </row>
    <row r="138" ht="15.75" customHeight="1">
      <c r="AK138" s="45"/>
      <c r="AL138" s="45"/>
      <c r="AM138" s="45"/>
      <c r="AN138" s="45"/>
    </row>
    <row r="139" ht="15.75" customHeight="1">
      <c r="AK139" s="45"/>
      <c r="AL139" s="45"/>
      <c r="AM139" s="45"/>
      <c r="AN139" s="45"/>
    </row>
    <row r="140" ht="15.75" customHeight="1">
      <c r="AK140" s="45"/>
      <c r="AL140" s="45"/>
      <c r="AM140" s="45"/>
      <c r="AN140" s="45"/>
    </row>
    <row r="141" ht="15.75" customHeight="1">
      <c r="AK141" s="45"/>
      <c r="AL141" s="45"/>
      <c r="AM141" s="45"/>
      <c r="AN141" s="45"/>
    </row>
    <row r="142" ht="15.75" customHeight="1">
      <c r="AK142" s="45"/>
      <c r="AL142" s="45"/>
      <c r="AM142" s="45"/>
      <c r="AN142" s="45"/>
    </row>
    <row r="143" ht="15.75" customHeight="1">
      <c r="AK143" s="45"/>
      <c r="AL143" s="45"/>
      <c r="AM143" s="45"/>
      <c r="AN143" s="45"/>
    </row>
    <row r="144" ht="15.75" customHeight="1">
      <c r="AK144" s="45"/>
      <c r="AL144" s="45"/>
      <c r="AM144" s="45"/>
      <c r="AN144" s="45"/>
    </row>
    <row r="145" ht="15.75" customHeight="1">
      <c r="AK145" s="45"/>
      <c r="AL145" s="45"/>
      <c r="AM145" s="45"/>
      <c r="AN145" s="45"/>
    </row>
    <row r="146" ht="15.75" customHeight="1">
      <c r="AK146" s="45"/>
      <c r="AL146" s="45"/>
      <c r="AM146" s="45"/>
      <c r="AN146" s="45"/>
    </row>
    <row r="147" ht="15.75" customHeight="1">
      <c r="AK147" s="45"/>
      <c r="AL147" s="45"/>
      <c r="AM147" s="45"/>
      <c r="AN147" s="45"/>
    </row>
    <row r="148" ht="15.75" customHeight="1">
      <c r="AK148" s="45"/>
      <c r="AL148" s="45"/>
      <c r="AM148" s="45"/>
      <c r="AN148" s="45"/>
    </row>
    <row r="149" ht="15.75" customHeight="1">
      <c r="AK149" s="45"/>
      <c r="AL149" s="45"/>
      <c r="AM149" s="45"/>
      <c r="AN149" s="45"/>
    </row>
    <row r="150" ht="15.75" customHeight="1">
      <c r="AK150" s="45"/>
      <c r="AL150" s="45"/>
      <c r="AM150" s="45"/>
      <c r="AN150" s="45"/>
    </row>
    <row r="151" ht="15.75" customHeight="1">
      <c r="AK151" s="45"/>
      <c r="AL151" s="45"/>
      <c r="AM151" s="45"/>
      <c r="AN151" s="45"/>
    </row>
    <row r="152" ht="15.75" customHeight="1">
      <c r="AK152" s="45"/>
      <c r="AL152" s="45"/>
      <c r="AM152" s="45"/>
      <c r="AN152" s="45"/>
    </row>
    <row r="153" ht="15.75" customHeight="1">
      <c r="AK153" s="45"/>
      <c r="AL153" s="45"/>
      <c r="AM153" s="45"/>
      <c r="AN153" s="45"/>
    </row>
    <row r="154" ht="15.75" customHeight="1">
      <c r="AK154" s="45"/>
      <c r="AL154" s="45"/>
      <c r="AM154" s="45"/>
      <c r="AN154" s="45"/>
    </row>
    <row r="155" ht="15.75" customHeight="1">
      <c r="AK155" s="45"/>
      <c r="AL155" s="45"/>
      <c r="AM155" s="45"/>
      <c r="AN155" s="45"/>
    </row>
    <row r="156" ht="15.75" customHeight="1">
      <c r="AK156" s="45"/>
      <c r="AL156" s="45"/>
      <c r="AM156" s="45"/>
      <c r="AN156" s="45"/>
    </row>
    <row r="157" ht="15.75" customHeight="1">
      <c r="AK157" s="45"/>
      <c r="AL157" s="45"/>
      <c r="AM157" s="45"/>
      <c r="AN157" s="45"/>
    </row>
    <row r="158" ht="15.75" customHeight="1">
      <c r="AK158" s="45"/>
      <c r="AL158" s="45"/>
      <c r="AM158" s="45"/>
      <c r="AN158" s="45"/>
    </row>
    <row r="159" ht="15.75" customHeight="1">
      <c r="AK159" s="45"/>
      <c r="AL159" s="45"/>
      <c r="AM159" s="45"/>
      <c r="AN159" s="45"/>
    </row>
    <row r="160" ht="15.75" customHeight="1">
      <c r="AK160" s="45"/>
      <c r="AL160" s="45"/>
      <c r="AM160" s="45"/>
      <c r="AN160" s="45"/>
    </row>
    <row r="161" ht="15.75" customHeight="1">
      <c r="AK161" s="45"/>
      <c r="AL161" s="45"/>
      <c r="AM161" s="45"/>
      <c r="AN161" s="45"/>
    </row>
    <row r="162" ht="15.75" customHeight="1">
      <c r="AK162" s="45"/>
      <c r="AL162" s="45"/>
      <c r="AM162" s="45"/>
      <c r="AN162" s="45"/>
    </row>
    <row r="163" ht="15.75" customHeight="1">
      <c r="AK163" s="45"/>
      <c r="AL163" s="45"/>
      <c r="AM163" s="45"/>
      <c r="AN163" s="45"/>
    </row>
    <row r="164" ht="15.75" customHeight="1">
      <c r="AK164" s="45"/>
      <c r="AL164" s="45"/>
      <c r="AM164" s="45"/>
      <c r="AN164" s="45"/>
    </row>
    <row r="165" ht="15.75" customHeight="1">
      <c r="AK165" s="45"/>
      <c r="AL165" s="45"/>
      <c r="AM165" s="45"/>
      <c r="AN165" s="45"/>
    </row>
    <row r="166" ht="15.75" customHeight="1">
      <c r="AK166" s="45"/>
      <c r="AL166" s="45"/>
      <c r="AM166" s="45"/>
      <c r="AN166" s="45"/>
    </row>
    <row r="167" ht="15.75" customHeight="1">
      <c r="AK167" s="45"/>
      <c r="AL167" s="45"/>
      <c r="AM167" s="45"/>
      <c r="AN167" s="45"/>
    </row>
    <row r="168" ht="15.75" customHeight="1">
      <c r="AK168" s="45"/>
      <c r="AL168" s="45"/>
      <c r="AM168" s="45"/>
      <c r="AN168" s="45"/>
    </row>
    <row r="169" ht="15.75" customHeight="1">
      <c r="AK169" s="45"/>
      <c r="AL169" s="45"/>
      <c r="AM169" s="45"/>
      <c r="AN169" s="45"/>
    </row>
    <row r="170" ht="15.75" customHeight="1">
      <c r="AK170" s="45"/>
      <c r="AL170" s="45"/>
      <c r="AM170" s="45"/>
      <c r="AN170" s="45"/>
    </row>
    <row r="171" ht="15.75" customHeight="1">
      <c r="AK171" s="45"/>
      <c r="AL171" s="45"/>
      <c r="AM171" s="45"/>
      <c r="AN171" s="45"/>
    </row>
    <row r="172" ht="15.75" customHeight="1">
      <c r="AK172" s="45"/>
      <c r="AL172" s="45"/>
      <c r="AM172" s="45"/>
      <c r="AN172" s="45"/>
    </row>
    <row r="173" ht="15.75" customHeight="1">
      <c r="AK173" s="45"/>
      <c r="AL173" s="45"/>
      <c r="AM173" s="45"/>
      <c r="AN173" s="45"/>
    </row>
    <row r="174" ht="15.75" customHeight="1">
      <c r="AK174" s="45"/>
      <c r="AL174" s="45"/>
      <c r="AM174" s="45"/>
      <c r="AN174" s="45"/>
    </row>
    <row r="175" ht="15.75" customHeight="1">
      <c r="AK175" s="45"/>
      <c r="AL175" s="45"/>
      <c r="AM175" s="45"/>
      <c r="AN175" s="45"/>
    </row>
    <row r="176" ht="15.75" customHeight="1">
      <c r="AK176" s="45"/>
      <c r="AL176" s="45"/>
      <c r="AM176" s="45"/>
      <c r="AN176" s="45"/>
    </row>
    <row r="177" ht="15.75" customHeight="1">
      <c r="AK177" s="45"/>
      <c r="AL177" s="45"/>
      <c r="AM177" s="45"/>
      <c r="AN177" s="45"/>
    </row>
    <row r="178" ht="15.75" customHeight="1">
      <c r="AK178" s="45"/>
      <c r="AL178" s="45"/>
      <c r="AM178" s="45"/>
      <c r="AN178" s="45"/>
    </row>
    <row r="179" ht="15.75" customHeight="1">
      <c r="AK179" s="45"/>
      <c r="AL179" s="45"/>
      <c r="AM179" s="45"/>
      <c r="AN179" s="45"/>
    </row>
    <row r="180" ht="15.75" customHeight="1">
      <c r="AK180" s="45"/>
      <c r="AL180" s="45"/>
      <c r="AM180" s="45"/>
      <c r="AN180" s="45"/>
    </row>
    <row r="181" ht="15.75" customHeight="1">
      <c r="AK181" s="45"/>
      <c r="AL181" s="45"/>
      <c r="AM181" s="45"/>
      <c r="AN181" s="45"/>
    </row>
    <row r="182" ht="15.75" customHeight="1">
      <c r="AK182" s="45"/>
      <c r="AL182" s="45"/>
      <c r="AM182" s="45"/>
      <c r="AN182" s="45"/>
    </row>
    <row r="183" ht="15.75" customHeight="1">
      <c r="AK183" s="45"/>
      <c r="AL183" s="45"/>
      <c r="AM183" s="45"/>
      <c r="AN183" s="45"/>
    </row>
    <row r="184" ht="15.75" customHeight="1">
      <c r="AK184" s="45"/>
      <c r="AL184" s="45"/>
      <c r="AM184" s="45"/>
      <c r="AN184" s="45"/>
    </row>
    <row r="185" ht="15.75" customHeight="1">
      <c r="AK185" s="45"/>
      <c r="AL185" s="45"/>
      <c r="AM185" s="45"/>
      <c r="AN185" s="45"/>
    </row>
    <row r="186" ht="15.75" customHeight="1">
      <c r="AK186" s="45"/>
      <c r="AL186" s="45"/>
      <c r="AM186" s="45"/>
      <c r="AN186" s="45"/>
    </row>
    <row r="187" ht="15.75" customHeight="1">
      <c r="AK187" s="45"/>
      <c r="AL187" s="45"/>
      <c r="AM187" s="45"/>
      <c r="AN187" s="45"/>
    </row>
    <row r="188" ht="15.75" customHeight="1">
      <c r="AK188" s="45"/>
      <c r="AL188" s="45"/>
      <c r="AM188" s="45"/>
      <c r="AN188" s="45"/>
    </row>
    <row r="189" ht="15.75" customHeight="1">
      <c r="AK189" s="45"/>
      <c r="AL189" s="45"/>
      <c r="AM189" s="45"/>
      <c r="AN189" s="45"/>
    </row>
    <row r="190" ht="15.75" customHeight="1">
      <c r="AK190" s="45"/>
      <c r="AL190" s="45"/>
      <c r="AM190" s="45"/>
      <c r="AN190" s="45"/>
    </row>
    <row r="191" ht="15.75" customHeight="1">
      <c r="AK191" s="45"/>
      <c r="AL191" s="45"/>
      <c r="AM191" s="45"/>
      <c r="AN191" s="45"/>
    </row>
    <row r="192" ht="15.75" customHeight="1">
      <c r="AK192" s="45"/>
      <c r="AL192" s="45"/>
      <c r="AM192" s="45"/>
      <c r="AN192" s="45"/>
    </row>
    <row r="193" ht="15.75" customHeight="1">
      <c r="AK193" s="45"/>
      <c r="AL193" s="45"/>
      <c r="AM193" s="45"/>
      <c r="AN193" s="45"/>
    </row>
    <row r="194" ht="15.75" customHeight="1">
      <c r="AK194" s="45"/>
      <c r="AL194" s="45"/>
      <c r="AM194" s="45"/>
      <c r="AN194" s="45"/>
    </row>
    <row r="195" ht="15.75" customHeight="1">
      <c r="AK195" s="45"/>
      <c r="AL195" s="45"/>
      <c r="AM195" s="45"/>
      <c r="AN195" s="45"/>
    </row>
    <row r="196" ht="15.75" customHeight="1">
      <c r="AK196" s="45"/>
      <c r="AL196" s="45"/>
      <c r="AM196" s="45"/>
      <c r="AN196" s="45"/>
    </row>
    <row r="197" ht="15.75" customHeight="1">
      <c r="AK197" s="45"/>
      <c r="AL197" s="45"/>
      <c r="AM197" s="45"/>
      <c r="AN197" s="45"/>
    </row>
    <row r="198" ht="15.75" customHeight="1">
      <c r="AK198" s="45"/>
      <c r="AL198" s="45"/>
      <c r="AM198" s="45"/>
      <c r="AN198" s="45"/>
    </row>
    <row r="199" ht="15.75" customHeight="1">
      <c r="AK199" s="45"/>
      <c r="AL199" s="45"/>
      <c r="AM199" s="45"/>
      <c r="AN199" s="45"/>
    </row>
    <row r="200" ht="15.75" customHeight="1">
      <c r="AK200" s="45"/>
      <c r="AL200" s="45"/>
      <c r="AM200" s="45"/>
      <c r="AN200" s="45"/>
    </row>
    <row r="201" ht="15.75" customHeight="1">
      <c r="AK201" s="45"/>
      <c r="AL201" s="45"/>
      <c r="AM201" s="45"/>
      <c r="AN201" s="45"/>
    </row>
    <row r="202" ht="15.75" customHeight="1">
      <c r="AK202" s="45"/>
      <c r="AL202" s="45"/>
      <c r="AM202" s="45"/>
      <c r="AN202" s="45"/>
    </row>
    <row r="203" ht="15.75" customHeight="1">
      <c r="AK203" s="45"/>
      <c r="AL203" s="45"/>
      <c r="AM203" s="45"/>
      <c r="AN203" s="45"/>
    </row>
    <row r="204" ht="15.75" customHeight="1">
      <c r="AK204" s="45"/>
      <c r="AL204" s="45"/>
      <c r="AM204" s="45"/>
      <c r="AN204" s="45"/>
    </row>
    <row r="205" ht="15.75" customHeight="1">
      <c r="AK205" s="45"/>
      <c r="AL205" s="45"/>
      <c r="AM205" s="45"/>
      <c r="AN205" s="45"/>
    </row>
    <row r="206" ht="15.75" customHeight="1">
      <c r="AK206" s="45"/>
      <c r="AL206" s="45"/>
      <c r="AM206" s="45"/>
      <c r="AN206" s="45"/>
    </row>
    <row r="207" ht="15.75" customHeight="1">
      <c r="AK207" s="45"/>
      <c r="AL207" s="45"/>
      <c r="AM207" s="45"/>
      <c r="AN207" s="45"/>
    </row>
    <row r="208" ht="15.75" customHeight="1">
      <c r="AK208" s="45"/>
      <c r="AL208" s="45"/>
      <c r="AM208" s="45"/>
      <c r="AN208" s="45"/>
    </row>
    <row r="209" ht="15.75" customHeight="1">
      <c r="AK209" s="45"/>
      <c r="AL209" s="45"/>
      <c r="AM209" s="45"/>
      <c r="AN209" s="45"/>
    </row>
    <row r="210" ht="15.75" customHeight="1">
      <c r="AK210" s="45"/>
      <c r="AL210" s="45"/>
      <c r="AM210" s="45"/>
      <c r="AN210" s="45"/>
    </row>
    <row r="211" ht="15.75" customHeight="1">
      <c r="AK211" s="45"/>
      <c r="AL211" s="45"/>
      <c r="AM211" s="45"/>
      <c r="AN211" s="45"/>
    </row>
    <row r="212" ht="15.75" customHeight="1">
      <c r="AK212" s="45"/>
      <c r="AL212" s="45"/>
      <c r="AM212" s="45"/>
      <c r="AN212" s="45"/>
    </row>
    <row r="213" ht="15.75" customHeight="1">
      <c r="AK213" s="45"/>
      <c r="AL213" s="45"/>
      <c r="AM213" s="45"/>
      <c r="AN213" s="45"/>
    </row>
    <row r="214" ht="15.75" customHeight="1">
      <c r="AK214" s="45"/>
      <c r="AL214" s="45"/>
      <c r="AM214" s="45"/>
      <c r="AN214" s="45"/>
    </row>
    <row r="215" ht="15.75" customHeight="1">
      <c r="AK215" s="45"/>
      <c r="AL215" s="45"/>
      <c r="AM215" s="45"/>
      <c r="AN215" s="45"/>
    </row>
    <row r="216" ht="15.75" customHeight="1">
      <c r="AK216" s="45"/>
      <c r="AL216" s="45"/>
      <c r="AM216" s="45"/>
      <c r="AN216" s="45"/>
    </row>
    <row r="217" ht="15.75" customHeight="1">
      <c r="AK217" s="45"/>
      <c r="AL217" s="45"/>
      <c r="AM217" s="45"/>
      <c r="AN217" s="45"/>
    </row>
    <row r="218" ht="15.75" customHeight="1">
      <c r="AK218" s="45"/>
      <c r="AL218" s="45"/>
      <c r="AM218" s="45"/>
      <c r="AN218" s="45"/>
    </row>
    <row r="219" ht="15.75" customHeight="1">
      <c r="AK219" s="45"/>
      <c r="AL219" s="45"/>
      <c r="AM219" s="45"/>
      <c r="AN219" s="45"/>
    </row>
    <row r="220" ht="15.75" customHeight="1">
      <c r="AK220" s="45"/>
      <c r="AL220" s="45"/>
      <c r="AM220" s="45"/>
      <c r="AN220" s="45"/>
    </row>
    <row r="221" ht="15.75" customHeight="1">
      <c r="AK221" s="45"/>
      <c r="AL221" s="45"/>
      <c r="AM221" s="45"/>
      <c r="AN221" s="45"/>
    </row>
    <row r="222" ht="15.75" customHeight="1">
      <c r="AK222" s="45"/>
      <c r="AL222" s="45"/>
      <c r="AM222" s="45"/>
      <c r="AN222" s="45"/>
    </row>
    <row r="223" ht="15.75" customHeight="1">
      <c r="AK223" s="45"/>
      <c r="AL223" s="45"/>
      <c r="AM223" s="45"/>
      <c r="AN223" s="45"/>
    </row>
    <row r="224" ht="15.75" customHeight="1">
      <c r="AK224" s="45"/>
      <c r="AL224" s="45"/>
      <c r="AM224" s="45"/>
      <c r="AN224" s="45"/>
    </row>
    <row r="225" ht="15.75" customHeight="1">
      <c r="AK225" s="45"/>
      <c r="AL225" s="45"/>
      <c r="AM225" s="45"/>
      <c r="AN225" s="45"/>
    </row>
    <row r="226" ht="15.75" customHeight="1">
      <c r="AK226" s="45"/>
      <c r="AL226" s="45"/>
      <c r="AM226" s="45"/>
      <c r="AN226" s="45"/>
    </row>
    <row r="227" ht="15.75" customHeight="1">
      <c r="AK227" s="45"/>
      <c r="AL227" s="45"/>
      <c r="AM227" s="45"/>
      <c r="AN227" s="45"/>
    </row>
    <row r="228" ht="15.75" customHeight="1">
      <c r="AK228" s="45"/>
      <c r="AL228" s="45"/>
      <c r="AM228" s="45"/>
      <c r="AN228" s="45"/>
    </row>
    <row r="229" ht="15.75" customHeight="1">
      <c r="AK229" s="45"/>
      <c r="AL229" s="45"/>
      <c r="AM229" s="45"/>
      <c r="AN229" s="45"/>
    </row>
    <row r="230" ht="15.75" customHeight="1">
      <c r="AK230" s="45"/>
      <c r="AL230" s="45"/>
      <c r="AM230" s="45"/>
      <c r="AN230" s="45"/>
    </row>
    <row r="231" ht="15.75" customHeight="1">
      <c r="AK231" s="45"/>
      <c r="AL231" s="45"/>
      <c r="AM231" s="45"/>
      <c r="AN231" s="45"/>
    </row>
    <row r="232" ht="15.75" customHeight="1">
      <c r="AK232" s="45"/>
      <c r="AL232" s="45"/>
      <c r="AM232" s="45"/>
      <c r="AN232" s="45"/>
    </row>
    <row r="233" ht="15.75" customHeight="1">
      <c r="AK233" s="45"/>
      <c r="AL233" s="45"/>
      <c r="AM233" s="45"/>
      <c r="AN233" s="45"/>
    </row>
    <row r="234" ht="15.75" customHeight="1">
      <c r="AK234" s="45"/>
      <c r="AL234" s="45"/>
      <c r="AM234" s="45"/>
      <c r="AN234" s="45"/>
    </row>
    <row r="235" ht="15.75" customHeight="1">
      <c r="AK235" s="45"/>
      <c r="AL235" s="45"/>
      <c r="AM235" s="45"/>
      <c r="AN235" s="45"/>
    </row>
    <row r="236" ht="15.75" customHeight="1">
      <c r="AK236" s="45"/>
      <c r="AL236" s="45"/>
      <c r="AM236" s="45"/>
      <c r="AN236" s="45"/>
    </row>
    <row r="237" ht="15.75" customHeight="1">
      <c r="AK237" s="45"/>
      <c r="AL237" s="45"/>
      <c r="AM237" s="45"/>
      <c r="AN237" s="45"/>
    </row>
    <row r="238" ht="15.75" customHeight="1">
      <c r="AK238" s="45"/>
      <c r="AL238" s="45"/>
      <c r="AM238" s="45"/>
      <c r="AN238" s="45"/>
    </row>
    <row r="239" ht="15.75" customHeight="1">
      <c r="AK239" s="45"/>
      <c r="AL239" s="45"/>
      <c r="AM239" s="45"/>
      <c r="AN239" s="45"/>
    </row>
    <row r="240" ht="15.75" customHeight="1">
      <c r="AK240" s="45"/>
      <c r="AL240" s="45"/>
      <c r="AM240" s="45"/>
      <c r="AN240" s="45"/>
    </row>
    <row r="241" ht="15.75" customHeight="1">
      <c r="AK241" s="45"/>
      <c r="AL241" s="45"/>
      <c r="AM241" s="45"/>
      <c r="AN241" s="45"/>
    </row>
    <row r="242" ht="15.75" customHeight="1">
      <c r="AK242" s="45"/>
      <c r="AL242" s="45"/>
      <c r="AM242" s="45"/>
      <c r="AN242" s="45"/>
    </row>
    <row r="243" ht="15.75" customHeight="1">
      <c r="AK243" s="45"/>
      <c r="AL243" s="45"/>
      <c r="AM243" s="45"/>
      <c r="AN243" s="45"/>
    </row>
    <row r="244" ht="15.75" customHeight="1">
      <c r="AK244" s="45"/>
      <c r="AL244" s="45"/>
      <c r="AM244" s="45"/>
      <c r="AN244" s="45"/>
    </row>
    <row r="245" ht="15.75" customHeight="1">
      <c r="AK245" s="45"/>
      <c r="AL245" s="45"/>
      <c r="AM245" s="45"/>
      <c r="AN245" s="45"/>
    </row>
    <row r="246" ht="15.75" customHeight="1">
      <c r="AK246" s="45"/>
      <c r="AL246" s="45"/>
      <c r="AM246" s="45"/>
      <c r="AN246" s="45"/>
    </row>
    <row r="247" ht="15.75" customHeight="1">
      <c r="AK247" s="45"/>
      <c r="AL247" s="45"/>
      <c r="AM247" s="45"/>
      <c r="AN247" s="45"/>
    </row>
    <row r="248" ht="15.75" customHeight="1">
      <c r="AK248" s="45"/>
      <c r="AL248" s="45"/>
      <c r="AM248" s="45"/>
      <c r="AN248" s="45"/>
    </row>
    <row r="249" ht="15.75" customHeight="1">
      <c r="AK249" s="45"/>
      <c r="AL249" s="45"/>
      <c r="AM249" s="45"/>
      <c r="AN249" s="45"/>
    </row>
    <row r="250" ht="15.75" customHeight="1">
      <c r="AK250" s="45"/>
      <c r="AL250" s="45"/>
      <c r="AM250" s="45"/>
      <c r="AN250" s="45"/>
    </row>
    <row r="251" ht="15.75" customHeight="1">
      <c r="AK251" s="45"/>
      <c r="AL251" s="45"/>
      <c r="AM251" s="45"/>
      <c r="AN251" s="45"/>
    </row>
    <row r="252" ht="15.75" customHeight="1">
      <c r="AK252" s="45"/>
      <c r="AL252" s="45"/>
      <c r="AM252" s="45"/>
      <c r="AN252" s="45"/>
    </row>
    <row r="253" ht="15.75" customHeight="1">
      <c r="AK253" s="45"/>
      <c r="AL253" s="45"/>
      <c r="AM253" s="45"/>
      <c r="AN253" s="45"/>
    </row>
    <row r="254" ht="15.75" customHeight="1">
      <c r="AK254" s="45"/>
      <c r="AL254" s="45"/>
      <c r="AM254" s="45"/>
      <c r="AN254" s="45"/>
    </row>
    <row r="255" ht="15.75" customHeight="1">
      <c r="AK255" s="45"/>
      <c r="AL255" s="45"/>
      <c r="AM255" s="45"/>
      <c r="AN255" s="45"/>
    </row>
    <row r="256" ht="15.75" customHeight="1">
      <c r="AK256" s="45"/>
      <c r="AL256" s="45"/>
      <c r="AM256" s="45"/>
      <c r="AN256" s="45"/>
    </row>
    <row r="257" ht="15.75" customHeight="1">
      <c r="AK257" s="45"/>
      <c r="AL257" s="45"/>
      <c r="AM257" s="45"/>
      <c r="AN257" s="45"/>
    </row>
    <row r="258" ht="15.75" customHeight="1">
      <c r="AK258" s="45"/>
      <c r="AL258" s="45"/>
      <c r="AM258" s="45"/>
      <c r="AN258" s="45"/>
    </row>
    <row r="259" ht="15.75" customHeight="1">
      <c r="AK259" s="45"/>
      <c r="AL259" s="45"/>
      <c r="AM259" s="45"/>
      <c r="AN259" s="45"/>
    </row>
    <row r="260" ht="15.75" customHeight="1">
      <c r="AK260" s="45"/>
      <c r="AL260" s="45"/>
      <c r="AM260" s="45"/>
      <c r="AN260" s="45"/>
    </row>
    <row r="261" ht="15.75" customHeight="1">
      <c r="AK261" s="45"/>
      <c r="AL261" s="45"/>
      <c r="AM261" s="45"/>
      <c r="AN261" s="45"/>
    </row>
    <row r="262" ht="15.75" customHeight="1">
      <c r="AK262" s="45"/>
      <c r="AL262" s="45"/>
      <c r="AM262" s="45"/>
      <c r="AN262" s="45"/>
    </row>
    <row r="263" ht="15.75" customHeight="1">
      <c r="AK263" s="45"/>
      <c r="AL263" s="45"/>
      <c r="AM263" s="45"/>
      <c r="AN263" s="45"/>
    </row>
    <row r="264" ht="15.75" customHeight="1">
      <c r="AK264" s="45"/>
      <c r="AL264" s="45"/>
      <c r="AM264" s="45"/>
      <c r="AN264" s="45"/>
    </row>
    <row r="265" ht="15.75" customHeight="1">
      <c r="AK265" s="45"/>
      <c r="AL265" s="45"/>
      <c r="AM265" s="45"/>
      <c r="AN265" s="45"/>
    </row>
    <row r="266" ht="15.75" customHeight="1">
      <c r="AK266" s="45"/>
      <c r="AL266" s="45"/>
      <c r="AM266" s="45"/>
      <c r="AN266" s="45"/>
    </row>
    <row r="267" ht="15.75" customHeight="1">
      <c r="AK267" s="45"/>
      <c r="AL267" s="45"/>
      <c r="AM267" s="45"/>
      <c r="AN267" s="45"/>
    </row>
    <row r="268" ht="15.75" customHeight="1">
      <c r="AK268" s="45"/>
      <c r="AL268" s="45"/>
      <c r="AM268" s="45"/>
      <c r="AN268" s="45"/>
    </row>
    <row r="269" ht="15.75" customHeight="1">
      <c r="AK269" s="45"/>
      <c r="AL269" s="45"/>
      <c r="AM269" s="45"/>
      <c r="AN269" s="45"/>
    </row>
    <row r="270" ht="15.75" customHeight="1">
      <c r="AK270" s="45"/>
      <c r="AL270" s="45"/>
      <c r="AM270" s="45"/>
      <c r="AN270" s="45"/>
    </row>
    <row r="271" ht="15.75" customHeight="1">
      <c r="AK271" s="45"/>
      <c r="AL271" s="45"/>
      <c r="AM271" s="45"/>
      <c r="AN271" s="45"/>
    </row>
    <row r="272" ht="15.75" customHeight="1">
      <c r="AK272" s="45"/>
      <c r="AL272" s="45"/>
      <c r="AM272" s="45"/>
      <c r="AN272" s="45"/>
    </row>
    <row r="273" ht="15.75" customHeight="1">
      <c r="AK273" s="45"/>
      <c r="AL273" s="45"/>
      <c r="AM273" s="45"/>
      <c r="AN273" s="45"/>
    </row>
    <row r="274" ht="15.75" customHeight="1">
      <c r="AK274" s="45"/>
      <c r="AL274" s="45"/>
      <c r="AM274" s="45"/>
      <c r="AN274" s="45"/>
    </row>
    <row r="275" ht="15.75" customHeight="1">
      <c r="AK275" s="45"/>
      <c r="AL275" s="45"/>
      <c r="AM275" s="45"/>
      <c r="AN275" s="45"/>
    </row>
    <row r="276" ht="15.75" customHeight="1">
      <c r="AK276" s="45"/>
      <c r="AL276" s="45"/>
      <c r="AM276" s="45"/>
      <c r="AN276" s="45"/>
    </row>
    <row r="277" ht="15.75" customHeight="1">
      <c r="AK277" s="45"/>
      <c r="AL277" s="45"/>
      <c r="AM277" s="45"/>
      <c r="AN277" s="45"/>
    </row>
    <row r="278" ht="15.75" customHeight="1">
      <c r="AK278" s="45"/>
      <c r="AL278" s="45"/>
      <c r="AM278" s="45"/>
      <c r="AN278" s="45"/>
    </row>
    <row r="279" ht="15.75" customHeight="1">
      <c r="AK279" s="45"/>
      <c r="AL279" s="45"/>
      <c r="AM279" s="45"/>
      <c r="AN279" s="45"/>
    </row>
    <row r="280" ht="15.75" customHeight="1">
      <c r="AK280" s="45"/>
      <c r="AL280" s="45"/>
      <c r="AM280" s="45"/>
      <c r="AN280" s="45"/>
    </row>
    <row r="281" ht="15.75" customHeight="1">
      <c r="AK281" s="45"/>
      <c r="AL281" s="45"/>
      <c r="AM281" s="45"/>
      <c r="AN281" s="45"/>
    </row>
    <row r="282" ht="15.75" customHeight="1">
      <c r="AK282" s="45"/>
      <c r="AL282" s="45"/>
      <c r="AM282" s="45"/>
      <c r="AN282" s="45"/>
    </row>
    <row r="283" ht="15.75" customHeight="1">
      <c r="AK283" s="45"/>
      <c r="AL283" s="45"/>
      <c r="AM283" s="45"/>
      <c r="AN283" s="45"/>
    </row>
    <row r="284" ht="15.75" customHeight="1">
      <c r="AK284" s="45"/>
      <c r="AL284" s="45"/>
      <c r="AM284" s="45"/>
      <c r="AN284" s="45"/>
    </row>
    <row r="285" ht="15.75" customHeight="1">
      <c r="AK285" s="45"/>
      <c r="AL285" s="45"/>
      <c r="AM285" s="45"/>
      <c r="AN285" s="45"/>
    </row>
    <row r="286" ht="15.75" customHeight="1">
      <c r="AK286" s="45"/>
      <c r="AL286" s="45"/>
      <c r="AM286" s="45"/>
      <c r="AN286" s="45"/>
    </row>
    <row r="287" ht="15.75" customHeight="1">
      <c r="AK287" s="45"/>
      <c r="AL287" s="45"/>
      <c r="AM287" s="45"/>
      <c r="AN287" s="45"/>
    </row>
    <row r="288" ht="15.75" customHeight="1">
      <c r="AK288" s="45"/>
      <c r="AL288" s="45"/>
      <c r="AM288" s="45"/>
      <c r="AN288" s="45"/>
    </row>
    <row r="289" ht="15.75" customHeight="1">
      <c r="AK289" s="45"/>
      <c r="AL289" s="45"/>
      <c r="AM289" s="45"/>
      <c r="AN289" s="45"/>
    </row>
    <row r="290" ht="15.75" customHeight="1">
      <c r="AK290" s="45"/>
      <c r="AL290" s="45"/>
      <c r="AM290" s="45"/>
      <c r="AN290" s="45"/>
    </row>
    <row r="291" ht="15.75" customHeight="1">
      <c r="AK291" s="45"/>
      <c r="AL291" s="45"/>
      <c r="AM291" s="45"/>
      <c r="AN291" s="45"/>
    </row>
    <row r="292" ht="15.75" customHeight="1">
      <c r="AK292" s="45"/>
      <c r="AL292" s="45"/>
      <c r="AM292" s="45"/>
      <c r="AN292" s="45"/>
    </row>
    <row r="293" ht="15.75" customHeight="1">
      <c r="AK293" s="45"/>
      <c r="AL293" s="45"/>
      <c r="AM293" s="45"/>
      <c r="AN293" s="45"/>
    </row>
    <row r="294" ht="15.75" customHeight="1">
      <c r="AK294" s="45"/>
      <c r="AL294" s="45"/>
      <c r="AM294" s="45"/>
      <c r="AN294" s="45"/>
    </row>
    <row r="295" ht="15.75" customHeight="1">
      <c r="AK295" s="45"/>
      <c r="AL295" s="45"/>
      <c r="AM295" s="45"/>
      <c r="AN295" s="45"/>
    </row>
    <row r="296" ht="15.75" customHeight="1">
      <c r="AK296" s="45"/>
      <c r="AL296" s="45"/>
      <c r="AM296" s="45"/>
      <c r="AN296" s="45"/>
    </row>
    <row r="297" ht="15.75" customHeight="1">
      <c r="AK297" s="45"/>
      <c r="AL297" s="45"/>
      <c r="AM297" s="45"/>
      <c r="AN297" s="45"/>
    </row>
    <row r="298" ht="15.75" customHeight="1">
      <c r="AK298" s="45"/>
      <c r="AL298" s="45"/>
      <c r="AM298" s="45"/>
      <c r="AN298" s="45"/>
    </row>
    <row r="299" ht="15.75" customHeight="1">
      <c r="AK299" s="45"/>
      <c r="AL299" s="45"/>
      <c r="AM299" s="45"/>
      <c r="AN299" s="45"/>
    </row>
    <row r="300" ht="15.75" customHeight="1">
      <c r="AK300" s="45"/>
      <c r="AL300" s="45"/>
      <c r="AM300" s="45"/>
      <c r="AN300" s="45"/>
    </row>
    <row r="301" ht="15.75" customHeight="1">
      <c r="AK301" s="45"/>
      <c r="AL301" s="45"/>
      <c r="AM301" s="45"/>
      <c r="AN301" s="45"/>
    </row>
    <row r="302" ht="15.75" customHeight="1">
      <c r="AK302" s="45"/>
      <c r="AL302" s="45"/>
      <c r="AM302" s="45"/>
      <c r="AN302" s="45"/>
    </row>
    <row r="303" ht="15.75" customHeight="1">
      <c r="AK303" s="45"/>
      <c r="AL303" s="45"/>
      <c r="AM303" s="45"/>
      <c r="AN303" s="45"/>
    </row>
    <row r="304" ht="15.75" customHeight="1">
      <c r="AK304" s="45"/>
      <c r="AL304" s="45"/>
      <c r="AM304" s="45"/>
      <c r="AN304" s="45"/>
    </row>
    <row r="305" ht="15.75" customHeight="1">
      <c r="AK305" s="45"/>
      <c r="AL305" s="45"/>
      <c r="AM305" s="45"/>
      <c r="AN305" s="45"/>
    </row>
    <row r="306" ht="15.75" customHeight="1">
      <c r="AK306" s="45"/>
      <c r="AL306" s="45"/>
      <c r="AM306" s="45"/>
      <c r="AN306" s="45"/>
    </row>
    <row r="307" ht="15.75" customHeight="1">
      <c r="AK307" s="45"/>
      <c r="AL307" s="45"/>
      <c r="AM307" s="45"/>
      <c r="AN307" s="45"/>
    </row>
    <row r="308" ht="15.75" customHeight="1">
      <c r="AK308" s="45"/>
      <c r="AL308" s="45"/>
      <c r="AM308" s="45"/>
      <c r="AN308" s="45"/>
    </row>
    <row r="309" ht="15.75" customHeight="1">
      <c r="AK309" s="45"/>
      <c r="AL309" s="45"/>
      <c r="AM309" s="45"/>
      <c r="AN309" s="45"/>
    </row>
    <row r="310" ht="15.75" customHeight="1">
      <c r="AK310" s="45"/>
      <c r="AL310" s="45"/>
      <c r="AM310" s="45"/>
      <c r="AN310" s="45"/>
    </row>
    <row r="311" ht="15.75" customHeight="1">
      <c r="AK311" s="45"/>
      <c r="AL311" s="45"/>
      <c r="AM311" s="45"/>
      <c r="AN311" s="45"/>
    </row>
    <row r="312" ht="15.75" customHeight="1">
      <c r="AK312" s="45"/>
      <c r="AL312" s="45"/>
      <c r="AM312" s="45"/>
      <c r="AN312" s="45"/>
    </row>
    <row r="313" ht="15.75" customHeight="1">
      <c r="AK313" s="45"/>
      <c r="AL313" s="45"/>
      <c r="AM313" s="45"/>
      <c r="AN313" s="45"/>
    </row>
    <row r="314" ht="15.75" customHeight="1">
      <c r="AK314" s="45"/>
      <c r="AL314" s="45"/>
      <c r="AM314" s="45"/>
      <c r="AN314" s="45"/>
    </row>
    <row r="315" ht="15.75" customHeight="1">
      <c r="AK315" s="45"/>
      <c r="AL315" s="45"/>
      <c r="AM315" s="45"/>
      <c r="AN315" s="45"/>
    </row>
    <row r="316" ht="15.75" customHeight="1">
      <c r="AK316" s="45"/>
      <c r="AL316" s="45"/>
      <c r="AM316" s="45"/>
      <c r="AN316" s="45"/>
    </row>
    <row r="317" ht="15.75" customHeight="1">
      <c r="AK317" s="45"/>
      <c r="AL317" s="45"/>
      <c r="AM317" s="45"/>
      <c r="AN317" s="45"/>
    </row>
    <row r="318" ht="15.75" customHeight="1">
      <c r="AK318" s="45"/>
      <c r="AL318" s="45"/>
      <c r="AM318" s="45"/>
      <c r="AN318" s="45"/>
    </row>
    <row r="319" ht="15.75" customHeight="1">
      <c r="AK319" s="45"/>
      <c r="AL319" s="45"/>
      <c r="AM319" s="45"/>
      <c r="AN319" s="45"/>
    </row>
    <row r="320" ht="15.75" customHeight="1">
      <c r="AK320" s="45"/>
      <c r="AL320" s="45"/>
      <c r="AM320" s="45"/>
      <c r="AN320" s="45"/>
    </row>
    <row r="321" ht="15.75" customHeight="1">
      <c r="AK321" s="45"/>
      <c r="AL321" s="45"/>
      <c r="AM321" s="45"/>
      <c r="AN321" s="45"/>
    </row>
    <row r="322" ht="15.75" customHeight="1">
      <c r="AK322" s="45"/>
      <c r="AL322" s="45"/>
      <c r="AM322" s="45"/>
      <c r="AN322" s="45"/>
    </row>
    <row r="323" ht="15.75" customHeight="1">
      <c r="AK323" s="45"/>
      <c r="AL323" s="45"/>
      <c r="AM323" s="45"/>
      <c r="AN323" s="45"/>
    </row>
    <row r="324" ht="15.75" customHeight="1">
      <c r="AK324" s="45"/>
      <c r="AL324" s="45"/>
      <c r="AM324" s="45"/>
      <c r="AN324" s="45"/>
    </row>
    <row r="325" ht="15.75" customHeight="1">
      <c r="AK325" s="45"/>
      <c r="AL325" s="45"/>
      <c r="AM325" s="45"/>
      <c r="AN325" s="45"/>
    </row>
    <row r="326" ht="15.75" customHeight="1">
      <c r="AK326" s="45"/>
      <c r="AL326" s="45"/>
      <c r="AM326" s="45"/>
      <c r="AN326" s="45"/>
    </row>
    <row r="327" ht="15.75" customHeight="1">
      <c r="AK327" s="45"/>
      <c r="AL327" s="45"/>
      <c r="AM327" s="45"/>
      <c r="AN327" s="45"/>
    </row>
    <row r="328" ht="15.75" customHeight="1">
      <c r="AK328" s="45"/>
      <c r="AL328" s="45"/>
      <c r="AM328" s="45"/>
      <c r="AN328" s="45"/>
    </row>
    <row r="329" ht="15.75" customHeight="1">
      <c r="AK329" s="45"/>
      <c r="AL329" s="45"/>
      <c r="AM329" s="45"/>
      <c r="AN329" s="45"/>
    </row>
    <row r="330" ht="15.75" customHeight="1">
      <c r="AK330" s="45"/>
      <c r="AL330" s="45"/>
      <c r="AM330" s="45"/>
      <c r="AN330" s="45"/>
    </row>
    <row r="331" ht="15.75" customHeight="1">
      <c r="AK331" s="45"/>
      <c r="AL331" s="45"/>
      <c r="AM331" s="45"/>
      <c r="AN331" s="45"/>
    </row>
    <row r="332" ht="15.75" customHeight="1">
      <c r="AK332" s="45"/>
      <c r="AL332" s="45"/>
      <c r="AM332" s="45"/>
      <c r="AN332" s="45"/>
    </row>
    <row r="333" ht="15.75" customHeight="1">
      <c r="AK333" s="45"/>
      <c r="AL333" s="45"/>
      <c r="AM333" s="45"/>
      <c r="AN333" s="45"/>
    </row>
    <row r="334" ht="15.75" customHeight="1">
      <c r="AK334" s="45"/>
      <c r="AL334" s="45"/>
      <c r="AM334" s="45"/>
      <c r="AN334" s="45"/>
    </row>
    <row r="335" ht="15.75" customHeight="1">
      <c r="AK335" s="45"/>
      <c r="AL335" s="45"/>
      <c r="AM335" s="45"/>
      <c r="AN335" s="45"/>
    </row>
    <row r="336" ht="15.75" customHeight="1">
      <c r="AK336" s="45"/>
      <c r="AL336" s="45"/>
      <c r="AM336" s="45"/>
      <c r="AN336" s="45"/>
    </row>
    <row r="337" ht="15.75" customHeight="1">
      <c r="AK337" s="45"/>
      <c r="AL337" s="45"/>
      <c r="AM337" s="45"/>
      <c r="AN337" s="45"/>
    </row>
    <row r="338" ht="15.75" customHeight="1">
      <c r="AK338" s="45"/>
      <c r="AL338" s="45"/>
      <c r="AM338" s="45"/>
      <c r="AN338" s="45"/>
    </row>
    <row r="339" ht="15.75" customHeight="1">
      <c r="AK339" s="45"/>
      <c r="AL339" s="45"/>
      <c r="AM339" s="45"/>
      <c r="AN339" s="45"/>
    </row>
    <row r="340" ht="15.75" customHeight="1">
      <c r="AK340" s="45"/>
      <c r="AL340" s="45"/>
      <c r="AM340" s="45"/>
      <c r="AN340" s="45"/>
    </row>
    <row r="341" ht="15.75" customHeight="1">
      <c r="AK341" s="45"/>
      <c r="AL341" s="45"/>
      <c r="AM341" s="45"/>
      <c r="AN341" s="45"/>
    </row>
    <row r="342" ht="15.75" customHeight="1">
      <c r="AK342" s="45"/>
      <c r="AL342" s="45"/>
      <c r="AM342" s="45"/>
      <c r="AN342" s="45"/>
    </row>
    <row r="343" ht="15.75" customHeight="1">
      <c r="AK343" s="45"/>
      <c r="AL343" s="45"/>
      <c r="AM343" s="45"/>
      <c r="AN343" s="45"/>
    </row>
    <row r="344" ht="15.75" customHeight="1">
      <c r="AK344" s="45"/>
      <c r="AL344" s="45"/>
      <c r="AM344" s="45"/>
      <c r="AN344" s="45"/>
    </row>
    <row r="345" ht="15.75" customHeight="1">
      <c r="AK345" s="45"/>
      <c r="AL345" s="45"/>
      <c r="AM345" s="45"/>
      <c r="AN345" s="45"/>
    </row>
    <row r="346" ht="15.75" customHeight="1">
      <c r="AK346" s="45"/>
      <c r="AL346" s="45"/>
      <c r="AM346" s="45"/>
      <c r="AN346" s="45"/>
    </row>
    <row r="347" ht="15.75" customHeight="1">
      <c r="AK347" s="45"/>
      <c r="AL347" s="45"/>
      <c r="AM347" s="45"/>
      <c r="AN347" s="45"/>
    </row>
    <row r="348" ht="15.75" customHeight="1">
      <c r="AK348" s="45"/>
      <c r="AL348" s="45"/>
      <c r="AM348" s="45"/>
      <c r="AN348" s="45"/>
    </row>
    <row r="349" ht="15.75" customHeight="1">
      <c r="AK349" s="45"/>
      <c r="AL349" s="45"/>
      <c r="AM349" s="45"/>
      <c r="AN349" s="45"/>
    </row>
    <row r="350" ht="15.75" customHeight="1">
      <c r="AK350" s="45"/>
      <c r="AL350" s="45"/>
      <c r="AM350" s="45"/>
      <c r="AN350" s="45"/>
    </row>
    <row r="351" ht="15.75" customHeight="1">
      <c r="AK351" s="45"/>
      <c r="AL351" s="45"/>
      <c r="AM351" s="45"/>
      <c r="AN351" s="45"/>
    </row>
    <row r="352" ht="15.75" customHeight="1">
      <c r="AK352" s="45"/>
      <c r="AL352" s="45"/>
      <c r="AM352" s="45"/>
      <c r="AN352" s="45"/>
    </row>
    <row r="353" ht="15.75" customHeight="1">
      <c r="AK353" s="45"/>
      <c r="AL353" s="45"/>
      <c r="AM353" s="45"/>
      <c r="AN353" s="45"/>
    </row>
    <row r="354" ht="15.75" customHeight="1">
      <c r="AK354" s="45"/>
      <c r="AL354" s="45"/>
      <c r="AM354" s="45"/>
      <c r="AN354" s="45"/>
    </row>
    <row r="355" ht="15.75" customHeight="1">
      <c r="AK355" s="45"/>
      <c r="AL355" s="45"/>
      <c r="AM355" s="45"/>
      <c r="AN355" s="45"/>
    </row>
    <row r="356" ht="15.75" customHeight="1">
      <c r="AK356" s="45"/>
      <c r="AL356" s="45"/>
      <c r="AM356" s="45"/>
      <c r="AN356" s="45"/>
    </row>
    <row r="357" ht="15.75" customHeight="1">
      <c r="AK357" s="45"/>
      <c r="AL357" s="45"/>
      <c r="AM357" s="45"/>
      <c r="AN357" s="45"/>
    </row>
    <row r="358" ht="15.75" customHeight="1">
      <c r="AK358" s="45"/>
      <c r="AL358" s="45"/>
      <c r="AM358" s="45"/>
      <c r="AN358" s="45"/>
    </row>
    <row r="359" ht="15.75" customHeight="1">
      <c r="AK359" s="45"/>
      <c r="AL359" s="45"/>
      <c r="AM359" s="45"/>
      <c r="AN359" s="45"/>
    </row>
    <row r="360" ht="15.75" customHeight="1">
      <c r="AK360" s="45"/>
      <c r="AL360" s="45"/>
      <c r="AM360" s="45"/>
      <c r="AN360" s="45"/>
    </row>
    <row r="361" ht="15.75" customHeight="1">
      <c r="AK361" s="45"/>
      <c r="AL361" s="45"/>
      <c r="AM361" s="45"/>
      <c r="AN361" s="45"/>
    </row>
    <row r="362" ht="15.75" customHeight="1">
      <c r="AK362" s="45"/>
      <c r="AL362" s="45"/>
      <c r="AM362" s="45"/>
      <c r="AN362" s="45"/>
    </row>
    <row r="363" ht="15.75" customHeight="1">
      <c r="AK363" s="45"/>
      <c r="AL363" s="45"/>
      <c r="AM363" s="45"/>
      <c r="AN363" s="45"/>
    </row>
    <row r="364" ht="15.75" customHeight="1">
      <c r="AK364" s="45"/>
      <c r="AL364" s="45"/>
      <c r="AM364" s="45"/>
      <c r="AN364" s="45"/>
    </row>
    <row r="365" ht="15.75" customHeight="1">
      <c r="AK365" s="45"/>
      <c r="AL365" s="45"/>
      <c r="AM365" s="45"/>
      <c r="AN365" s="45"/>
    </row>
    <row r="366" ht="15.75" customHeight="1">
      <c r="AK366" s="45"/>
      <c r="AL366" s="45"/>
      <c r="AM366" s="45"/>
      <c r="AN366" s="45"/>
    </row>
    <row r="367" ht="15.75" customHeight="1">
      <c r="AK367" s="45"/>
      <c r="AL367" s="45"/>
      <c r="AM367" s="45"/>
      <c r="AN367" s="45"/>
    </row>
    <row r="368" ht="15.75" customHeight="1">
      <c r="AK368" s="45"/>
      <c r="AL368" s="45"/>
      <c r="AM368" s="45"/>
      <c r="AN368" s="45"/>
    </row>
    <row r="369" ht="15.75" customHeight="1">
      <c r="AK369" s="45"/>
      <c r="AL369" s="45"/>
      <c r="AM369" s="45"/>
      <c r="AN369" s="45"/>
    </row>
    <row r="370" ht="15.75" customHeight="1">
      <c r="AK370" s="45"/>
      <c r="AL370" s="45"/>
      <c r="AM370" s="45"/>
      <c r="AN370" s="45"/>
    </row>
    <row r="371" ht="15.75" customHeight="1">
      <c r="AK371" s="45"/>
      <c r="AL371" s="45"/>
      <c r="AM371" s="45"/>
      <c r="AN371" s="45"/>
    </row>
    <row r="372" ht="15.75" customHeight="1">
      <c r="AK372" s="45"/>
      <c r="AL372" s="45"/>
      <c r="AM372" s="45"/>
      <c r="AN372" s="45"/>
    </row>
    <row r="373" ht="15.75" customHeight="1">
      <c r="AK373" s="45"/>
      <c r="AL373" s="45"/>
      <c r="AM373" s="45"/>
      <c r="AN373" s="45"/>
    </row>
    <row r="374" ht="15.75" customHeight="1">
      <c r="AK374" s="45"/>
      <c r="AL374" s="45"/>
      <c r="AM374" s="45"/>
      <c r="AN374" s="45"/>
    </row>
    <row r="375" ht="15.75" customHeight="1">
      <c r="AK375" s="45"/>
      <c r="AL375" s="45"/>
      <c r="AM375" s="45"/>
      <c r="AN375" s="45"/>
    </row>
    <row r="376" ht="15.75" customHeight="1">
      <c r="AK376" s="45"/>
      <c r="AL376" s="45"/>
      <c r="AM376" s="45"/>
      <c r="AN376" s="45"/>
    </row>
    <row r="377" ht="15.75" customHeight="1">
      <c r="AK377" s="45"/>
      <c r="AL377" s="45"/>
      <c r="AM377" s="45"/>
      <c r="AN377" s="45"/>
    </row>
    <row r="378" ht="15.75" customHeight="1">
      <c r="AK378" s="45"/>
      <c r="AL378" s="45"/>
      <c r="AM378" s="45"/>
      <c r="AN378" s="45"/>
    </row>
    <row r="379" ht="15.75" customHeight="1">
      <c r="AK379" s="45"/>
      <c r="AL379" s="45"/>
      <c r="AM379" s="45"/>
      <c r="AN379" s="45"/>
    </row>
    <row r="380" ht="15.75" customHeight="1">
      <c r="AK380" s="45"/>
      <c r="AL380" s="45"/>
      <c r="AM380" s="45"/>
      <c r="AN380" s="45"/>
    </row>
    <row r="381" ht="15.75" customHeight="1">
      <c r="AK381" s="45"/>
      <c r="AL381" s="45"/>
      <c r="AM381" s="45"/>
      <c r="AN381" s="45"/>
    </row>
    <row r="382" ht="15.75" customHeight="1">
      <c r="AK382" s="45"/>
      <c r="AL382" s="45"/>
      <c r="AM382" s="45"/>
      <c r="AN382" s="45"/>
    </row>
    <row r="383" ht="15.75" customHeight="1">
      <c r="AK383" s="45"/>
      <c r="AL383" s="45"/>
      <c r="AM383" s="45"/>
      <c r="AN383" s="45"/>
    </row>
    <row r="384" ht="15.75" customHeight="1">
      <c r="AK384" s="45"/>
      <c r="AL384" s="45"/>
      <c r="AM384" s="45"/>
      <c r="AN384" s="45"/>
    </row>
    <row r="385" ht="15.75" customHeight="1">
      <c r="AK385" s="45"/>
      <c r="AL385" s="45"/>
      <c r="AM385" s="45"/>
      <c r="AN385" s="45"/>
    </row>
    <row r="386" ht="15.75" customHeight="1">
      <c r="AK386" s="45"/>
      <c r="AL386" s="45"/>
      <c r="AM386" s="45"/>
      <c r="AN386" s="45"/>
    </row>
    <row r="387" ht="15.75" customHeight="1">
      <c r="AK387" s="45"/>
      <c r="AL387" s="45"/>
      <c r="AM387" s="45"/>
      <c r="AN387" s="45"/>
    </row>
    <row r="388" ht="15.75" customHeight="1">
      <c r="AK388" s="45"/>
      <c r="AL388" s="45"/>
      <c r="AM388" s="45"/>
      <c r="AN388" s="45"/>
    </row>
    <row r="389" ht="15.75" customHeight="1">
      <c r="AK389" s="45"/>
      <c r="AL389" s="45"/>
      <c r="AM389" s="45"/>
      <c r="AN389" s="45"/>
    </row>
    <row r="390" ht="15.75" customHeight="1">
      <c r="AK390" s="45"/>
      <c r="AL390" s="45"/>
      <c r="AM390" s="45"/>
      <c r="AN390" s="45"/>
    </row>
    <row r="391" ht="15.75" customHeight="1">
      <c r="AK391" s="45"/>
      <c r="AL391" s="45"/>
      <c r="AM391" s="45"/>
      <c r="AN391" s="45"/>
    </row>
    <row r="392" ht="15.75" customHeight="1">
      <c r="AK392" s="45"/>
      <c r="AL392" s="45"/>
      <c r="AM392" s="45"/>
      <c r="AN392" s="45"/>
    </row>
    <row r="393" ht="15.75" customHeight="1">
      <c r="AK393" s="45"/>
      <c r="AL393" s="45"/>
      <c r="AM393" s="45"/>
      <c r="AN393" s="45"/>
    </row>
    <row r="394" ht="15.75" customHeight="1">
      <c r="AK394" s="45"/>
      <c r="AL394" s="45"/>
      <c r="AM394" s="45"/>
      <c r="AN394" s="45"/>
    </row>
    <row r="395" ht="15.75" customHeight="1">
      <c r="AK395" s="45"/>
      <c r="AL395" s="45"/>
      <c r="AM395" s="45"/>
      <c r="AN395" s="45"/>
    </row>
    <row r="396" ht="15.75" customHeight="1">
      <c r="AK396" s="45"/>
      <c r="AL396" s="45"/>
      <c r="AM396" s="45"/>
      <c r="AN396" s="45"/>
    </row>
    <row r="397" ht="15.75" customHeight="1">
      <c r="AK397" s="45"/>
      <c r="AL397" s="45"/>
      <c r="AM397" s="45"/>
      <c r="AN397" s="45"/>
    </row>
    <row r="398" ht="15.75" customHeight="1">
      <c r="AK398" s="45"/>
      <c r="AL398" s="45"/>
      <c r="AM398" s="45"/>
      <c r="AN398" s="45"/>
    </row>
    <row r="399" ht="15.75" customHeight="1">
      <c r="AK399" s="45"/>
      <c r="AL399" s="45"/>
      <c r="AM399" s="45"/>
      <c r="AN399" s="45"/>
    </row>
    <row r="400" ht="15.75" customHeight="1">
      <c r="AK400" s="45"/>
      <c r="AL400" s="45"/>
      <c r="AM400" s="45"/>
      <c r="AN400" s="45"/>
    </row>
    <row r="401" ht="15.75" customHeight="1">
      <c r="AK401" s="45"/>
      <c r="AL401" s="45"/>
      <c r="AM401" s="45"/>
      <c r="AN401" s="45"/>
    </row>
    <row r="402" ht="15.75" customHeight="1">
      <c r="AK402" s="45"/>
      <c r="AL402" s="45"/>
      <c r="AM402" s="45"/>
      <c r="AN402" s="45"/>
    </row>
    <row r="403" ht="15.75" customHeight="1">
      <c r="AK403" s="45"/>
      <c r="AL403" s="45"/>
      <c r="AM403" s="45"/>
      <c r="AN403" s="45"/>
    </row>
    <row r="404" ht="15.75" customHeight="1">
      <c r="AK404" s="45"/>
      <c r="AL404" s="45"/>
      <c r="AM404" s="45"/>
      <c r="AN404" s="45"/>
    </row>
    <row r="405" ht="15.75" customHeight="1">
      <c r="AK405" s="45"/>
      <c r="AL405" s="45"/>
      <c r="AM405" s="45"/>
      <c r="AN405" s="45"/>
    </row>
    <row r="406" ht="15.75" customHeight="1">
      <c r="AK406" s="45"/>
      <c r="AL406" s="45"/>
      <c r="AM406" s="45"/>
      <c r="AN406" s="45"/>
    </row>
    <row r="407" ht="15.75" customHeight="1">
      <c r="AK407" s="45"/>
      <c r="AL407" s="45"/>
      <c r="AM407" s="45"/>
      <c r="AN407" s="45"/>
    </row>
    <row r="408" ht="15.75" customHeight="1">
      <c r="AK408" s="45"/>
      <c r="AL408" s="45"/>
      <c r="AM408" s="45"/>
      <c r="AN408" s="45"/>
    </row>
    <row r="409" ht="15.75" customHeight="1">
      <c r="AK409" s="45"/>
      <c r="AL409" s="45"/>
      <c r="AM409" s="45"/>
      <c r="AN409" s="45"/>
    </row>
    <row r="410" ht="15.75" customHeight="1">
      <c r="AK410" s="45"/>
      <c r="AL410" s="45"/>
      <c r="AM410" s="45"/>
      <c r="AN410" s="45"/>
    </row>
    <row r="411" ht="15.75" customHeight="1">
      <c r="AK411" s="45"/>
      <c r="AL411" s="45"/>
      <c r="AM411" s="45"/>
      <c r="AN411" s="45"/>
    </row>
    <row r="412" ht="15.75" customHeight="1">
      <c r="AK412" s="45"/>
      <c r="AL412" s="45"/>
      <c r="AM412" s="45"/>
      <c r="AN412" s="45"/>
    </row>
    <row r="413" ht="15.75" customHeight="1">
      <c r="AK413" s="45"/>
      <c r="AL413" s="45"/>
      <c r="AM413" s="45"/>
      <c r="AN413" s="45"/>
    </row>
    <row r="414" ht="15.75" customHeight="1">
      <c r="AK414" s="45"/>
      <c r="AL414" s="45"/>
      <c r="AM414" s="45"/>
      <c r="AN414" s="45"/>
    </row>
    <row r="415" ht="15.75" customHeight="1">
      <c r="AK415" s="45"/>
      <c r="AL415" s="45"/>
      <c r="AM415" s="45"/>
      <c r="AN415" s="45"/>
    </row>
    <row r="416" ht="15.75" customHeight="1">
      <c r="AK416" s="45"/>
      <c r="AL416" s="45"/>
      <c r="AM416" s="45"/>
      <c r="AN416" s="45"/>
    </row>
    <row r="417" ht="15.75" customHeight="1">
      <c r="AK417" s="45"/>
      <c r="AL417" s="45"/>
      <c r="AM417" s="45"/>
      <c r="AN417" s="45"/>
    </row>
    <row r="418" ht="15.75" customHeight="1">
      <c r="AK418" s="45"/>
      <c r="AL418" s="45"/>
      <c r="AM418" s="45"/>
      <c r="AN418" s="45"/>
    </row>
    <row r="419" ht="15.75" customHeight="1">
      <c r="AK419" s="45"/>
      <c r="AL419" s="45"/>
      <c r="AM419" s="45"/>
      <c r="AN419" s="45"/>
    </row>
    <row r="420" ht="15.75" customHeight="1">
      <c r="AK420" s="45"/>
      <c r="AL420" s="45"/>
      <c r="AM420" s="45"/>
      <c r="AN420" s="45"/>
    </row>
    <row r="421" ht="15.75" customHeight="1">
      <c r="AK421" s="45"/>
      <c r="AL421" s="45"/>
      <c r="AM421" s="45"/>
      <c r="AN421" s="45"/>
    </row>
    <row r="422" ht="15.75" customHeight="1">
      <c r="AK422" s="45"/>
      <c r="AL422" s="45"/>
      <c r="AM422" s="45"/>
      <c r="AN422" s="45"/>
    </row>
    <row r="423" ht="15.75" customHeight="1">
      <c r="AK423" s="45"/>
      <c r="AL423" s="45"/>
      <c r="AM423" s="45"/>
      <c r="AN423" s="45"/>
    </row>
    <row r="424" ht="15.75" customHeight="1">
      <c r="AK424" s="45"/>
      <c r="AL424" s="45"/>
      <c r="AM424" s="45"/>
      <c r="AN424" s="45"/>
    </row>
    <row r="425" ht="15.75" customHeight="1">
      <c r="AK425" s="45"/>
      <c r="AL425" s="45"/>
      <c r="AM425" s="45"/>
      <c r="AN425" s="45"/>
    </row>
    <row r="426" ht="15.75" customHeight="1">
      <c r="AK426" s="45"/>
      <c r="AL426" s="45"/>
      <c r="AM426" s="45"/>
      <c r="AN426" s="45"/>
    </row>
    <row r="427" ht="15.75" customHeight="1">
      <c r="AK427" s="45"/>
      <c r="AL427" s="45"/>
      <c r="AM427" s="45"/>
      <c r="AN427" s="45"/>
    </row>
    <row r="428" ht="15.75" customHeight="1">
      <c r="AK428" s="45"/>
      <c r="AL428" s="45"/>
      <c r="AM428" s="45"/>
      <c r="AN428" s="45"/>
    </row>
    <row r="429" ht="15.75" customHeight="1">
      <c r="AK429" s="45"/>
      <c r="AL429" s="45"/>
      <c r="AM429" s="45"/>
      <c r="AN429" s="45"/>
    </row>
    <row r="430" ht="15.75" customHeight="1">
      <c r="AK430" s="45"/>
      <c r="AL430" s="45"/>
      <c r="AM430" s="45"/>
      <c r="AN430" s="45"/>
    </row>
    <row r="431" ht="15.75" customHeight="1">
      <c r="AK431" s="45"/>
      <c r="AL431" s="45"/>
      <c r="AM431" s="45"/>
      <c r="AN431" s="45"/>
    </row>
    <row r="432" ht="15.75" customHeight="1">
      <c r="AK432" s="45"/>
      <c r="AL432" s="45"/>
      <c r="AM432" s="45"/>
      <c r="AN432" s="45"/>
    </row>
    <row r="433" ht="15.75" customHeight="1">
      <c r="AK433" s="45"/>
      <c r="AL433" s="45"/>
      <c r="AM433" s="45"/>
      <c r="AN433" s="45"/>
    </row>
    <row r="434" ht="15.75" customHeight="1">
      <c r="AK434" s="45"/>
      <c r="AL434" s="45"/>
      <c r="AM434" s="45"/>
      <c r="AN434" s="45"/>
    </row>
    <row r="435" ht="15.75" customHeight="1">
      <c r="AK435" s="45"/>
      <c r="AL435" s="45"/>
      <c r="AM435" s="45"/>
      <c r="AN435" s="45"/>
    </row>
    <row r="436" ht="15.75" customHeight="1">
      <c r="AK436" s="45"/>
      <c r="AL436" s="45"/>
      <c r="AM436" s="45"/>
      <c r="AN436" s="45"/>
    </row>
    <row r="437" ht="15.75" customHeight="1">
      <c r="AK437" s="45"/>
      <c r="AL437" s="45"/>
      <c r="AM437" s="45"/>
      <c r="AN437" s="45"/>
    </row>
    <row r="438" ht="15.75" customHeight="1">
      <c r="AK438" s="45"/>
      <c r="AL438" s="45"/>
      <c r="AM438" s="45"/>
      <c r="AN438" s="45"/>
    </row>
    <row r="439" ht="15.75" customHeight="1">
      <c r="AK439" s="45"/>
      <c r="AL439" s="45"/>
      <c r="AM439" s="45"/>
      <c r="AN439" s="45"/>
    </row>
    <row r="440" ht="15.75" customHeight="1">
      <c r="AK440" s="45"/>
      <c r="AL440" s="45"/>
      <c r="AM440" s="45"/>
      <c r="AN440" s="45"/>
    </row>
    <row r="441" ht="15.75" customHeight="1">
      <c r="AK441" s="45"/>
      <c r="AL441" s="45"/>
      <c r="AM441" s="45"/>
      <c r="AN441" s="45"/>
    </row>
    <row r="442" ht="15.75" customHeight="1">
      <c r="AK442" s="45"/>
      <c r="AL442" s="45"/>
      <c r="AM442" s="45"/>
      <c r="AN442" s="45"/>
    </row>
    <row r="443" ht="15.75" customHeight="1">
      <c r="AK443" s="45"/>
      <c r="AL443" s="45"/>
      <c r="AM443" s="45"/>
      <c r="AN443" s="45"/>
    </row>
    <row r="444" ht="15.75" customHeight="1">
      <c r="AK444" s="45"/>
      <c r="AL444" s="45"/>
      <c r="AM444" s="45"/>
      <c r="AN444" s="45"/>
    </row>
    <row r="445" ht="15.75" customHeight="1">
      <c r="AK445" s="45"/>
      <c r="AL445" s="45"/>
      <c r="AM445" s="45"/>
      <c r="AN445" s="45"/>
    </row>
    <row r="446" ht="15.75" customHeight="1">
      <c r="AK446" s="45"/>
      <c r="AL446" s="45"/>
      <c r="AM446" s="45"/>
      <c r="AN446" s="45"/>
    </row>
    <row r="447" ht="15.75" customHeight="1">
      <c r="AK447" s="45"/>
      <c r="AL447" s="45"/>
      <c r="AM447" s="45"/>
      <c r="AN447" s="45"/>
    </row>
    <row r="448" ht="15.75" customHeight="1">
      <c r="AK448" s="45"/>
      <c r="AL448" s="45"/>
      <c r="AM448" s="45"/>
      <c r="AN448" s="45"/>
    </row>
    <row r="449" ht="15.75" customHeight="1">
      <c r="AK449" s="45"/>
      <c r="AL449" s="45"/>
      <c r="AM449" s="45"/>
      <c r="AN449" s="45"/>
    </row>
    <row r="450" ht="15.75" customHeight="1">
      <c r="AK450" s="45"/>
      <c r="AL450" s="45"/>
      <c r="AM450" s="45"/>
      <c r="AN450" s="45"/>
    </row>
    <row r="451" ht="15.75" customHeight="1">
      <c r="AK451" s="45"/>
      <c r="AL451" s="45"/>
      <c r="AM451" s="45"/>
      <c r="AN451" s="45"/>
    </row>
    <row r="452" ht="15.75" customHeight="1">
      <c r="AK452" s="45"/>
      <c r="AL452" s="45"/>
      <c r="AM452" s="45"/>
      <c r="AN452" s="45"/>
    </row>
    <row r="453" ht="15.75" customHeight="1">
      <c r="AK453" s="45"/>
      <c r="AL453" s="45"/>
      <c r="AM453" s="45"/>
      <c r="AN453" s="45"/>
    </row>
    <row r="454" ht="15.75" customHeight="1">
      <c r="AK454" s="45"/>
      <c r="AL454" s="45"/>
      <c r="AM454" s="45"/>
      <c r="AN454" s="45"/>
    </row>
    <row r="455" ht="15.75" customHeight="1">
      <c r="AK455" s="45"/>
      <c r="AL455" s="45"/>
      <c r="AM455" s="45"/>
      <c r="AN455" s="45"/>
    </row>
    <row r="456" ht="15.75" customHeight="1">
      <c r="AK456" s="45"/>
      <c r="AL456" s="45"/>
      <c r="AM456" s="45"/>
      <c r="AN456" s="45"/>
    </row>
    <row r="457" ht="15.75" customHeight="1">
      <c r="AK457" s="45"/>
      <c r="AL457" s="45"/>
      <c r="AM457" s="45"/>
      <c r="AN457" s="45"/>
    </row>
    <row r="458" ht="15.75" customHeight="1">
      <c r="AK458" s="45"/>
      <c r="AL458" s="45"/>
      <c r="AM458" s="45"/>
      <c r="AN458" s="45"/>
    </row>
    <row r="459" ht="15.75" customHeight="1">
      <c r="AK459" s="45"/>
      <c r="AL459" s="45"/>
      <c r="AM459" s="45"/>
      <c r="AN459" s="45"/>
    </row>
    <row r="460" ht="15.75" customHeight="1">
      <c r="AK460" s="45"/>
      <c r="AL460" s="45"/>
      <c r="AM460" s="45"/>
      <c r="AN460" s="45"/>
    </row>
    <row r="461" ht="15.75" customHeight="1">
      <c r="AK461" s="45"/>
      <c r="AL461" s="45"/>
      <c r="AM461" s="45"/>
      <c r="AN461" s="45"/>
    </row>
    <row r="462" ht="15.75" customHeight="1">
      <c r="AK462" s="45"/>
      <c r="AL462" s="45"/>
      <c r="AM462" s="45"/>
      <c r="AN462" s="45"/>
    </row>
    <row r="463" ht="15.75" customHeight="1">
      <c r="AK463" s="45"/>
      <c r="AL463" s="45"/>
      <c r="AM463" s="45"/>
      <c r="AN463" s="45"/>
    </row>
    <row r="464" ht="15.75" customHeight="1">
      <c r="AK464" s="45"/>
      <c r="AL464" s="45"/>
      <c r="AM464" s="45"/>
      <c r="AN464" s="45"/>
    </row>
    <row r="465" ht="15.75" customHeight="1">
      <c r="AK465" s="45"/>
      <c r="AL465" s="45"/>
      <c r="AM465" s="45"/>
      <c r="AN465" s="45"/>
    </row>
    <row r="466" ht="15.75" customHeight="1">
      <c r="AK466" s="45"/>
      <c r="AL466" s="45"/>
      <c r="AM466" s="45"/>
      <c r="AN466" s="45"/>
    </row>
    <row r="467" ht="15.75" customHeight="1">
      <c r="AK467" s="45"/>
      <c r="AL467" s="45"/>
      <c r="AM467" s="45"/>
      <c r="AN467" s="45"/>
    </row>
    <row r="468" ht="15.75" customHeight="1">
      <c r="AK468" s="45"/>
      <c r="AL468" s="45"/>
      <c r="AM468" s="45"/>
      <c r="AN468" s="45"/>
    </row>
    <row r="469" ht="15.75" customHeight="1">
      <c r="AK469" s="45"/>
      <c r="AL469" s="45"/>
      <c r="AM469" s="45"/>
      <c r="AN469" s="45"/>
    </row>
    <row r="470" ht="15.75" customHeight="1">
      <c r="AK470" s="45"/>
      <c r="AL470" s="45"/>
      <c r="AM470" s="45"/>
      <c r="AN470" s="45"/>
    </row>
    <row r="471" ht="15.75" customHeight="1">
      <c r="AK471" s="45"/>
      <c r="AL471" s="45"/>
      <c r="AM471" s="45"/>
      <c r="AN471" s="45"/>
    </row>
    <row r="472" ht="15.75" customHeight="1">
      <c r="AK472" s="45"/>
      <c r="AL472" s="45"/>
      <c r="AM472" s="45"/>
      <c r="AN472" s="45"/>
    </row>
    <row r="473" ht="15.75" customHeight="1">
      <c r="AK473" s="45"/>
      <c r="AL473" s="45"/>
      <c r="AM473" s="45"/>
      <c r="AN473" s="45"/>
    </row>
    <row r="474" ht="15.75" customHeight="1">
      <c r="AK474" s="45"/>
      <c r="AL474" s="45"/>
      <c r="AM474" s="45"/>
      <c r="AN474" s="45"/>
    </row>
    <row r="475" ht="15.75" customHeight="1">
      <c r="AK475" s="45"/>
      <c r="AL475" s="45"/>
      <c r="AM475" s="45"/>
      <c r="AN475" s="45"/>
    </row>
    <row r="476" ht="15.75" customHeight="1">
      <c r="AK476" s="45"/>
      <c r="AL476" s="45"/>
      <c r="AM476" s="45"/>
      <c r="AN476" s="45"/>
    </row>
    <row r="477" ht="15.75" customHeight="1">
      <c r="AK477" s="45"/>
      <c r="AL477" s="45"/>
      <c r="AM477" s="45"/>
      <c r="AN477" s="45"/>
    </row>
    <row r="478" ht="15.75" customHeight="1">
      <c r="AK478" s="45"/>
      <c r="AL478" s="45"/>
      <c r="AM478" s="45"/>
      <c r="AN478" s="45"/>
    </row>
    <row r="479" ht="15.75" customHeight="1">
      <c r="AK479" s="45"/>
      <c r="AL479" s="45"/>
      <c r="AM479" s="45"/>
      <c r="AN479" s="45"/>
    </row>
    <row r="480" ht="15.75" customHeight="1">
      <c r="AK480" s="45"/>
      <c r="AL480" s="45"/>
      <c r="AM480" s="45"/>
      <c r="AN480" s="45"/>
    </row>
    <row r="481" ht="15.75" customHeight="1">
      <c r="AK481" s="45"/>
      <c r="AL481" s="45"/>
      <c r="AM481" s="45"/>
      <c r="AN481" s="45"/>
    </row>
    <row r="482" ht="15.75" customHeight="1">
      <c r="AK482" s="45"/>
      <c r="AL482" s="45"/>
      <c r="AM482" s="45"/>
      <c r="AN482" s="45"/>
    </row>
    <row r="483" ht="15.75" customHeight="1">
      <c r="AK483" s="45"/>
      <c r="AL483" s="45"/>
      <c r="AM483" s="45"/>
      <c r="AN483" s="45"/>
    </row>
    <row r="484" ht="15.75" customHeight="1">
      <c r="AK484" s="45"/>
      <c r="AL484" s="45"/>
      <c r="AM484" s="45"/>
      <c r="AN484" s="45"/>
    </row>
    <row r="485" ht="15.75" customHeight="1">
      <c r="AK485" s="45"/>
      <c r="AL485" s="45"/>
      <c r="AM485" s="45"/>
      <c r="AN485" s="45"/>
    </row>
    <row r="486" ht="15.75" customHeight="1">
      <c r="AK486" s="45"/>
      <c r="AL486" s="45"/>
      <c r="AM486" s="45"/>
      <c r="AN486" s="45"/>
    </row>
    <row r="487" ht="15.75" customHeight="1">
      <c r="AK487" s="45"/>
      <c r="AL487" s="45"/>
      <c r="AM487" s="45"/>
      <c r="AN487" s="45"/>
    </row>
    <row r="488" ht="15.75" customHeight="1">
      <c r="AK488" s="45"/>
      <c r="AL488" s="45"/>
      <c r="AM488" s="45"/>
      <c r="AN488" s="45"/>
    </row>
    <row r="489" ht="15.75" customHeight="1">
      <c r="AK489" s="45"/>
      <c r="AL489" s="45"/>
      <c r="AM489" s="45"/>
      <c r="AN489" s="45"/>
    </row>
    <row r="490" ht="15.75" customHeight="1">
      <c r="AK490" s="45"/>
      <c r="AL490" s="45"/>
      <c r="AM490" s="45"/>
      <c r="AN490" s="45"/>
    </row>
    <row r="491" ht="15.75" customHeight="1">
      <c r="AK491" s="45"/>
      <c r="AL491" s="45"/>
      <c r="AM491" s="45"/>
      <c r="AN491" s="45"/>
    </row>
    <row r="492" ht="15.75" customHeight="1">
      <c r="AK492" s="45"/>
      <c r="AL492" s="45"/>
      <c r="AM492" s="45"/>
      <c r="AN492" s="45"/>
    </row>
    <row r="493" ht="15.75" customHeight="1">
      <c r="AK493" s="45"/>
      <c r="AL493" s="45"/>
      <c r="AM493" s="45"/>
      <c r="AN493" s="45"/>
    </row>
    <row r="494" ht="15.75" customHeight="1">
      <c r="AK494" s="45"/>
      <c r="AL494" s="45"/>
      <c r="AM494" s="45"/>
      <c r="AN494" s="45"/>
    </row>
    <row r="495" ht="15.75" customHeight="1">
      <c r="AK495" s="45"/>
      <c r="AL495" s="45"/>
      <c r="AM495" s="45"/>
      <c r="AN495" s="45"/>
    </row>
    <row r="496" ht="15.75" customHeight="1">
      <c r="AK496" s="45"/>
      <c r="AL496" s="45"/>
      <c r="AM496" s="45"/>
      <c r="AN496" s="45"/>
    </row>
    <row r="497" ht="15.75" customHeight="1">
      <c r="AK497" s="45"/>
      <c r="AL497" s="45"/>
      <c r="AM497" s="45"/>
      <c r="AN497" s="45"/>
    </row>
    <row r="498" ht="15.75" customHeight="1">
      <c r="AK498" s="45"/>
      <c r="AL498" s="45"/>
      <c r="AM498" s="45"/>
      <c r="AN498" s="45"/>
    </row>
    <row r="499" ht="15.75" customHeight="1">
      <c r="AK499" s="45"/>
      <c r="AL499" s="45"/>
      <c r="AM499" s="45"/>
      <c r="AN499" s="45"/>
    </row>
    <row r="500" ht="15.75" customHeight="1">
      <c r="AK500" s="45"/>
      <c r="AL500" s="45"/>
      <c r="AM500" s="45"/>
      <c r="AN500" s="45"/>
    </row>
    <row r="501" ht="15.75" customHeight="1">
      <c r="AK501" s="45"/>
      <c r="AL501" s="45"/>
      <c r="AM501" s="45"/>
      <c r="AN501" s="45"/>
    </row>
    <row r="502" ht="15.75" customHeight="1">
      <c r="AK502" s="45"/>
      <c r="AL502" s="45"/>
      <c r="AM502" s="45"/>
      <c r="AN502" s="45"/>
    </row>
    <row r="503" ht="15.75" customHeight="1">
      <c r="AK503" s="45"/>
      <c r="AL503" s="45"/>
      <c r="AM503" s="45"/>
      <c r="AN503" s="45"/>
    </row>
    <row r="504" ht="15.75" customHeight="1">
      <c r="AK504" s="45"/>
      <c r="AL504" s="45"/>
      <c r="AM504" s="45"/>
      <c r="AN504" s="45"/>
    </row>
    <row r="505" ht="15.75" customHeight="1">
      <c r="AK505" s="45"/>
      <c r="AL505" s="45"/>
      <c r="AM505" s="45"/>
      <c r="AN505" s="45"/>
    </row>
    <row r="506" ht="15.75" customHeight="1">
      <c r="AK506" s="45"/>
      <c r="AL506" s="45"/>
      <c r="AM506" s="45"/>
      <c r="AN506" s="45"/>
    </row>
    <row r="507" ht="15.75" customHeight="1">
      <c r="AK507" s="45"/>
      <c r="AL507" s="45"/>
      <c r="AM507" s="45"/>
      <c r="AN507" s="45"/>
    </row>
    <row r="508" ht="15.75" customHeight="1">
      <c r="AK508" s="45"/>
      <c r="AL508" s="45"/>
      <c r="AM508" s="45"/>
      <c r="AN508" s="45"/>
    </row>
    <row r="509" ht="15.75" customHeight="1">
      <c r="AK509" s="45"/>
      <c r="AL509" s="45"/>
      <c r="AM509" s="45"/>
      <c r="AN509" s="45"/>
    </row>
    <row r="510" ht="15.75" customHeight="1">
      <c r="AK510" s="45"/>
      <c r="AL510" s="45"/>
      <c r="AM510" s="45"/>
      <c r="AN510" s="45"/>
    </row>
    <row r="511" ht="15.75" customHeight="1">
      <c r="AK511" s="45"/>
      <c r="AL511" s="45"/>
      <c r="AM511" s="45"/>
      <c r="AN511" s="45"/>
    </row>
    <row r="512" ht="15.75" customHeight="1">
      <c r="AK512" s="45"/>
      <c r="AL512" s="45"/>
      <c r="AM512" s="45"/>
      <c r="AN512" s="45"/>
    </row>
    <row r="513" ht="15.75" customHeight="1">
      <c r="AK513" s="45"/>
      <c r="AL513" s="45"/>
      <c r="AM513" s="45"/>
      <c r="AN513" s="45"/>
    </row>
    <row r="514" ht="15.75" customHeight="1">
      <c r="AK514" s="45"/>
      <c r="AL514" s="45"/>
      <c r="AM514" s="45"/>
      <c r="AN514" s="45"/>
    </row>
    <row r="515" ht="15.75" customHeight="1">
      <c r="AK515" s="45"/>
      <c r="AL515" s="45"/>
      <c r="AM515" s="45"/>
      <c r="AN515" s="45"/>
    </row>
    <row r="516" ht="15.75" customHeight="1">
      <c r="AK516" s="45"/>
      <c r="AL516" s="45"/>
      <c r="AM516" s="45"/>
      <c r="AN516" s="45"/>
    </row>
    <row r="517" ht="15.75" customHeight="1">
      <c r="AK517" s="45"/>
      <c r="AL517" s="45"/>
      <c r="AM517" s="45"/>
      <c r="AN517" s="45"/>
    </row>
    <row r="518" ht="15.75" customHeight="1">
      <c r="AK518" s="45"/>
      <c r="AL518" s="45"/>
      <c r="AM518" s="45"/>
      <c r="AN518" s="45"/>
    </row>
    <row r="519" ht="15.75" customHeight="1">
      <c r="AK519" s="45"/>
      <c r="AL519" s="45"/>
      <c r="AM519" s="45"/>
      <c r="AN519" s="45"/>
    </row>
    <row r="520" ht="15.75" customHeight="1">
      <c r="AK520" s="45"/>
      <c r="AL520" s="45"/>
      <c r="AM520" s="45"/>
      <c r="AN520" s="45"/>
    </row>
    <row r="521" ht="15.75" customHeight="1">
      <c r="AK521" s="45"/>
      <c r="AL521" s="45"/>
      <c r="AM521" s="45"/>
      <c r="AN521" s="45"/>
    </row>
    <row r="522" ht="15.75" customHeight="1">
      <c r="AK522" s="45"/>
      <c r="AL522" s="45"/>
      <c r="AM522" s="45"/>
      <c r="AN522" s="45"/>
    </row>
    <row r="523" ht="15.75" customHeight="1">
      <c r="AK523" s="45"/>
      <c r="AL523" s="45"/>
      <c r="AM523" s="45"/>
      <c r="AN523" s="45"/>
    </row>
    <row r="524" ht="15.75" customHeight="1">
      <c r="AK524" s="45"/>
      <c r="AL524" s="45"/>
      <c r="AM524" s="45"/>
      <c r="AN524" s="45"/>
    </row>
    <row r="525" ht="15.75" customHeight="1">
      <c r="AK525" s="45"/>
      <c r="AL525" s="45"/>
      <c r="AM525" s="45"/>
      <c r="AN525" s="45"/>
    </row>
    <row r="526" ht="15.75" customHeight="1">
      <c r="AK526" s="45"/>
      <c r="AL526" s="45"/>
      <c r="AM526" s="45"/>
      <c r="AN526" s="45"/>
    </row>
    <row r="527" ht="15.75" customHeight="1">
      <c r="AK527" s="45"/>
      <c r="AL527" s="45"/>
      <c r="AM527" s="45"/>
      <c r="AN527" s="45"/>
    </row>
    <row r="528" ht="15.75" customHeight="1">
      <c r="AK528" s="45"/>
      <c r="AL528" s="45"/>
      <c r="AM528" s="45"/>
      <c r="AN528" s="45"/>
    </row>
    <row r="529" ht="15.75" customHeight="1">
      <c r="AK529" s="45"/>
      <c r="AL529" s="45"/>
      <c r="AM529" s="45"/>
      <c r="AN529" s="45"/>
    </row>
    <row r="530" ht="15.75" customHeight="1">
      <c r="AK530" s="45"/>
      <c r="AL530" s="45"/>
      <c r="AM530" s="45"/>
      <c r="AN530" s="45"/>
    </row>
    <row r="531" ht="15.75" customHeight="1">
      <c r="AK531" s="45"/>
      <c r="AL531" s="45"/>
      <c r="AM531" s="45"/>
      <c r="AN531" s="45"/>
    </row>
    <row r="532" ht="15.75" customHeight="1">
      <c r="AK532" s="45"/>
      <c r="AL532" s="45"/>
      <c r="AM532" s="45"/>
      <c r="AN532" s="45"/>
    </row>
    <row r="533" ht="15.75" customHeight="1">
      <c r="AK533" s="45"/>
      <c r="AL533" s="45"/>
      <c r="AM533" s="45"/>
      <c r="AN533" s="45"/>
    </row>
    <row r="534" ht="15.75" customHeight="1">
      <c r="AK534" s="45"/>
      <c r="AL534" s="45"/>
      <c r="AM534" s="45"/>
      <c r="AN534" s="45"/>
    </row>
    <row r="535" ht="15.75" customHeight="1">
      <c r="AK535" s="45"/>
      <c r="AL535" s="45"/>
      <c r="AM535" s="45"/>
      <c r="AN535" s="45"/>
    </row>
    <row r="536" ht="15.75" customHeight="1">
      <c r="AK536" s="45"/>
      <c r="AL536" s="45"/>
      <c r="AM536" s="45"/>
      <c r="AN536" s="45"/>
    </row>
    <row r="537" ht="15.75" customHeight="1">
      <c r="AK537" s="45"/>
      <c r="AL537" s="45"/>
      <c r="AM537" s="45"/>
      <c r="AN537" s="45"/>
    </row>
    <row r="538" ht="15.75" customHeight="1">
      <c r="AK538" s="45"/>
      <c r="AL538" s="45"/>
      <c r="AM538" s="45"/>
      <c r="AN538" s="45"/>
    </row>
    <row r="539" ht="15.75" customHeight="1">
      <c r="AK539" s="45"/>
      <c r="AL539" s="45"/>
      <c r="AM539" s="45"/>
      <c r="AN539" s="45"/>
    </row>
    <row r="540" ht="15.75" customHeight="1">
      <c r="AK540" s="45"/>
      <c r="AL540" s="45"/>
      <c r="AM540" s="45"/>
      <c r="AN540" s="45"/>
    </row>
    <row r="541" ht="15.75" customHeight="1">
      <c r="AK541" s="45"/>
      <c r="AL541" s="45"/>
      <c r="AM541" s="45"/>
      <c r="AN541" s="45"/>
    </row>
    <row r="542" ht="15.75" customHeight="1">
      <c r="AK542" s="45"/>
      <c r="AL542" s="45"/>
      <c r="AM542" s="45"/>
      <c r="AN542" s="45"/>
    </row>
    <row r="543" ht="15.75" customHeight="1">
      <c r="AK543" s="45"/>
      <c r="AL543" s="45"/>
      <c r="AM543" s="45"/>
      <c r="AN543" s="45"/>
    </row>
    <row r="544" ht="15.75" customHeight="1">
      <c r="AK544" s="45"/>
      <c r="AL544" s="45"/>
      <c r="AM544" s="45"/>
      <c r="AN544" s="45"/>
    </row>
    <row r="545" ht="15.75" customHeight="1">
      <c r="AK545" s="45"/>
      <c r="AL545" s="45"/>
      <c r="AM545" s="45"/>
      <c r="AN545" s="45"/>
    </row>
    <row r="546" ht="15.75" customHeight="1">
      <c r="AK546" s="45"/>
      <c r="AL546" s="45"/>
      <c r="AM546" s="45"/>
      <c r="AN546" s="45"/>
    </row>
    <row r="547" ht="15.75" customHeight="1">
      <c r="AK547" s="45"/>
      <c r="AL547" s="45"/>
      <c r="AM547" s="45"/>
      <c r="AN547" s="45"/>
    </row>
    <row r="548" ht="15.75" customHeight="1">
      <c r="AK548" s="45"/>
      <c r="AL548" s="45"/>
      <c r="AM548" s="45"/>
      <c r="AN548" s="45"/>
    </row>
    <row r="549" ht="15.75" customHeight="1">
      <c r="AK549" s="45"/>
      <c r="AL549" s="45"/>
      <c r="AM549" s="45"/>
      <c r="AN549" s="45"/>
    </row>
    <row r="550" ht="15.75" customHeight="1">
      <c r="AK550" s="45"/>
      <c r="AL550" s="45"/>
      <c r="AM550" s="45"/>
      <c r="AN550" s="45"/>
    </row>
    <row r="551" ht="15.75" customHeight="1">
      <c r="AK551" s="45"/>
      <c r="AL551" s="45"/>
      <c r="AM551" s="45"/>
      <c r="AN551" s="45"/>
    </row>
    <row r="552" ht="15.75" customHeight="1">
      <c r="AK552" s="45"/>
      <c r="AL552" s="45"/>
      <c r="AM552" s="45"/>
      <c r="AN552" s="45"/>
    </row>
    <row r="553" ht="15.75" customHeight="1">
      <c r="AK553" s="45"/>
      <c r="AL553" s="45"/>
      <c r="AM553" s="45"/>
      <c r="AN553" s="45"/>
    </row>
    <row r="554" ht="15.75" customHeight="1">
      <c r="AK554" s="45"/>
      <c r="AL554" s="45"/>
      <c r="AM554" s="45"/>
      <c r="AN554" s="45"/>
    </row>
    <row r="555" ht="15.75" customHeight="1">
      <c r="AK555" s="45"/>
      <c r="AL555" s="45"/>
      <c r="AM555" s="45"/>
      <c r="AN555" s="45"/>
    </row>
    <row r="556" ht="15.75" customHeight="1">
      <c r="AK556" s="45"/>
      <c r="AL556" s="45"/>
      <c r="AM556" s="45"/>
      <c r="AN556" s="45"/>
    </row>
    <row r="557" ht="15.75" customHeight="1">
      <c r="AK557" s="45"/>
      <c r="AL557" s="45"/>
      <c r="AM557" s="45"/>
      <c r="AN557" s="45"/>
    </row>
    <row r="558" ht="15.75" customHeight="1">
      <c r="AK558" s="45"/>
      <c r="AL558" s="45"/>
      <c r="AM558" s="45"/>
      <c r="AN558" s="45"/>
    </row>
    <row r="559" ht="15.75" customHeight="1">
      <c r="AK559" s="45"/>
      <c r="AL559" s="45"/>
      <c r="AM559" s="45"/>
      <c r="AN559" s="45"/>
    </row>
    <row r="560" ht="15.75" customHeight="1">
      <c r="AK560" s="45"/>
      <c r="AL560" s="45"/>
      <c r="AM560" s="45"/>
      <c r="AN560" s="45"/>
    </row>
    <row r="561" ht="15.75" customHeight="1">
      <c r="AK561" s="45"/>
      <c r="AL561" s="45"/>
      <c r="AM561" s="45"/>
      <c r="AN561" s="45"/>
    </row>
    <row r="562" ht="15.75" customHeight="1">
      <c r="AK562" s="45"/>
      <c r="AL562" s="45"/>
      <c r="AM562" s="45"/>
      <c r="AN562" s="45"/>
    </row>
    <row r="563" ht="15.75" customHeight="1">
      <c r="AK563" s="45"/>
      <c r="AL563" s="45"/>
      <c r="AM563" s="45"/>
      <c r="AN563" s="45"/>
    </row>
    <row r="564" ht="15.75" customHeight="1">
      <c r="AK564" s="45"/>
      <c r="AL564" s="45"/>
      <c r="AM564" s="45"/>
      <c r="AN564" s="45"/>
    </row>
    <row r="565" ht="15.75" customHeight="1">
      <c r="AK565" s="45"/>
      <c r="AL565" s="45"/>
      <c r="AM565" s="45"/>
      <c r="AN565" s="45"/>
    </row>
    <row r="566" ht="15.75" customHeight="1">
      <c r="AK566" s="45"/>
      <c r="AL566" s="45"/>
      <c r="AM566" s="45"/>
      <c r="AN566" s="45"/>
    </row>
    <row r="567" ht="15.75" customHeight="1">
      <c r="AK567" s="45"/>
      <c r="AL567" s="45"/>
      <c r="AM567" s="45"/>
      <c r="AN567" s="45"/>
    </row>
    <row r="568" ht="15.75" customHeight="1">
      <c r="AK568" s="45"/>
      <c r="AL568" s="45"/>
      <c r="AM568" s="45"/>
      <c r="AN568" s="45"/>
    </row>
    <row r="569" ht="15.75" customHeight="1">
      <c r="AK569" s="45"/>
      <c r="AL569" s="45"/>
      <c r="AM569" s="45"/>
      <c r="AN569" s="45"/>
    </row>
    <row r="570" ht="15.75" customHeight="1">
      <c r="AK570" s="45"/>
      <c r="AL570" s="45"/>
      <c r="AM570" s="45"/>
      <c r="AN570" s="45"/>
    </row>
    <row r="571" ht="15.75" customHeight="1">
      <c r="AK571" s="45"/>
      <c r="AL571" s="45"/>
      <c r="AM571" s="45"/>
      <c r="AN571" s="45"/>
    </row>
    <row r="572" ht="15.75" customHeight="1">
      <c r="AK572" s="45"/>
      <c r="AL572" s="45"/>
      <c r="AM572" s="45"/>
      <c r="AN572" s="45"/>
    </row>
    <row r="573" ht="15.75" customHeight="1">
      <c r="AK573" s="45"/>
      <c r="AL573" s="45"/>
      <c r="AM573" s="45"/>
      <c r="AN573" s="45"/>
    </row>
    <row r="574" ht="15.75" customHeight="1">
      <c r="AK574" s="45"/>
      <c r="AL574" s="45"/>
      <c r="AM574" s="45"/>
      <c r="AN574" s="45"/>
    </row>
    <row r="575" ht="15.75" customHeight="1">
      <c r="AK575" s="45"/>
      <c r="AL575" s="45"/>
      <c r="AM575" s="45"/>
      <c r="AN575" s="45"/>
    </row>
    <row r="576" ht="15.75" customHeight="1">
      <c r="AK576" s="45"/>
      <c r="AL576" s="45"/>
      <c r="AM576" s="45"/>
      <c r="AN576" s="45"/>
    </row>
    <row r="577" ht="15.75" customHeight="1">
      <c r="AK577" s="45"/>
      <c r="AL577" s="45"/>
      <c r="AM577" s="45"/>
      <c r="AN577" s="45"/>
    </row>
    <row r="578" ht="15.75" customHeight="1">
      <c r="AK578" s="45"/>
      <c r="AL578" s="45"/>
      <c r="AM578" s="45"/>
      <c r="AN578" s="45"/>
    </row>
    <row r="579" ht="15.75" customHeight="1">
      <c r="AK579" s="45"/>
      <c r="AL579" s="45"/>
      <c r="AM579" s="45"/>
      <c r="AN579" s="45"/>
    </row>
    <row r="580" ht="15.75" customHeight="1">
      <c r="AK580" s="45"/>
      <c r="AL580" s="45"/>
      <c r="AM580" s="45"/>
      <c r="AN580" s="45"/>
    </row>
    <row r="581" ht="15.75" customHeight="1">
      <c r="AK581" s="45"/>
      <c r="AL581" s="45"/>
      <c r="AM581" s="45"/>
      <c r="AN581" s="45"/>
    </row>
    <row r="582" ht="15.75" customHeight="1">
      <c r="AK582" s="45"/>
      <c r="AL582" s="45"/>
      <c r="AM582" s="45"/>
      <c r="AN582" s="45"/>
    </row>
    <row r="583" ht="15.75" customHeight="1">
      <c r="AK583" s="45"/>
      <c r="AL583" s="45"/>
      <c r="AM583" s="45"/>
      <c r="AN583" s="45"/>
    </row>
    <row r="584" ht="15.75" customHeight="1">
      <c r="AK584" s="45"/>
      <c r="AL584" s="45"/>
      <c r="AM584" s="45"/>
      <c r="AN584" s="45"/>
    </row>
    <row r="585" ht="15.75" customHeight="1">
      <c r="AK585" s="45"/>
      <c r="AL585" s="45"/>
      <c r="AM585" s="45"/>
      <c r="AN585" s="45"/>
    </row>
    <row r="586" ht="15.75" customHeight="1">
      <c r="AK586" s="45"/>
      <c r="AL586" s="45"/>
      <c r="AM586" s="45"/>
      <c r="AN586" s="45"/>
    </row>
    <row r="587" ht="15.75" customHeight="1">
      <c r="AK587" s="45"/>
      <c r="AL587" s="45"/>
      <c r="AM587" s="45"/>
      <c r="AN587" s="45"/>
    </row>
    <row r="588" ht="15.75" customHeight="1">
      <c r="AK588" s="45"/>
      <c r="AL588" s="45"/>
      <c r="AM588" s="45"/>
      <c r="AN588" s="45"/>
    </row>
    <row r="589" ht="15.75" customHeight="1">
      <c r="AK589" s="45"/>
      <c r="AL589" s="45"/>
      <c r="AM589" s="45"/>
      <c r="AN589" s="45"/>
    </row>
    <row r="590" ht="15.75" customHeight="1">
      <c r="AK590" s="45"/>
      <c r="AL590" s="45"/>
      <c r="AM590" s="45"/>
      <c r="AN590" s="45"/>
    </row>
    <row r="591" ht="15.75" customHeight="1">
      <c r="AK591" s="45"/>
      <c r="AL591" s="45"/>
      <c r="AM591" s="45"/>
      <c r="AN591" s="45"/>
    </row>
    <row r="592" ht="15.75" customHeight="1">
      <c r="AK592" s="45"/>
      <c r="AL592" s="45"/>
      <c r="AM592" s="45"/>
      <c r="AN592" s="45"/>
    </row>
    <row r="593" ht="15.75" customHeight="1">
      <c r="AK593" s="45"/>
      <c r="AL593" s="45"/>
      <c r="AM593" s="45"/>
      <c r="AN593" s="45"/>
    </row>
    <row r="594" ht="15.75" customHeight="1">
      <c r="AK594" s="45"/>
      <c r="AL594" s="45"/>
      <c r="AM594" s="45"/>
      <c r="AN594" s="45"/>
    </row>
    <row r="595" ht="15.75" customHeight="1">
      <c r="AK595" s="45"/>
      <c r="AL595" s="45"/>
      <c r="AM595" s="45"/>
      <c r="AN595" s="45"/>
    </row>
    <row r="596" ht="15.75" customHeight="1">
      <c r="AK596" s="45"/>
      <c r="AL596" s="45"/>
      <c r="AM596" s="45"/>
      <c r="AN596" s="45"/>
    </row>
    <row r="597" ht="15.75" customHeight="1">
      <c r="AK597" s="45"/>
      <c r="AL597" s="45"/>
      <c r="AM597" s="45"/>
      <c r="AN597" s="45"/>
    </row>
    <row r="598" ht="15.75" customHeight="1">
      <c r="AK598" s="45"/>
      <c r="AL598" s="45"/>
      <c r="AM598" s="45"/>
      <c r="AN598" s="45"/>
    </row>
    <row r="599" ht="15.75" customHeight="1">
      <c r="AK599" s="45"/>
      <c r="AL599" s="45"/>
      <c r="AM599" s="45"/>
      <c r="AN599" s="45"/>
    </row>
    <row r="600" ht="15.75" customHeight="1">
      <c r="AK600" s="45"/>
      <c r="AL600" s="45"/>
      <c r="AM600" s="45"/>
      <c r="AN600" s="45"/>
    </row>
    <row r="601" ht="15.75" customHeight="1">
      <c r="AK601" s="45"/>
      <c r="AL601" s="45"/>
      <c r="AM601" s="45"/>
      <c r="AN601" s="45"/>
    </row>
    <row r="602" ht="15.75" customHeight="1">
      <c r="AK602" s="45"/>
      <c r="AL602" s="45"/>
      <c r="AM602" s="45"/>
      <c r="AN602" s="45"/>
    </row>
    <row r="603" ht="15.75" customHeight="1">
      <c r="AK603" s="45"/>
      <c r="AL603" s="45"/>
      <c r="AM603" s="45"/>
      <c r="AN603" s="45"/>
    </row>
    <row r="604" ht="15.75" customHeight="1">
      <c r="AK604" s="45"/>
      <c r="AL604" s="45"/>
      <c r="AM604" s="45"/>
      <c r="AN604" s="45"/>
    </row>
    <row r="605" ht="15.75" customHeight="1">
      <c r="AK605" s="45"/>
      <c r="AL605" s="45"/>
      <c r="AM605" s="45"/>
      <c r="AN605" s="45"/>
    </row>
    <row r="606" ht="15.75" customHeight="1">
      <c r="AK606" s="45"/>
      <c r="AL606" s="45"/>
      <c r="AM606" s="45"/>
      <c r="AN606" s="45"/>
    </row>
    <row r="607" ht="15.75" customHeight="1">
      <c r="AK607" s="45"/>
      <c r="AL607" s="45"/>
      <c r="AM607" s="45"/>
      <c r="AN607" s="45"/>
    </row>
    <row r="608" ht="15.75" customHeight="1">
      <c r="AK608" s="45"/>
      <c r="AL608" s="45"/>
      <c r="AM608" s="45"/>
      <c r="AN608" s="45"/>
    </row>
    <row r="609" ht="15.75" customHeight="1">
      <c r="AK609" s="45"/>
      <c r="AL609" s="45"/>
      <c r="AM609" s="45"/>
      <c r="AN609" s="45"/>
    </row>
    <row r="610" ht="15.75" customHeight="1">
      <c r="AK610" s="45"/>
      <c r="AL610" s="45"/>
      <c r="AM610" s="45"/>
      <c r="AN610" s="45"/>
    </row>
    <row r="611" ht="15.75" customHeight="1">
      <c r="AK611" s="45"/>
      <c r="AL611" s="45"/>
      <c r="AM611" s="45"/>
      <c r="AN611" s="45"/>
    </row>
    <row r="612" ht="15.75" customHeight="1">
      <c r="AK612" s="45"/>
      <c r="AL612" s="45"/>
      <c r="AM612" s="45"/>
      <c r="AN612" s="45"/>
    </row>
    <row r="613" ht="15.75" customHeight="1">
      <c r="AK613" s="45"/>
      <c r="AL613" s="45"/>
      <c r="AM613" s="45"/>
      <c r="AN613" s="45"/>
    </row>
    <row r="614" ht="15.75" customHeight="1">
      <c r="AK614" s="45"/>
      <c r="AL614" s="45"/>
      <c r="AM614" s="45"/>
      <c r="AN614" s="45"/>
    </row>
    <row r="615" ht="15.75" customHeight="1">
      <c r="AK615" s="45"/>
      <c r="AL615" s="45"/>
      <c r="AM615" s="45"/>
      <c r="AN615" s="45"/>
    </row>
    <row r="616" ht="15.75" customHeight="1">
      <c r="AK616" s="45"/>
      <c r="AL616" s="45"/>
      <c r="AM616" s="45"/>
      <c r="AN616" s="45"/>
    </row>
    <row r="617" ht="15.75" customHeight="1">
      <c r="AK617" s="45"/>
      <c r="AL617" s="45"/>
      <c r="AM617" s="45"/>
      <c r="AN617" s="45"/>
    </row>
    <row r="618" ht="15.75" customHeight="1">
      <c r="AK618" s="45"/>
      <c r="AL618" s="45"/>
      <c r="AM618" s="45"/>
      <c r="AN618" s="45"/>
    </row>
    <row r="619" ht="15.75" customHeight="1">
      <c r="AK619" s="45"/>
      <c r="AL619" s="45"/>
      <c r="AM619" s="45"/>
      <c r="AN619" s="45"/>
    </row>
    <row r="620" ht="15.75" customHeight="1">
      <c r="AK620" s="45"/>
      <c r="AL620" s="45"/>
      <c r="AM620" s="45"/>
      <c r="AN620" s="45"/>
    </row>
    <row r="621" ht="15.75" customHeight="1">
      <c r="AK621" s="45"/>
      <c r="AL621" s="45"/>
      <c r="AM621" s="45"/>
      <c r="AN621" s="45"/>
    </row>
    <row r="622" ht="15.75" customHeight="1">
      <c r="AK622" s="45"/>
      <c r="AL622" s="45"/>
      <c r="AM622" s="45"/>
      <c r="AN622" s="45"/>
    </row>
    <row r="623" ht="15.75" customHeight="1">
      <c r="AK623" s="45"/>
      <c r="AL623" s="45"/>
      <c r="AM623" s="45"/>
      <c r="AN623" s="45"/>
    </row>
    <row r="624" ht="15.75" customHeight="1">
      <c r="AK624" s="45"/>
      <c r="AL624" s="45"/>
      <c r="AM624" s="45"/>
      <c r="AN624" s="45"/>
    </row>
    <row r="625" ht="15.75" customHeight="1">
      <c r="AK625" s="45"/>
      <c r="AL625" s="45"/>
      <c r="AM625" s="45"/>
      <c r="AN625" s="45"/>
    </row>
    <row r="626" ht="15.75" customHeight="1">
      <c r="AK626" s="45"/>
      <c r="AL626" s="45"/>
      <c r="AM626" s="45"/>
      <c r="AN626" s="45"/>
    </row>
    <row r="627" ht="15.75" customHeight="1">
      <c r="AK627" s="45"/>
      <c r="AL627" s="45"/>
      <c r="AM627" s="45"/>
      <c r="AN627" s="45"/>
    </row>
    <row r="628" ht="15.75" customHeight="1">
      <c r="AK628" s="45"/>
      <c r="AL628" s="45"/>
      <c r="AM628" s="45"/>
      <c r="AN628" s="45"/>
    </row>
    <row r="629" ht="15.75" customHeight="1">
      <c r="AK629" s="45"/>
      <c r="AL629" s="45"/>
      <c r="AM629" s="45"/>
      <c r="AN629" s="45"/>
    </row>
    <row r="630" ht="15.75" customHeight="1">
      <c r="AK630" s="45"/>
      <c r="AL630" s="45"/>
      <c r="AM630" s="45"/>
      <c r="AN630" s="45"/>
    </row>
    <row r="631" ht="15.75" customHeight="1">
      <c r="AK631" s="45"/>
      <c r="AL631" s="45"/>
      <c r="AM631" s="45"/>
      <c r="AN631" s="45"/>
    </row>
    <row r="632" ht="15.75" customHeight="1">
      <c r="AK632" s="45"/>
      <c r="AL632" s="45"/>
      <c r="AM632" s="45"/>
      <c r="AN632" s="45"/>
    </row>
    <row r="633" ht="15.75" customHeight="1">
      <c r="AK633" s="45"/>
      <c r="AL633" s="45"/>
      <c r="AM633" s="45"/>
      <c r="AN633" s="45"/>
    </row>
    <row r="634" ht="15.75" customHeight="1">
      <c r="AK634" s="45"/>
      <c r="AL634" s="45"/>
      <c r="AM634" s="45"/>
      <c r="AN634" s="45"/>
    </row>
    <row r="635" ht="15.75" customHeight="1">
      <c r="AK635" s="45"/>
      <c r="AL635" s="45"/>
      <c r="AM635" s="45"/>
      <c r="AN635" s="45"/>
    </row>
    <row r="636" ht="15.75" customHeight="1">
      <c r="AK636" s="45"/>
      <c r="AL636" s="45"/>
      <c r="AM636" s="45"/>
      <c r="AN636" s="45"/>
    </row>
    <row r="637" ht="15.75" customHeight="1">
      <c r="AK637" s="45"/>
      <c r="AL637" s="45"/>
      <c r="AM637" s="45"/>
      <c r="AN637" s="45"/>
    </row>
    <row r="638" ht="15.75" customHeight="1">
      <c r="AK638" s="45"/>
      <c r="AL638" s="45"/>
      <c r="AM638" s="45"/>
      <c r="AN638" s="45"/>
    </row>
    <row r="639" ht="15.75" customHeight="1">
      <c r="AK639" s="45"/>
      <c r="AL639" s="45"/>
      <c r="AM639" s="45"/>
      <c r="AN639" s="45"/>
    </row>
    <row r="640" ht="15.75" customHeight="1">
      <c r="AK640" s="45"/>
      <c r="AL640" s="45"/>
      <c r="AM640" s="45"/>
      <c r="AN640" s="45"/>
    </row>
    <row r="641" ht="15.75" customHeight="1">
      <c r="AK641" s="45"/>
      <c r="AL641" s="45"/>
      <c r="AM641" s="45"/>
      <c r="AN641" s="45"/>
    </row>
    <row r="642" ht="15.75" customHeight="1">
      <c r="AK642" s="45"/>
      <c r="AL642" s="45"/>
      <c r="AM642" s="45"/>
      <c r="AN642" s="45"/>
    </row>
    <row r="643" ht="15.75" customHeight="1">
      <c r="AK643" s="45"/>
      <c r="AL643" s="45"/>
      <c r="AM643" s="45"/>
      <c r="AN643" s="45"/>
    </row>
    <row r="644" ht="15.75" customHeight="1">
      <c r="AK644" s="45"/>
      <c r="AL644" s="45"/>
      <c r="AM644" s="45"/>
      <c r="AN644" s="45"/>
    </row>
    <row r="645" ht="15.75" customHeight="1">
      <c r="AK645" s="45"/>
      <c r="AL645" s="45"/>
      <c r="AM645" s="45"/>
      <c r="AN645" s="45"/>
    </row>
    <row r="646" ht="15.75" customHeight="1">
      <c r="AK646" s="45"/>
      <c r="AL646" s="45"/>
      <c r="AM646" s="45"/>
      <c r="AN646" s="45"/>
    </row>
    <row r="647" ht="15.75" customHeight="1">
      <c r="AK647" s="45"/>
      <c r="AL647" s="45"/>
      <c r="AM647" s="45"/>
      <c r="AN647" s="45"/>
    </row>
    <row r="648" ht="15.75" customHeight="1">
      <c r="AK648" s="45"/>
      <c r="AL648" s="45"/>
      <c r="AM648" s="45"/>
      <c r="AN648" s="45"/>
    </row>
    <row r="649" ht="15.75" customHeight="1">
      <c r="AK649" s="45"/>
      <c r="AL649" s="45"/>
      <c r="AM649" s="45"/>
      <c r="AN649" s="45"/>
    </row>
    <row r="650" ht="15.75" customHeight="1">
      <c r="AK650" s="45"/>
      <c r="AL650" s="45"/>
      <c r="AM650" s="45"/>
      <c r="AN650" s="45"/>
    </row>
    <row r="651" ht="15.75" customHeight="1">
      <c r="AK651" s="45"/>
      <c r="AL651" s="45"/>
      <c r="AM651" s="45"/>
      <c r="AN651" s="45"/>
    </row>
    <row r="652" ht="15.75" customHeight="1">
      <c r="AK652" s="45"/>
      <c r="AL652" s="45"/>
      <c r="AM652" s="45"/>
      <c r="AN652" s="45"/>
    </row>
    <row r="653" ht="15.75" customHeight="1">
      <c r="AK653" s="45"/>
      <c r="AL653" s="45"/>
      <c r="AM653" s="45"/>
      <c r="AN653" s="45"/>
    </row>
    <row r="654" ht="15.75" customHeight="1">
      <c r="AK654" s="45"/>
      <c r="AL654" s="45"/>
      <c r="AM654" s="45"/>
      <c r="AN654" s="45"/>
    </row>
    <row r="655" ht="15.75" customHeight="1">
      <c r="AK655" s="45"/>
      <c r="AL655" s="45"/>
      <c r="AM655" s="45"/>
      <c r="AN655" s="45"/>
    </row>
    <row r="656" ht="15.75" customHeight="1">
      <c r="AK656" s="45"/>
      <c r="AL656" s="45"/>
      <c r="AM656" s="45"/>
      <c r="AN656" s="45"/>
    </row>
    <row r="657" ht="15.75" customHeight="1">
      <c r="AK657" s="45"/>
      <c r="AL657" s="45"/>
      <c r="AM657" s="45"/>
      <c r="AN657" s="45"/>
    </row>
    <row r="658" ht="15.75" customHeight="1">
      <c r="AK658" s="45"/>
      <c r="AL658" s="45"/>
      <c r="AM658" s="45"/>
      <c r="AN658" s="45"/>
    </row>
    <row r="659" ht="15.75" customHeight="1">
      <c r="AK659" s="45"/>
      <c r="AL659" s="45"/>
      <c r="AM659" s="45"/>
      <c r="AN659" s="45"/>
    </row>
    <row r="660" ht="15.75" customHeight="1">
      <c r="AK660" s="45"/>
      <c r="AL660" s="45"/>
      <c r="AM660" s="45"/>
      <c r="AN660" s="45"/>
    </row>
    <row r="661" ht="15.75" customHeight="1">
      <c r="AK661" s="45"/>
      <c r="AL661" s="45"/>
      <c r="AM661" s="45"/>
      <c r="AN661" s="45"/>
    </row>
    <row r="662" ht="15.75" customHeight="1">
      <c r="AK662" s="45"/>
      <c r="AL662" s="45"/>
      <c r="AM662" s="45"/>
      <c r="AN662" s="45"/>
    </row>
    <row r="663" ht="15.75" customHeight="1">
      <c r="AK663" s="45"/>
      <c r="AL663" s="45"/>
      <c r="AM663" s="45"/>
      <c r="AN663" s="45"/>
    </row>
    <row r="664" ht="15.75" customHeight="1">
      <c r="AK664" s="45"/>
      <c r="AL664" s="45"/>
      <c r="AM664" s="45"/>
      <c r="AN664" s="45"/>
    </row>
    <row r="665" ht="15.75" customHeight="1">
      <c r="AK665" s="45"/>
      <c r="AL665" s="45"/>
      <c r="AM665" s="45"/>
      <c r="AN665" s="45"/>
    </row>
    <row r="666" ht="15.75" customHeight="1">
      <c r="AK666" s="45"/>
      <c r="AL666" s="45"/>
      <c r="AM666" s="45"/>
      <c r="AN666" s="45"/>
    </row>
    <row r="667" ht="15.75" customHeight="1">
      <c r="AK667" s="45"/>
      <c r="AL667" s="45"/>
      <c r="AM667" s="45"/>
      <c r="AN667" s="45"/>
    </row>
    <row r="668" ht="15.75" customHeight="1">
      <c r="AK668" s="45"/>
      <c r="AL668" s="45"/>
      <c r="AM668" s="45"/>
      <c r="AN668" s="45"/>
    </row>
    <row r="669" ht="15.75" customHeight="1">
      <c r="AK669" s="45"/>
      <c r="AL669" s="45"/>
      <c r="AM669" s="45"/>
      <c r="AN669" s="45"/>
    </row>
    <row r="670" ht="15.75" customHeight="1">
      <c r="AK670" s="45"/>
      <c r="AL670" s="45"/>
      <c r="AM670" s="45"/>
      <c r="AN670" s="45"/>
    </row>
    <row r="671" ht="15.75" customHeight="1">
      <c r="AK671" s="45"/>
      <c r="AL671" s="45"/>
      <c r="AM671" s="45"/>
      <c r="AN671" s="45"/>
    </row>
    <row r="672" ht="15.75" customHeight="1">
      <c r="AK672" s="45"/>
      <c r="AL672" s="45"/>
      <c r="AM672" s="45"/>
      <c r="AN672" s="45"/>
    </row>
    <row r="673" ht="15.75" customHeight="1">
      <c r="AK673" s="45"/>
      <c r="AL673" s="45"/>
      <c r="AM673" s="45"/>
      <c r="AN673" s="45"/>
    </row>
    <row r="674" ht="15.75" customHeight="1">
      <c r="AK674" s="45"/>
      <c r="AL674" s="45"/>
      <c r="AM674" s="45"/>
      <c r="AN674" s="45"/>
    </row>
    <row r="675" ht="15.75" customHeight="1">
      <c r="AK675" s="45"/>
      <c r="AL675" s="45"/>
      <c r="AM675" s="45"/>
      <c r="AN675" s="45"/>
    </row>
    <row r="676" ht="15.75" customHeight="1">
      <c r="AK676" s="45"/>
      <c r="AL676" s="45"/>
      <c r="AM676" s="45"/>
      <c r="AN676" s="45"/>
    </row>
    <row r="677" ht="15.75" customHeight="1">
      <c r="AK677" s="45"/>
      <c r="AL677" s="45"/>
      <c r="AM677" s="45"/>
      <c r="AN677" s="45"/>
    </row>
    <row r="678" ht="15.75" customHeight="1">
      <c r="AK678" s="45"/>
      <c r="AL678" s="45"/>
      <c r="AM678" s="45"/>
      <c r="AN678" s="45"/>
    </row>
    <row r="679" ht="15.75" customHeight="1">
      <c r="AK679" s="45"/>
      <c r="AL679" s="45"/>
      <c r="AM679" s="45"/>
      <c r="AN679" s="45"/>
    </row>
    <row r="680" ht="15.75" customHeight="1">
      <c r="AK680" s="45"/>
      <c r="AL680" s="45"/>
      <c r="AM680" s="45"/>
      <c r="AN680" s="45"/>
    </row>
    <row r="681" ht="15.75" customHeight="1">
      <c r="AK681" s="45"/>
      <c r="AL681" s="45"/>
      <c r="AM681" s="45"/>
      <c r="AN681" s="45"/>
    </row>
    <row r="682" ht="15.75" customHeight="1">
      <c r="AK682" s="45"/>
      <c r="AL682" s="45"/>
      <c r="AM682" s="45"/>
      <c r="AN682" s="45"/>
    </row>
    <row r="683" ht="15.75" customHeight="1">
      <c r="AK683" s="45"/>
      <c r="AL683" s="45"/>
      <c r="AM683" s="45"/>
      <c r="AN683" s="45"/>
    </row>
    <row r="684" ht="15.75" customHeight="1">
      <c r="AK684" s="45"/>
      <c r="AL684" s="45"/>
      <c r="AM684" s="45"/>
      <c r="AN684" s="45"/>
    </row>
    <row r="685" ht="15.75" customHeight="1">
      <c r="AK685" s="45"/>
      <c r="AL685" s="45"/>
      <c r="AM685" s="45"/>
      <c r="AN685" s="45"/>
    </row>
    <row r="686" ht="15.75" customHeight="1">
      <c r="AK686" s="45"/>
      <c r="AL686" s="45"/>
      <c r="AM686" s="45"/>
      <c r="AN686" s="45"/>
    </row>
    <row r="687" ht="15.75" customHeight="1">
      <c r="AK687" s="45"/>
      <c r="AL687" s="45"/>
      <c r="AM687" s="45"/>
      <c r="AN687" s="45"/>
    </row>
    <row r="688" ht="15.75" customHeight="1">
      <c r="AK688" s="45"/>
      <c r="AL688" s="45"/>
      <c r="AM688" s="45"/>
      <c r="AN688" s="45"/>
    </row>
    <row r="689" ht="15.75" customHeight="1">
      <c r="AK689" s="45"/>
      <c r="AL689" s="45"/>
      <c r="AM689" s="45"/>
      <c r="AN689" s="45"/>
    </row>
    <row r="690" ht="15.75" customHeight="1">
      <c r="AK690" s="45"/>
      <c r="AL690" s="45"/>
      <c r="AM690" s="45"/>
      <c r="AN690" s="45"/>
    </row>
    <row r="691" ht="15.75" customHeight="1">
      <c r="AK691" s="45"/>
      <c r="AL691" s="45"/>
      <c r="AM691" s="45"/>
      <c r="AN691" s="45"/>
    </row>
    <row r="692" ht="15.75" customHeight="1">
      <c r="AK692" s="45"/>
      <c r="AL692" s="45"/>
      <c r="AM692" s="45"/>
      <c r="AN692" s="45"/>
    </row>
    <row r="693" ht="15.75" customHeight="1">
      <c r="AK693" s="45"/>
      <c r="AL693" s="45"/>
      <c r="AM693" s="45"/>
      <c r="AN693" s="45"/>
    </row>
    <row r="694" ht="15.75" customHeight="1">
      <c r="AK694" s="45"/>
      <c r="AL694" s="45"/>
      <c r="AM694" s="45"/>
      <c r="AN694" s="45"/>
    </row>
    <row r="695" ht="15.75" customHeight="1">
      <c r="AK695" s="45"/>
      <c r="AL695" s="45"/>
      <c r="AM695" s="45"/>
      <c r="AN695" s="45"/>
    </row>
    <row r="696" ht="15.75" customHeight="1">
      <c r="AK696" s="45"/>
      <c r="AL696" s="45"/>
      <c r="AM696" s="45"/>
      <c r="AN696" s="45"/>
    </row>
    <row r="697" ht="15.75" customHeight="1">
      <c r="AK697" s="45"/>
      <c r="AL697" s="45"/>
      <c r="AM697" s="45"/>
      <c r="AN697" s="45"/>
    </row>
    <row r="698" ht="15.75" customHeight="1">
      <c r="AK698" s="45"/>
      <c r="AL698" s="45"/>
      <c r="AM698" s="45"/>
      <c r="AN698" s="45"/>
    </row>
    <row r="699" ht="15.75" customHeight="1">
      <c r="AK699" s="45"/>
      <c r="AL699" s="45"/>
      <c r="AM699" s="45"/>
      <c r="AN699" s="45"/>
    </row>
    <row r="700" ht="15.75" customHeight="1">
      <c r="AK700" s="45"/>
      <c r="AL700" s="45"/>
      <c r="AM700" s="45"/>
      <c r="AN700" s="45"/>
    </row>
    <row r="701" ht="15.75" customHeight="1">
      <c r="AK701" s="45"/>
      <c r="AL701" s="45"/>
      <c r="AM701" s="45"/>
      <c r="AN701" s="45"/>
    </row>
    <row r="702" ht="15.75" customHeight="1">
      <c r="AK702" s="45"/>
      <c r="AL702" s="45"/>
      <c r="AM702" s="45"/>
      <c r="AN702" s="45"/>
    </row>
    <row r="703" ht="15.75" customHeight="1">
      <c r="AK703" s="45"/>
      <c r="AL703" s="45"/>
      <c r="AM703" s="45"/>
      <c r="AN703" s="45"/>
    </row>
    <row r="704" ht="15.75" customHeight="1">
      <c r="AK704" s="45"/>
      <c r="AL704" s="45"/>
      <c r="AM704" s="45"/>
      <c r="AN704" s="45"/>
    </row>
    <row r="705" ht="15.75" customHeight="1">
      <c r="AK705" s="45"/>
      <c r="AL705" s="45"/>
      <c r="AM705" s="45"/>
      <c r="AN705" s="45"/>
    </row>
    <row r="706" ht="15.75" customHeight="1">
      <c r="AK706" s="45"/>
      <c r="AL706" s="45"/>
      <c r="AM706" s="45"/>
      <c r="AN706" s="45"/>
    </row>
    <row r="707" ht="15.75" customHeight="1">
      <c r="AK707" s="45"/>
      <c r="AL707" s="45"/>
      <c r="AM707" s="45"/>
      <c r="AN707" s="45"/>
    </row>
    <row r="708" ht="15.75" customHeight="1">
      <c r="AK708" s="45"/>
      <c r="AL708" s="45"/>
      <c r="AM708" s="45"/>
      <c r="AN708" s="45"/>
    </row>
    <row r="709" ht="15.75" customHeight="1">
      <c r="AK709" s="45"/>
      <c r="AL709" s="45"/>
      <c r="AM709" s="45"/>
      <c r="AN709" s="45"/>
    </row>
    <row r="710" ht="15.75" customHeight="1">
      <c r="AK710" s="45"/>
      <c r="AL710" s="45"/>
      <c r="AM710" s="45"/>
      <c r="AN710" s="45"/>
    </row>
    <row r="711" ht="15.75" customHeight="1">
      <c r="AK711" s="45"/>
      <c r="AL711" s="45"/>
      <c r="AM711" s="45"/>
      <c r="AN711" s="45"/>
    </row>
    <row r="712" ht="15.75" customHeight="1">
      <c r="AK712" s="45"/>
      <c r="AL712" s="45"/>
      <c r="AM712" s="45"/>
      <c r="AN712" s="45"/>
    </row>
    <row r="713" ht="15.75" customHeight="1">
      <c r="AK713" s="45"/>
      <c r="AL713" s="45"/>
      <c r="AM713" s="45"/>
      <c r="AN713" s="45"/>
    </row>
    <row r="714" ht="15.75" customHeight="1">
      <c r="AK714" s="45"/>
      <c r="AL714" s="45"/>
      <c r="AM714" s="45"/>
      <c r="AN714" s="45"/>
    </row>
    <row r="715" ht="15.75" customHeight="1">
      <c r="AK715" s="45"/>
      <c r="AL715" s="45"/>
      <c r="AM715" s="45"/>
      <c r="AN715" s="45"/>
    </row>
    <row r="716" ht="15.75" customHeight="1">
      <c r="AK716" s="45"/>
      <c r="AL716" s="45"/>
      <c r="AM716" s="45"/>
      <c r="AN716" s="45"/>
    </row>
    <row r="717" ht="15.75" customHeight="1">
      <c r="AK717" s="45"/>
      <c r="AL717" s="45"/>
      <c r="AM717" s="45"/>
      <c r="AN717" s="45"/>
    </row>
    <row r="718" ht="15.75" customHeight="1">
      <c r="AK718" s="45"/>
      <c r="AL718" s="45"/>
      <c r="AM718" s="45"/>
      <c r="AN718" s="45"/>
    </row>
    <row r="719" ht="15.75" customHeight="1">
      <c r="AK719" s="45"/>
      <c r="AL719" s="45"/>
      <c r="AM719" s="45"/>
      <c r="AN719" s="45"/>
    </row>
    <row r="720" ht="15.75" customHeight="1">
      <c r="AK720" s="45"/>
      <c r="AL720" s="45"/>
      <c r="AM720" s="45"/>
      <c r="AN720" s="45"/>
    </row>
    <row r="721" ht="15.75" customHeight="1">
      <c r="AK721" s="45"/>
      <c r="AL721" s="45"/>
      <c r="AM721" s="45"/>
      <c r="AN721" s="45"/>
    </row>
    <row r="722" ht="15.75" customHeight="1">
      <c r="AK722" s="45"/>
      <c r="AL722" s="45"/>
      <c r="AM722" s="45"/>
      <c r="AN722" s="45"/>
    </row>
    <row r="723" ht="15.75" customHeight="1">
      <c r="AK723" s="45"/>
      <c r="AL723" s="45"/>
      <c r="AM723" s="45"/>
      <c r="AN723" s="45"/>
    </row>
    <row r="724" ht="15.75" customHeight="1">
      <c r="AK724" s="45"/>
      <c r="AL724" s="45"/>
      <c r="AM724" s="45"/>
      <c r="AN724" s="45"/>
    </row>
    <row r="725" ht="15.75" customHeight="1">
      <c r="AK725" s="45"/>
      <c r="AL725" s="45"/>
      <c r="AM725" s="45"/>
      <c r="AN725" s="45"/>
    </row>
    <row r="726" ht="15.75" customHeight="1">
      <c r="AK726" s="45"/>
      <c r="AL726" s="45"/>
      <c r="AM726" s="45"/>
      <c r="AN726" s="45"/>
    </row>
    <row r="727" ht="15.75" customHeight="1">
      <c r="AK727" s="45"/>
      <c r="AL727" s="45"/>
      <c r="AM727" s="45"/>
      <c r="AN727" s="45"/>
    </row>
    <row r="728" ht="15.75" customHeight="1">
      <c r="AK728" s="45"/>
      <c r="AL728" s="45"/>
      <c r="AM728" s="45"/>
      <c r="AN728" s="45"/>
    </row>
    <row r="729" ht="15.75" customHeight="1">
      <c r="AK729" s="45"/>
      <c r="AL729" s="45"/>
      <c r="AM729" s="45"/>
      <c r="AN729" s="45"/>
    </row>
    <row r="730" ht="15.75" customHeight="1">
      <c r="AK730" s="45"/>
      <c r="AL730" s="45"/>
      <c r="AM730" s="45"/>
      <c r="AN730" s="45"/>
    </row>
    <row r="731" ht="15.75" customHeight="1">
      <c r="AK731" s="45"/>
      <c r="AL731" s="45"/>
      <c r="AM731" s="45"/>
      <c r="AN731" s="45"/>
    </row>
    <row r="732" ht="15.75" customHeight="1">
      <c r="AK732" s="45"/>
      <c r="AL732" s="45"/>
      <c r="AM732" s="45"/>
      <c r="AN732" s="45"/>
    </row>
    <row r="733" ht="15.75" customHeight="1">
      <c r="AK733" s="45"/>
      <c r="AL733" s="45"/>
      <c r="AM733" s="45"/>
      <c r="AN733" s="45"/>
    </row>
    <row r="734" ht="15.75" customHeight="1">
      <c r="AK734" s="45"/>
      <c r="AL734" s="45"/>
      <c r="AM734" s="45"/>
      <c r="AN734" s="45"/>
    </row>
    <row r="735" ht="15.75" customHeight="1">
      <c r="AK735" s="45"/>
      <c r="AL735" s="45"/>
      <c r="AM735" s="45"/>
      <c r="AN735" s="45"/>
    </row>
    <row r="736" ht="15.75" customHeight="1">
      <c r="AK736" s="45"/>
      <c r="AL736" s="45"/>
      <c r="AM736" s="45"/>
      <c r="AN736" s="45"/>
    </row>
    <row r="737" ht="15.75" customHeight="1">
      <c r="AK737" s="45"/>
      <c r="AL737" s="45"/>
      <c r="AM737" s="45"/>
      <c r="AN737" s="45"/>
    </row>
    <row r="738" ht="15.75" customHeight="1">
      <c r="AK738" s="45"/>
      <c r="AL738" s="45"/>
      <c r="AM738" s="45"/>
      <c r="AN738" s="45"/>
    </row>
    <row r="739" ht="15.75" customHeight="1">
      <c r="AK739" s="45"/>
      <c r="AL739" s="45"/>
      <c r="AM739" s="45"/>
      <c r="AN739" s="45"/>
    </row>
    <row r="740" ht="15.75" customHeight="1">
      <c r="AK740" s="45"/>
      <c r="AL740" s="45"/>
      <c r="AM740" s="45"/>
      <c r="AN740" s="45"/>
    </row>
    <row r="741" ht="15.75" customHeight="1">
      <c r="AK741" s="45"/>
      <c r="AL741" s="45"/>
      <c r="AM741" s="45"/>
      <c r="AN741" s="45"/>
    </row>
    <row r="742" ht="15.75" customHeight="1">
      <c r="AK742" s="45"/>
      <c r="AL742" s="45"/>
      <c r="AM742" s="45"/>
      <c r="AN742" s="45"/>
    </row>
    <row r="743" ht="15.75" customHeight="1">
      <c r="AK743" s="45"/>
      <c r="AL743" s="45"/>
      <c r="AM743" s="45"/>
      <c r="AN743" s="45"/>
    </row>
    <row r="744" ht="15.75" customHeight="1">
      <c r="AK744" s="45"/>
      <c r="AL744" s="45"/>
      <c r="AM744" s="45"/>
      <c r="AN744" s="45"/>
    </row>
    <row r="745" ht="15.75" customHeight="1">
      <c r="AK745" s="45"/>
      <c r="AL745" s="45"/>
      <c r="AM745" s="45"/>
      <c r="AN745" s="45"/>
    </row>
    <row r="746" ht="15.75" customHeight="1">
      <c r="AK746" s="45"/>
      <c r="AL746" s="45"/>
      <c r="AM746" s="45"/>
      <c r="AN746" s="45"/>
    </row>
    <row r="747" ht="15.75" customHeight="1">
      <c r="AK747" s="45"/>
      <c r="AL747" s="45"/>
      <c r="AM747" s="45"/>
      <c r="AN747" s="45"/>
    </row>
    <row r="748" ht="15.75" customHeight="1">
      <c r="AK748" s="45"/>
      <c r="AL748" s="45"/>
      <c r="AM748" s="45"/>
      <c r="AN748" s="45"/>
    </row>
    <row r="749" ht="15.75" customHeight="1">
      <c r="AK749" s="45"/>
      <c r="AL749" s="45"/>
      <c r="AM749" s="45"/>
      <c r="AN749" s="45"/>
    </row>
    <row r="750" ht="15.75" customHeight="1">
      <c r="AK750" s="45"/>
      <c r="AL750" s="45"/>
      <c r="AM750" s="45"/>
      <c r="AN750" s="45"/>
    </row>
    <row r="751" ht="15.75" customHeight="1">
      <c r="AK751" s="45"/>
      <c r="AL751" s="45"/>
      <c r="AM751" s="45"/>
      <c r="AN751" s="45"/>
    </row>
    <row r="752" ht="15.75" customHeight="1">
      <c r="AK752" s="45"/>
      <c r="AL752" s="45"/>
      <c r="AM752" s="45"/>
      <c r="AN752" s="45"/>
    </row>
    <row r="753" ht="15.75" customHeight="1">
      <c r="AK753" s="45"/>
      <c r="AL753" s="45"/>
      <c r="AM753" s="45"/>
      <c r="AN753" s="45"/>
    </row>
    <row r="754" ht="15.75" customHeight="1">
      <c r="AK754" s="45"/>
      <c r="AL754" s="45"/>
      <c r="AM754" s="45"/>
      <c r="AN754" s="45"/>
    </row>
    <row r="755" ht="15.75" customHeight="1">
      <c r="AK755" s="45"/>
      <c r="AL755" s="45"/>
      <c r="AM755" s="45"/>
      <c r="AN755" s="45"/>
    </row>
    <row r="756" ht="15.75" customHeight="1">
      <c r="AK756" s="45"/>
      <c r="AL756" s="45"/>
      <c r="AM756" s="45"/>
      <c r="AN756" s="45"/>
    </row>
    <row r="757" ht="15.75" customHeight="1">
      <c r="AK757" s="45"/>
      <c r="AL757" s="45"/>
      <c r="AM757" s="45"/>
      <c r="AN757" s="45"/>
    </row>
    <row r="758" ht="15.75" customHeight="1">
      <c r="AK758" s="45"/>
      <c r="AL758" s="45"/>
      <c r="AM758" s="45"/>
      <c r="AN758" s="45"/>
    </row>
    <row r="759" ht="15.75" customHeight="1">
      <c r="AK759" s="45"/>
      <c r="AL759" s="45"/>
      <c r="AM759" s="45"/>
      <c r="AN759" s="45"/>
    </row>
    <row r="760" ht="15.75" customHeight="1">
      <c r="AK760" s="45"/>
      <c r="AL760" s="45"/>
      <c r="AM760" s="45"/>
      <c r="AN760" s="45"/>
    </row>
    <row r="761" ht="15.75" customHeight="1">
      <c r="AK761" s="45"/>
      <c r="AL761" s="45"/>
      <c r="AM761" s="45"/>
      <c r="AN761" s="45"/>
    </row>
    <row r="762" ht="15.75" customHeight="1">
      <c r="AK762" s="45"/>
      <c r="AL762" s="45"/>
      <c r="AM762" s="45"/>
      <c r="AN762" s="45"/>
    </row>
    <row r="763" ht="15.75" customHeight="1">
      <c r="AK763" s="45"/>
      <c r="AL763" s="45"/>
      <c r="AM763" s="45"/>
      <c r="AN763" s="45"/>
    </row>
    <row r="764" ht="15.75" customHeight="1">
      <c r="AK764" s="45"/>
      <c r="AL764" s="45"/>
      <c r="AM764" s="45"/>
      <c r="AN764" s="45"/>
    </row>
    <row r="765" ht="15.75" customHeight="1">
      <c r="AK765" s="45"/>
      <c r="AL765" s="45"/>
      <c r="AM765" s="45"/>
      <c r="AN765" s="45"/>
    </row>
    <row r="766" ht="15.75" customHeight="1">
      <c r="AK766" s="45"/>
      <c r="AL766" s="45"/>
      <c r="AM766" s="45"/>
      <c r="AN766" s="45"/>
    </row>
    <row r="767" ht="15.75" customHeight="1">
      <c r="AK767" s="45"/>
      <c r="AL767" s="45"/>
      <c r="AM767" s="45"/>
      <c r="AN767" s="45"/>
    </row>
    <row r="768" ht="15.75" customHeight="1">
      <c r="AK768" s="45"/>
      <c r="AL768" s="45"/>
      <c r="AM768" s="45"/>
      <c r="AN768" s="45"/>
    </row>
    <row r="769" ht="15.75" customHeight="1">
      <c r="AK769" s="45"/>
      <c r="AL769" s="45"/>
      <c r="AM769" s="45"/>
      <c r="AN769" s="45"/>
    </row>
    <row r="770" ht="15.75" customHeight="1">
      <c r="AK770" s="45"/>
      <c r="AL770" s="45"/>
      <c r="AM770" s="45"/>
      <c r="AN770" s="45"/>
    </row>
    <row r="771" ht="15.75" customHeight="1">
      <c r="AK771" s="45"/>
      <c r="AL771" s="45"/>
      <c r="AM771" s="45"/>
      <c r="AN771" s="45"/>
    </row>
    <row r="772" ht="15.75" customHeight="1">
      <c r="AK772" s="45"/>
      <c r="AL772" s="45"/>
      <c r="AM772" s="45"/>
      <c r="AN772" s="45"/>
    </row>
    <row r="773" ht="15.75" customHeight="1">
      <c r="AK773" s="45"/>
      <c r="AL773" s="45"/>
      <c r="AM773" s="45"/>
      <c r="AN773" s="45"/>
    </row>
    <row r="774" ht="15.75" customHeight="1">
      <c r="AK774" s="45"/>
      <c r="AL774" s="45"/>
      <c r="AM774" s="45"/>
      <c r="AN774" s="45"/>
    </row>
    <row r="775" ht="15.75" customHeight="1">
      <c r="AK775" s="45"/>
      <c r="AL775" s="45"/>
      <c r="AM775" s="45"/>
      <c r="AN775" s="45"/>
    </row>
    <row r="776" ht="15.75" customHeight="1">
      <c r="AK776" s="45"/>
      <c r="AL776" s="45"/>
      <c r="AM776" s="45"/>
      <c r="AN776" s="45"/>
    </row>
    <row r="777" ht="15.75" customHeight="1">
      <c r="AK777" s="45"/>
      <c r="AL777" s="45"/>
      <c r="AM777" s="45"/>
      <c r="AN777" s="45"/>
    </row>
    <row r="778" ht="15.75" customHeight="1">
      <c r="AK778" s="45"/>
      <c r="AL778" s="45"/>
      <c r="AM778" s="45"/>
      <c r="AN778" s="45"/>
    </row>
    <row r="779" ht="15.75" customHeight="1">
      <c r="AK779" s="45"/>
      <c r="AL779" s="45"/>
      <c r="AM779" s="45"/>
      <c r="AN779" s="45"/>
    </row>
    <row r="780" ht="15.75" customHeight="1">
      <c r="AK780" s="45"/>
      <c r="AL780" s="45"/>
      <c r="AM780" s="45"/>
      <c r="AN780" s="45"/>
    </row>
    <row r="781" ht="15.75" customHeight="1">
      <c r="AK781" s="45"/>
      <c r="AL781" s="45"/>
      <c r="AM781" s="45"/>
      <c r="AN781" s="45"/>
    </row>
    <row r="782" ht="15.75" customHeight="1">
      <c r="AK782" s="45"/>
      <c r="AL782" s="45"/>
      <c r="AM782" s="45"/>
      <c r="AN782" s="45"/>
    </row>
    <row r="783" ht="15.75" customHeight="1">
      <c r="AK783" s="45"/>
      <c r="AL783" s="45"/>
      <c r="AM783" s="45"/>
      <c r="AN783" s="45"/>
    </row>
    <row r="784" ht="15.75" customHeight="1">
      <c r="AK784" s="45"/>
      <c r="AL784" s="45"/>
      <c r="AM784" s="45"/>
      <c r="AN784" s="45"/>
    </row>
    <row r="785" ht="15.75" customHeight="1">
      <c r="AK785" s="45"/>
      <c r="AL785" s="45"/>
      <c r="AM785" s="45"/>
      <c r="AN785" s="45"/>
    </row>
    <row r="786" ht="15.75" customHeight="1">
      <c r="AK786" s="45"/>
      <c r="AL786" s="45"/>
      <c r="AM786" s="45"/>
      <c r="AN786" s="45"/>
    </row>
    <row r="787" ht="15.75" customHeight="1">
      <c r="AK787" s="45"/>
      <c r="AL787" s="45"/>
      <c r="AM787" s="45"/>
      <c r="AN787" s="45"/>
    </row>
    <row r="788" ht="15.75" customHeight="1">
      <c r="AK788" s="45"/>
      <c r="AL788" s="45"/>
      <c r="AM788" s="45"/>
      <c r="AN788" s="45"/>
    </row>
    <row r="789" ht="15.75" customHeight="1">
      <c r="AK789" s="45"/>
      <c r="AL789" s="45"/>
      <c r="AM789" s="45"/>
      <c r="AN789" s="45"/>
    </row>
    <row r="790" ht="15.75" customHeight="1">
      <c r="AK790" s="45"/>
      <c r="AL790" s="45"/>
      <c r="AM790" s="45"/>
      <c r="AN790" s="45"/>
    </row>
    <row r="791" ht="15.75" customHeight="1">
      <c r="AK791" s="45"/>
      <c r="AL791" s="45"/>
      <c r="AM791" s="45"/>
      <c r="AN791" s="45"/>
    </row>
    <row r="792" ht="15.75" customHeight="1">
      <c r="AK792" s="45"/>
      <c r="AL792" s="45"/>
      <c r="AM792" s="45"/>
      <c r="AN792" s="45"/>
    </row>
    <row r="793" ht="15.75" customHeight="1">
      <c r="AK793" s="45"/>
      <c r="AL793" s="45"/>
      <c r="AM793" s="45"/>
      <c r="AN793" s="45"/>
    </row>
    <row r="794" ht="15.75" customHeight="1">
      <c r="AK794" s="45"/>
      <c r="AL794" s="45"/>
      <c r="AM794" s="45"/>
      <c r="AN794" s="45"/>
    </row>
    <row r="795" ht="15.75" customHeight="1">
      <c r="AK795" s="45"/>
      <c r="AL795" s="45"/>
      <c r="AM795" s="45"/>
      <c r="AN795" s="45"/>
    </row>
    <row r="796" ht="15.75" customHeight="1">
      <c r="AK796" s="45"/>
      <c r="AL796" s="45"/>
      <c r="AM796" s="45"/>
      <c r="AN796" s="45"/>
    </row>
    <row r="797" ht="15.75" customHeight="1">
      <c r="AK797" s="45"/>
      <c r="AL797" s="45"/>
      <c r="AM797" s="45"/>
      <c r="AN797" s="45"/>
    </row>
    <row r="798" ht="15.75" customHeight="1">
      <c r="AK798" s="45"/>
      <c r="AL798" s="45"/>
      <c r="AM798" s="45"/>
      <c r="AN798" s="45"/>
    </row>
    <row r="799" ht="15.75" customHeight="1">
      <c r="AK799" s="45"/>
      <c r="AL799" s="45"/>
      <c r="AM799" s="45"/>
      <c r="AN799" s="45"/>
    </row>
    <row r="800" ht="15.75" customHeight="1">
      <c r="AK800" s="45"/>
      <c r="AL800" s="45"/>
      <c r="AM800" s="45"/>
      <c r="AN800" s="45"/>
    </row>
    <row r="801" ht="15.75" customHeight="1">
      <c r="AK801" s="45"/>
      <c r="AL801" s="45"/>
      <c r="AM801" s="45"/>
      <c r="AN801" s="45"/>
    </row>
    <row r="802" ht="15.75" customHeight="1">
      <c r="AK802" s="45"/>
      <c r="AL802" s="45"/>
      <c r="AM802" s="45"/>
      <c r="AN802" s="45"/>
    </row>
    <row r="803" ht="15.75" customHeight="1">
      <c r="AK803" s="45"/>
      <c r="AL803" s="45"/>
      <c r="AM803" s="45"/>
      <c r="AN803" s="45"/>
    </row>
    <row r="804" ht="15.75" customHeight="1">
      <c r="AK804" s="45"/>
      <c r="AL804" s="45"/>
      <c r="AM804" s="45"/>
      <c r="AN804" s="45"/>
    </row>
    <row r="805" ht="15.75" customHeight="1">
      <c r="AK805" s="45"/>
      <c r="AL805" s="45"/>
      <c r="AM805" s="45"/>
      <c r="AN805" s="45"/>
    </row>
    <row r="806" ht="15.75" customHeight="1">
      <c r="AK806" s="45"/>
      <c r="AL806" s="45"/>
      <c r="AM806" s="45"/>
      <c r="AN806" s="45"/>
    </row>
    <row r="807" ht="15.75" customHeight="1">
      <c r="AK807" s="45"/>
      <c r="AL807" s="45"/>
      <c r="AM807" s="45"/>
      <c r="AN807" s="45"/>
    </row>
    <row r="808" ht="15.75" customHeight="1">
      <c r="AK808" s="45"/>
      <c r="AL808" s="45"/>
      <c r="AM808" s="45"/>
      <c r="AN808" s="45"/>
    </row>
    <row r="809" ht="15.75" customHeight="1">
      <c r="AK809" s="45"/>
      <c r="AL809" s="45"/>
      <c r="AM809" s="45"/>
      <c r="AN809" s="45"/>
    </row>
    <row r="810" ht="15.75" customHeight="1">
      <c r="AK810" s="45"/>
      <c r="AL810" s="45"/>
      <c r="AM810" s="45"/>
      <c r="AN810" s="45"/>
    </row>
    <row r="811" ht="15.75" customHeight="1">
      <c r="AK811" s="45"/>
      <c r="AL811" s="45"/>
      <c r="AM811" s="45"/>
      <c r="AN811" s="45"/>
    </row>
    <row r="812" ht="15.75" customHeight="1">
      <c r="AK812" s="45"/>
      <c r="AL812" s="45"/>
      <c r="AM812" s="45"/>
      <c r="AN812" s="45"/>
    </row>
    <row r="813" ht="15.75" customHeight="1">
      <c r="AK813" s="45"/>
      <c r="AL813" s="45"/>
      <c r="AM813" s="45"/>
      <c r="AN813" s="45"/>
    </row>
    <row r="814" ht="15.75" customHeight="1">
      <c r="AK814" s="45"/>
      <c r="AL814" s="45"/>
      <c r="AM814" s="45"/>
      <c r="AN814" s="45"/>
    </row>
    <row r="815" ht="15.75" customHeight="1">
      <c r="AK815" s="45"/>
      <c r="AL815" s="45"/>
      <c r="AM815" s="45"/>
      <c r="AN815" s="45"/>
    </row>
    <row r="816" ht="15.75" customHeight="1">
      <c r="AK816" s="45"/>
      <c r="AL816" s="45"/>
      <c r="AM816" s="45"/>
      <c r="AN816" s="45"/>
    </row>
    <row r="817" ht="15.75" customHeight="1">
      <c r="AK817" s="45"/>
      <c r="AL817" s="45"/>
      <c r="AM817" s="45"/>
      <c r="AN817" s="45"/>
    </row>
    <row r="818" ht="15.75" customHeight="1">
      <c r="AK818" s="45"/>
      <c r="AL818" s="45"/>
      <c r="AM818" s="45"/>
      <c r="AN818" s="45"/>
    </row>
    <row r="819" ht="15.75" customHeight="1">
      <c r="AK819" s="45"/>
      <c r="AL819" s="45"/>
      <c r="AM819" s="45"/>
      <c r="AN819" s="45"/>
    </row>
    <row r="820" ht="15.75" customHeight="1">
      <c r="AK820" s="45"/>
      <c r="AL820" s="45"/>
      <c r="AM820" s="45"/>
      <c r="AN820" s="45"/>
    </row>
    <row r="821" ht="15.75" customHeight="1">
      <c r="AK821" s="45"/>
      <c r="AL821" s="45"/>
      <c r="AM821" s="45"/>
      <c r="AN821" s="45"/>
    </row>
    <row r="822" ht="15.75" customHeight="1">
      <c r="AK822" s="45"/>
      <c r="AL822" s="45"/>
      <c r="AM822" s="45"/>
      <c r="AN822" s="45"/>
    </row>
    <row r="823" ht="15.75" customHeight="1">
      <c r="AK823" s="45"/>
      <c r="AL823" s="45"/>
      <c r="AM823" s="45"/>
      <c r="AN823" s="45"/>
    </row>
    <row r="824" ht="15.75" customHeight="1">
      <c r="AK824" s="45"/>
      <c r="AL824" s="45"/>
      <c r="AM824" s="45"/>
      <c r="AN824" s="45"/>
    </row>
    <row r="825" ht="15.75" customHeight="1">
      <c r="AK825" s="45"/>
      <c r="AL825" s="45"/>
      <c r="AM825" s="45"/>
      <c r="AN825" s="45"/>
    </row>
    <row r="826" ht="15.75" customHeight="1">
      <c r="AK826" s="45"/>
      <c r="AL826" s="45"/>
      <c r="AM826" s="45"/>
      <c r="AN826" s="45"/>
    </row>
    <row r="827" ht="15.75" customHeight="1">
      <c r="AK827" s="45"/>
      <c r="AL827" s="45"/>
      <c r="AM827" s="45"/>
      <c r="AN827" s="45"/>
    </row>
    <row r="828" ht="15.75" customHeight="1">
      <c r="AK828" s="45"/>
      <c r="AL828" s="45"/>
      <c r="AM828" s="45"/>
      <c r="AN828" s="45"/>
    </row>
    <row r="829" ht="15.75" customHeight="1">
      <c r="AK829" s="45"/>
      <c r="AL829" s="45"/>
      <c r="AM829" s="45"/>
      <c r="AN829" s="45"/>
    </row>
    <row r="830" ht="15.75" customHeight="1">
      <c r="AK830" s="45"/>
      <c r="AL830" s="45"/>
      <c r="AM830" s="45"/>
      <c r="AN830" s="45"/>
    </row>
    <row r="831" ht="15.75" customHeight="1">
      <c r="AK831" s="45"/>
      <c r="AL831" s="45"/>
      <c r="AM831" s="45"/>
      <c r="AN831" s="45"/>
    </row>
    <row r="832" ht="15.75" customHeight="1">
      <c r="AK832" s="45"/>
      <c r="AL832" s="45"/>
      <c r="AM832" s="45"/>
      <c r="AN832" s="45"/>
    </row>
    <row r="833" ht="15.75" customHeight="1">
      <c r="AK833" s="45"/>
      <c r="AL833" s="45"/>
      <c r="AM833" s="45"/>
      <c r="AN833" s="45"/>
    </row>
    <row r="834" ht="15.75" customHeight="1">
      <c r="AK834" s="45"/>
      <c r="AL834" s="45"/>
      <c r="AM834" s="45"/>
      <c r="AN834" s="45"/>
    </row>
    <row r="835" ht="15.75" customHeight="1">
      <c r="AK835" s="45"/>
      <c r="AL835" s="45"/>
      <c r="AM835" s="45"/>
      <c r="AN835" s="45"/>
    </row>
    <row r="836" ht="15.75" customHeight="1">
      <c r="AK836" s="45"/>
      <c r="AL836" s="45"/>
      <c r="AM836" s="45"/>
      <c r="AN836" s="45"/>
    </row>
    <row r="837" ht="15.75" customHeight="1">
      <c r="AK837" s="45"/>
      <c r="AL837" s="45"/>
      <c r="AM837" s="45"/>
      <c r="AN837" s="45"/>
    </row>
    <row r="838" ht="15.75" customHeight="1">
      <c r="AK838" s="45"/>
      <c r="AL838" s="45"/>
      <c r="AM838" s="45"/>
      <c r="AN838" s="45"/>
    </row>
    <row r="839" ht="15.75" customHeight="1">
      <c r="AK839" s="45"/>
      <c r="AL839" s="45"/>
      <c r="AM839" s="45"/>
      <c r="AN839" s="45"/>
    </row>
    <row r="840" ht="15.75" customHeight="1">
      <c r="AK840" s="45"/>
      <c r="AL840" s="45"/>
      <c r="AM840" s="45"/>
      <c r="AN840" s="45"/>
    </row>
    <row r="841" ht="15.75" customHeight="1">
      <c r="AK841" s="45"/>
      <c r="AL841" s="45"/>
      <c r="AM841" s="45"/>
      <c r="AN841" s="45"/>
    </row>
    <row r="842" ht="15.75" customHeight="1">
      <c r="AK842" s="45"/>
      <c r="AL842" s="45"/>
      <c r="AM842" s="45"/>
      <c r="AN842" s="45"/>
    </row>
    <row r="843" ht="15.75" customHeight="1">
      <c r="AK843" s="45"/>
      <c r="AL843" s="45"/>
      <c r="AM843" s="45"/>
      <c r="AN843" s="45"/>
    </row>
    <row r="844" ht="15.75" customHeight="1">
      <c r="AK844" s="45"/>
      <c r="AL844" s="45"/>
      <c r="AM844" s="45"/>
      <c r="AN844" s="45"/>
    </row>
    <row r="845" ht="15.75" customHeight="1">
      <c r="AK845" s="45"/>
      <c r="AL845" s="45"/>
      <c r="AM845" s="45"/>
      <c r="AN845" s="45"/>
    </row>
    <row r="846" ht="15.75" customHeight="1">
      <c r="AK846" s="45"/>
      <c r="AL846" s="45"/>
      <c r="AM846" s="45"/>
      <c r="AN846" s="45"/>
    </row>
    <row r="847" ht="15.75" customHeight="1">
      <c r="AK847" s="45"/>
      <c r="AL847" s="45"/>
      <c r="AM847" s="45"/>
      <c r="AN847" s="45"/>
    </row>
    <row r="848" ht="15.75" customHeight="1">
      <c r="AK848" s="45"/>
      <c r="AL848" s="45"/>
      <c r="AM848" s="45"/>
      <c r="AN848" s="45"/>
    </row>
    <row r="849" ht="15.75" customHeight="1">
      <c r="AK849" s="45"/>
      <c r="AL849" s="45"/>
      <c r="AM849" s="45"/>
      <c r="AN849" s="45"/>
    </row>
    <row r="850" ht="15.75" customHeight="1">
      <c r="AK850" s="45"/>
      <c r="AL850" s="45"/>
      <c r="AM850" s="45"/>
      <c r="AN850" s="45"/>
    </row>
    <row r="851" ht="15.75" customHeight="1">
      <c r="AK851" s="45"/>
      <c r="AL851" s="45"/>
      <c r="AM851" s="45"/>
      <c r="AN851" s="45"/>
    </row>
    <row r="852" ht="15.75" customHeight="1">
      <c r="AK852" s="45"/>
      <c r="AL852" s="45"/>
      <c r="AM852" s="45"/>
      <c r="AN852" s="45"/>
    </row>
    <row r="853" ht="15.75" customHeight="1">
      <c r="AK853" s="45"/>
      <c r="AL853" s="45"/>
      <c r="AM853" s="45"/>
      <c r="AN853" s="45"/>
    </row>
    <row r="854" ht="15.75" customHeight="1">
      <c r="AK854" s="45"/>
      <c r="AL854" s="45"/>
      <c r="AM854" s="45"/>
      <c r="AN854" s="45"/>
    </row>
    <row r="855" ht="15.75" customHeight="1">
      <c r="AK855" s="45"/>
      <c r="AL855" s="45"/>
      <c r="AM855" s="45"/>
      <c r="AN855" s="45"/>
    </row>
    <row r="856" ht="15.75" customHeight="1">
      <c r="AK856" s="45"/>
      <c r="AL856" s="45"/>
      <c r="AM856" s="45"/>
      <c r="AN856" s="45"/>
    </row>
    <row r="857" ht="15.75" customHeight="1">
      <c r="AK857" s="45"/>
      <c r="AL857" s="45"/>
      <c r="AM857" s="45"/>
      <c r="AN857" s="45"/>
    </row>
    <row r="858" ht="15.75" customHeight="1">
      <c r="AK858" s="45"/>
      <c r="AL858" s="45"/>
      <c r="AM858" s="45"/>
      <c r="AN858" s="45"/>
    </row>
    <row r="859" ht="15.75" customHeight="1">
      <c r="AK859" s="45"/>
      <c r="AL859" s="45"/>
      <c r="AM859" s="45"/>
      <c r="AN859" s="45"/>
    </row>
    <row r="860" ht="15.75" customHeight="1">
      <c r="AK860" s="45"/>
      <c r="AL860" s="45"/>
      <c r="AM860" s="45"/>
      <c r="AN860" s="45"/>
    </row>
    <row r="861" ht="15.75" customHeight="1">
      <c r="AK861" s="45"/>
      <c r="AL861" s="45"/>
      <c r="AM861" s="45"/>
      <c r="AN861" s="45"/>
    </row>
    <row r="862" ht="15.75" customHeight="1">
      <c r="AK862" s="45"/>
      <c r="AL862" s="45"/>
      <c r="AM862" s="45"/>
      <c r="AN862" s="45"/>
    </row>
    <row r="863" ht="15.75" customHeight="1">
      <c r="AK863" s="45"/>
      <c r="AL863" s="45"/>
      <c r="AM863" s="45"/>
      <c r="AN863" s="45"/>
    </row>
    <row r="864" ht="15.75" customHeight="1">
      <c r="AK864" s="45"/>
      <c r="AL864" s="45"/>
      <c r="AM864" s="45"/>
      <c r="AN864" s="45"/>
    </row>
    <row r="865" ht="15.75" customHeight="1">
      <c r="AK865" s="45"/>
      <c r="AL865" s="45"/>
      <c r="AM865" s="45"/>
      <c r="AN865" s="45"/>
    </row>
    <row r="866" ht="15.75" customHeight="1">
      <c r="AK866" s="45"/>
      <c r="AL866" s="45"/>
      <c r="AM866" s="45"/>
      <c r="AN866" s="45"/>
    </row>
    <row r="867" ht="15.75" customHeight="1">
      <c r="AK867" s="45"/>
      <c r="AL867" s="45"/>
      <c r="AM867" s="45"/>
      <c r="AN867" s="45"/>
    </row>
    <row r="868" ht="15.75" customHeight="1">
      <c r="AK868" s="45"/>
      <c r="AL868" s="45"/>
      <c r="AM868" s="45"/>
      <c r="AN868" s="45"/>
    </row>
    <row r="869" ht="15.75" customHeight="1">
      <c r="AK869" s="45"/>
      <c r="AL869" s="45"/>
      <c r="AM869" s="45"/>
      <c r="AN869" s="45"/>
    </row>
    <row r="870" ht="15.75" customHeight="1">
      <c r="AK870" s="45"/>
      <c r="AL870" s="45"/>
      <c r="AM870" s="45"/>
      <c r="AN870" s="45"/>
    </row>
    <row r="871" ht="15.75" customHeight="1">
      <c r="AK871" s="45"/>
      <c r="AL871" s="45"/>
      <c r="AM871" s="45"/>
      <c r="AN871" s="45"/>
    </row>
    <row r="872" ht="15.75" customHeight="1">
      <c r="AK872" s="45"/>
      <c r="AL872" s="45"/>
      <c r="AM872" s="45"/>
      <c r="AN872" s="45"/>
    </row>
    <row r="873" ht="15.75" customHeight="1">
      <c r="AK873" s="45"/>
      <c r="AL873" s="45"/>
      <c r="AM873" s="45"/>
      <c r="AN873" s="45"/>
    </row>
    <row r="874" ht="15.75" customHeight="1">
      <c r="AK874" s="45"/>
      <c r="AL874" s="45"/>
      <c r="AM874" s="45"/>
      <c r="AN874" s="45"/>
    </row>
    <row r="875" ht="15.75" customHeight="1">
      <c r="AK875" s="45"/>
      <c r="AL875" s="45"/>
      <c r="AM875" s="45"/>
      <c r="AN875" s="45"/>
    </row>
    <row r="876" ht="15.75" customHeight="1">
      <c r="AK876" s="45"/>
      <c r="AL876" s="45"/>
      <c r="AM876" s="45"/>
      <c r="AN876" s="45"/>
    </row>
    <row r="877" ht="15.75" customHeight="1">
      <c r="AK877" s="45"/>
      <c r="AL877" s="45"/>
      <c r="AM877" s="45"/>
      <c r="AN877" s="45"/>
    </row>
    <row r="878" ht="15.75" customHeight="1">
      <c r="AK878" s="45"/>
      <c r="AL878" s="45"/>
      <c r="AM878" s="45"/>
      <c r="AN878" s="45"/>
    </row>
    <row r="879" ht="15.75" customHeight="1">
      <c r="AK879" s="45"/>
      <c r="AL879" s="45"/>
      <c r="AM879" s="45"/>
      <c r="AN879" s="45"/>
    </row>
    <row r="880" ht="15.75" customHeight="1">
      <c r="AK880" s="45"/>
      <c r="AL880" s="45"/>
      <c r="AM880" s="45"/>
      <c r="AN880" s="45"/>
    </row>
    <row r="881" ht="15.75" customHeight="1">
      <c r="AK881" s="45"/>
      <c r="AL881" s="45"/>
      <c r="AM881" s="45"/>
      <c r="AN881" s="45"/>
    </row>
    <row r="882" ht="15.75" customHeight="1">
      <c r="AK882" s="45"/>
      <c r="AL882" s="45"/>
      <c r="AM882" s="45"/>
      <c r="AN882" s="45"/>
    </row>
    <row r="883" ht="15.75" customHeight="1">
      <c r="AK883" s="45"/>
      <c r="AL883" s="45"/>
      <c r="AM883" s="45"/>
      <c r="AN883" s="45"/>
    </row>
    <row r="884" ht="15.75" customHeight="1">
      <c r="AK884" s="45"/>
      <c r="AL884" s="45"/>
      <c r="AM884" s="45"/>
      <c r="AN884" s="45"/>
    </row>
    <row r="885" ht="15.75" customHeight="1">
      <c r="AK885" s="45"/>
      <c r="AL885" s="45"/>
      <c r="AM885" s="45"/>
      <c r="AN885" s="45"/>
    </row>
    <row r="886" ht="15.75" customHeight="1">
      <c r="AK886" s="45"/>
      <c r="AL886" s="45"/>
      <c r="AM886" s="45"/>
      <c r="AN886" s="45"/>
    </row>
    <row r="887" ht="15.75" customHeight="1">
      <c r="AK887" s="45"/>
      <c r="AL887" s="45"/>
      <c r="AM887" s="45"/>
      <c r="AN887" s="45"/>
    </row>
    <row r="888" ht="15.75" customHeight="1">
      <c r="AK888" s="45"/>
      <c r="AL888" s="45"/>
      <c r="AM888" s="45"/>
      <c r="AN888" s="45"/>
    </row>
    <row r="889" ht="15.75" customHeight="1">
      <c r="AK889" s="45"/>
      <c r="AL889" s="45"/>
      <c r="AM889" s="45"/>
      <c r="AN889" s="45"/>
    </row>
    <row r="890" ht="15.75" customHeight="1">
      <c r="AK890" s="45"/>
      <c r="AL890" s="45"/>
      <c r="AM890" s="45"/>
      <c r="AN890" s="45"/>
    </row>
    <row r="891" ht="15.75" customHeight="1">
      <c r="AK891" s="45"/>
      <c r="AL891" s="45"/>
      <c r="AM891" s="45"/>
      <c r="AN891" s="45"/>
    </row>
    <row r="892" ht="15.75" customHeight="1">
      <c r="AK892" s="45"/>
      <c r="AL892" s="45"/>
      <c r="AM892" s="45"/>
      <c r="AN892" s="45"/>
    </row>
    <row r="893" ht="15.75" customHeight="1">
      <c r="AK893" s="45"/>
      <c r="AL893" s="45"/>
      <c r="AM893" s="45"/>
      <c r="AN893" s="45"/>
    </row>
    <row r="894" ht="15.75" customHeight="1">
      <c r="AK894" s="45"/>
      <c r="AL894" s="45"/>
      <c r="AM894" s="45"/>
      <c r="AN894" s="45"/>
    </row>
    <row r="895" ht="15.75" customHeight="1">
      <c r="AK895" s="45"/>
      <c r="AL895" s="45"/>
      <c r="AM895" s="45"/>
      <c r="AN895" s="45"/>
    </row>
    <row r="896" ht="15.75" customHeight="1">
      <c r="AK896" s="45"/>
      <c r="AL896" s="45"/>
      <c r="AM896" s="45"/>
      <c r="AN896" s="45"/>
    </row>
    <row r="897" ht="15.75" customHeight="1">
      <c r="AK897" s="45"/>
      <c r="AL897" s="45"/>
      <c r="AM897" s="45"/>
      <c r="AN897" s="45"/>
    </row>
    <row r="898" ht="15.75" customHeight="1">
      <c r="AK898" s="45"/>
      <c r="AL898" s="45"/>
      <c r="AM898" s="45"/>
      <c r="AN898" s="45"/>
    </row>
    <row r="899" ht="15.75" customHeight="1">
      <c r="AK899" s="45"/>
      <c r="AL899" s="45"/>
      <c r="AM899" s="45"/>
      <c r="AN899" s="45"/>
    </row>
    <row r="900" ht="15.75" customHeight="1">
      <c r="AK900" s="45"/>
      <c r="AL900" s="45"/>
      <c r="AM900" s="45"/>
      <c r="AN900" s="45"/>
    </row>
    <row r="901" ht="15.75" customHeight="1">
      <c r="AK901" s="45"/>
      <c r="AL901" s="45"/>
      <c r="AM901" s="45"/>
      <c r="AN901" s="45"/>
    </row>
    <row r="902" ht="15.75" customHeight="1">
      <c r="AK902" s="45"/>
      <c r="AL902" s="45"/>
      <c r="AM902" s="45"/>
      <c r="AN902" s="45"/>
    </row>
    <row r="903" ht="15.75" customHeight="1">
      <c r="AK903" s="45"/>
      <c r="AL903" s="45"/>
      <c r="AM903" s="45"/>
      <c r="AN903" s="45"/>
    </row>
    <row r="904" ht="15.75" customHeight="1">
      <c r="AK904" s="45"/>
      <c r="AL904" s="45"/>
      <c r="AM904" s="45"/>
      <c r="AN904" s="45"/>
    </row>
    <row r="905" ht="15.75" customHeight="1">
      <c r="AK905" s="45"/>
      <c r="AL905" s="45"/>
      <c r="AM905" s="45"/>
      <c r="AN905" s="45"/>
    </row>
    <row r="906" ht="15.75" customHeight="1">
      <c r="AK906" s="45"/>
      <c r="AL906" s="45"/>
      <c r="AM906" s="45"/>
      <c r="AN906" s="45"/>
    </row>
    <row r="907" ht="15.75" customHeight="1">
      <c r="AK907" s="45"/>
      <c r="AL907" s="45"/>
      <c r="AM907" s="45"/>
      <c r="AN907" s="45"/>
    </row>
    <row r="908" ht="15.75" customHeight="1">
      <c r="AK908" s="45"/>
      <c r="AL908" s="45"/>
      <c r="AM908" s="45"/>
      <c r="AN908" s="45"/>
    </row>
    <row r="909" ht="15.75" customHeight="1">
      <c r="AK909" s="45"/>
      <c r="AL909" s="45"/>
      <c r="AM909" s="45"/>
      <c r="AN909" s="45"/>
    </row>
    <row r="910" ht="15.75" customHeight="1">
      <c r="AK910" s="45"/>
      <c r="AL910" s="45"/>
      <c r="AM910" s="45"/>
      <c r="AN910" s="45"/>
    </row>
    <row r="911" ht="15.75" customHeight="1">
      <c r="AK911" s="45"/>
      <c r="AL911" s="45"/>
      <c r="AM911" s="45"/>
      <c r="AN911" s="45"/>
    </row>
    <row r="912" ht="15.75" customHeight="1">
      <c r="AK912" s="45"/>
      <c r="AL912" s="45"/>
      <c r="AM912" s="45"/>
      <c r="AN912" s="45"/>
    </row>
    <row r="913" ht="15.75" customHeight="1">
      <c r="AK913" s="45"/>
      <c r="AL913" s="45"/>
      <c r="AM913" s="45"/>
      <c r="AN913" s="45"/>
    </row>
    <row r="914" ht="15.75" customHeight="1">
      <c r="AK914" s="45"/>
      <c r="AL914" s="45"/>
      <c r="AM914" s="45"/>
      <c r="AN914" s="45"/>
    </row>
    <row r="915" ht="15.75" customHeight="1">
      <c r="AK915" s="45"/>
      <c r="AL915" s="45"/>
      <c r="AM915" s="45"/>
      <c r="AN915" s="45"/>
    </row>
    <row r="916" ht="15.75" customHeight="1">
      <c r="AK916" s="45"/>
      <c r="AL916" s="45"/>
      <c r="AM916" s="45"/>
      <c r="AN916" s="45"/>
    </row>
    <row r="917" ht="15.75" customHeight="1">
      <c r="AK917" s="45"/>
      <c r="AL917" s="45"/>
      <c r="AM917" s="45"/>
      <c r="AN917" s="45"/>
    </row>
    <row r="918" ht="15.75" customHeight="1">
      <c r="AK918" s="45"/>
      <c r="AL918" s="45"/>
      <c r="AM918" s="45"/>
      <c r="AN918" s="45"/>
    </row>
    <row r="919" ht="15.75" customHeight="1">
      <c r="AK919" s="45"/>
      <c r="AL919" s="45"/>
      <c r="AM919" s="45"/>
      <c r="AN919" s="45"/>
    </row>
    <row r="920" ht="15.75" customHeight="1">
      <c r="AK920" s="45"/>
      <c r="AL920" s="45"/>
      <c r="AM920" s="45"/>
      <c r="AN920" s="45"/>
    </row>
  </sheetData>
  <dataValidations>
    <dataValidation type="list" allowBlank="1" sqref="X2:X920">
      <formula1>"Yes,No,unknown,NA"</formula1>
    </dataValidation>
    <dataValidation type="decimal" allowBlank="1" showDropDown="1" sqref="A1:A920">
      <formula1>1.0</formula1>
      <formula2>54.0</formula2>
    </dataValidation>
    <dataValidation type="list" allowBlank="1" sqref="H2:I920">
      <formula1>"Positive,Negative,Null-positive,Null-negative,Null,NA"</formula1>
    </dataValidation>
    <dataValidation type="list" allowBlank="1" sqref="M129:M920">
      <formula1>"t,z,F,NA"</formula1>
    </dataValidation>
    <dataValidation type="list" allowBlank="1" sqref="M2:M128 S2:S920">
      <formula1>"t,z,F,chi-squared,NA"</formula1>
    </dataValidation>
    <dataValidation type="list" allowBlank="1" sqref="AA2:AA920">
      <formula1>"Mean,Median,NA"</formula1>
    </dataValidation>
    <dataValidation type="list" allowBlank="1" sqref="F2:F920">
      <formula1>"Yes,No,NA"</formula1>
    </dataValidation>
    <dataValidation type="list" allowBlank="1" sqref="AD2:AD920">
      <formula1>"Cohen's d,Glass' delta,Cliff's delta,r,Hazard ratio,NA"</formula1>
    </dataValidation>
    <dataValidation type="list" allowBlank="1" sqref="L2:L920 R2:R920">
      <formula1>"Student's t test,Welch's t test,one-sample t test,paired t test,between-subjects ANOVA,contrast of between-subjects ANOVA,Mann-Whitney,Wilcoxon signed-rank test,Log-rank Mantel-Cox test,Proportional Hazards Assumption of a Cox Regression,Chi-square test,C"&amp;"orrelation,NA"</formula1>
    </dataValidation>
  </dataValidations>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4.43" defaultRowHeight="15.0"/>
  <cols>
    <col customWidth="1" min="1" max="1" width="7.86"/>
    <col customWidth="1" min="2" max="2" width="13.29"/>
    <col customWidth="1" min="3" max="3" width="9.43"/>
    <col customWidth="1" min="4" max="4" width="10.57"/>
    <col customWidth="1" min="5" max="5" width="34.86"/>
    <col customWidth="1" min="10" max="10" width="28.86"/>
    <col customWidth="1" min="11" max="11" width="13.0"/>
    <col customWidth="1" min="16" max="16" width="35.14"/>
    <col customWidth="1" min="32" max="32" width="14.86"/>
  </cols>
  <sheetData>
    <row r="1" ht="15.75" customHeight="1">
      <c r="A1" s="1" t="s">
        <v>0</v>
      </c>
      <c r="B1" s="2" t="s">
        <v>150</v>
      </c>
      <c r="C1" s="2" t="s">
        <v>640</v>
      </c>
      <c r="D1" s="1" t="s">
        <v>641</v>
      </c>
      <c r="E1" s="2" t="s">
        <v>642</v>
      </c>
      <c r="F1" s="2" t="s">
        <v>643</v>
      </c>
      <c r="G1" s="2" t="s">
        <v>644</v>
      </c>
      <c r="H1" s="2" t="s">
        <v>645</v>
      </c>
      <c r="I1" s="2" t="s">
        <v>646</v>
      </c>
      <c r="J1" s="2" t="s">
        <v>648</v>
      </c>
      <c r="K1" s="1" t="s">
        <v>649</v>
      </c>
      <c r="L1" s="2" t="s">
        <v>650</v>
      </c>
      <c r="M1" s="2" t="s">
        <v>651</v>
      </c>
      <c r="N1" s="2" t="s">
        <v>652</v>
      </c>
      <c r="O1" s="2" t="s">
        <v>653</v>
      </c>
      <c r="P1" s="2" t="s">
        <v>654</v>
      </c>
      <c r="Q1" s="2" t="s">
        <v>655</v>
      </c>
      <c r="R1" s="2" t="s">
        <v>656</v>
      </c>
      <c r="S1" s="2" t="s">
        <v>657</v>
      </c>
      <c r="T1" s="2" t="s">
        <v>658</v>
      </c>
      <c r="U1" s="2" t="s">
        <v>659</v>
      </c>
      <c r="V1" s="2" t="s">
        <v>666</v>
      </c>
      <c r="W1" s="2" t="s">
        <v>667</v>
      </c>
      <c r="X1" s="2" t="s">
        <v>668</v>
      </c>
      <c r="Y1" s="2" t="s">
        <v>669</v>
      </c>
      <c r="Z1" s="2" t="s">
        <v>670</v>
      </c>
      <c r="AA1" s="2" t="s">
        <v>671</v>
      </c>
      <c r="AB1" s="2" t="s">
        <v>672</v>
      </c>
      <c r="AC1" s="2" t="s">
        <v>673</v>
      </c>
      <c r="AD1" s="2" t="s">
        <v>674</v>
      </c>
      <c r="AE1" s="2" t="s">
        <v>675</v>
      </c>
      <c r="AF1" s="2" t="s">
        <v>676</v>
      </c>
    </row>
    <row r="2" ht="15.75" customHeight="1">
      <c r="A2">
        <v>1.0</v>
      </c>
      <c r="B2" s="5">
        <v>4.0</v>
      </c>
      <c r="C2" s="5">
        <v>1.0</v>
      </c>
      <c r="D2" s="5">
        <v>1.0</v>
      </c>
      <c r="V2" s="5" t="s">
        <v>1123</v>
      </c>
      <c r="W2" s="5" t="s">
        <v>32</v>
      </c>
      <c r="X2" s="5" t="s">
        <v>32</v>
      </c>
      <c r="Y2" s="5" t="s">
        <v>32</v>
      </c>
      <c r="Z2" s="5">
        <v>1.0</v>
      </c>
      <c r="AA2" s="5">
        <v>0.8490597</v>
      </c>
      <c r="AB2" s="5">
        <v>1.0</v>
      </c>
      <c r="AC2" s="6" t="s">
        <v>32</v>
      </c>
      <c r="AD2" s="6" t="s">
        <v>32</v>
      </c>
      <c r="AE2" s="6" t="s">
        <v>32</v>
      </c>
      <c r="AF2" s="6" t="s">
        <v>32</v>
      </c>
    </row>
    <row r="3" ht="15.75" customHeight="1">
      <c r="A3">
        <v>1.0</v>
      </c>
      <c r="B3" s="5">
        <v>4.0</v>
      </c>
      <c r="C3" s="5">
        <v>2.0</v>
      </c>
      <c r="D3" s="5">
        <v>1.0</v>
      </c>
      <c r="V3" s="5" t="s">
        <v>1123</v>
      </c>
      <c r="W3" s="5" t="s">
        <v>32</v>
      </c>
      <c r="X3" s="5" t="s">
        <v>32</v>
      </c>
      <c r="Y3" s="5" t="s">
        <v>32</v>
      </c>
      <c r="Z3" s="5">
        <v>0.68</v>
      </c>
      <c r="AA3" s="5">
        <v>-0.1638394</v>
      </c>
      <c r="AB3" s="5">
        <v>0.9491919</v>
      </c>
      <c r="AC3" s="6" t="s">
        <v>32</v>
      </c>
      <c r="AD3" s="6" t="s">
        <v>32</v>
      </c>
      <c r="AE3" s="6" t="s">
        <v>32</v>
      </c>
      <c r="AF3" s="6" t="s">
        <v>32</v>
      </c>
    </row>
    <row r="4" ht="15.75" customHeight="1">
      <c r="A4">
        <v>1.0</v>
      </c>
      <c r="B4" s="5">
        <v>4.0</v>
      </c>
      <c r="C4" s="5">
        <v>3.0</v>
      </c>
      <c r="D4" s="5">
        <v>1.0</v>
      </c>
      <c r="V4" s="5" t="s">
        <v>1123</v>
      </c>
      <c r="W4" s="5" t="s">
        <v>32</v>
      </c>
      <c r="X4" s="5" t="s">
        <v>32</v>
      </c>
      <c r="Y4" s="5" t="s">
        <v>32</v>
      </c>
      <c r="Z4" s="5">
        <v>1.0</v>
      </c>
      <c r="AA4" s="5">
        <v>0.8490597</v>
      </c>
      <c r="AB4" s="5">
        <v>1.0</v>
      </c>
      <c r="AC4" s="6" t="s">
        <v>32</v>
      </c>
      <c r="AD4" s="6" t="s">
        <v>32</v>
      </c>
      <c r="AE4" s="6" t="s">
        <v>32</v>
      </c>
      <c r="AF4" s="6" t="s">
        <v>32</v>
      </c>
    </row>
    <row r="5" ht="15.75" customHeight="1">
      <c r="A5">
        <v>1.0</v>
      </c>
      <c r="B5" s="5">
        <v>4.0</v>
      </c>
      <c r="C5" s="5">
        <v>4.0</v>
      </c>
      <c r="D5" s="5">
        <v>1.0</v>
      </c>
      <c r="V5" s="5" t="s">
        <v>1123</v>
      </c>
      <c r="W5" s="5" t="s">
        <v>32</v>
      </c>
      <c r="X5" s="5" t="s">
        <v>32</v>
      </c>
      <c r="Y5" s="5" t="s">
        <v>32</v>
      </c>
      <c r="Z5" s="5">
        <v>0.52</v>
      </c>
      <c r="AA5" s="5">
        <v>-0.3223693</v>
      </c>
      <c r="AB5" s="5">
        <v>0.9027654</v>
      </c>
      <c r="AC5" s="6" t="s">
        <v>32</v>
      </c>
      <c r="AD5" s="6" t="s">
        <v>32</v>
      </c>
      <c r="AE5" s="6" t="s">
        <v>32</v>
      </c>
      <c r="AF5" s="6" t="s">
        <v>32</v>
      </c>
    </row>
    <row r="6" ht="15.75" customHeight="1">
      <c r="A6">
        <v>1.0</v>
      </c>
      <c r="B6" s="5">
        <v>4.0</v>
      </c>
      <c r="C6" s="5">
        <v>5.0</v>
      </c>
      <c r="D6" s="5">
        <v>1.0</v>
      </c>
      <c r="V6" s="5" t="s">
        <v>1123</v>
      </c>
      <c r="W6" s="5" t="s">
        <v>32</v>
      </c>
      <c r="X6" s="5" t="s">
        <v>32</v>
      </c>
      <c r="Y6" s="5" t="s">
        <v>32</v>
      </c>
      <c r="Z6" s="5">
        <v>1.0</v>
      </c>
      <c r="AA6" s="5">
        <v>0.8490597</v>
      </c>
      <c r="AB6" s="5">
        <v>1.0</v>
      </c>
      <c r="AC6" s="6" t="s">
        <v>32</v>
      </c>
      <c r="AD6" s="6" t="s">
        <v>32</v>
      </c>
      <c r="AE6" s="6" t="s">
        <v>32</v>
      </c>
      <c r="AF6" s="6" t="s">
        <v>32</v>
      </c>
    </row>
    <row r="7" ht="15.75" customHeight="1">
      <c r="A7">
        <v>7.0</v>
      </c>
      <c r="B7" s="5">
        <v>1.0</v>
      </c>
      <c r="C7" s="5">
        <v>1.0</v>
      </c>
      <c r="D7" s="5">
        <v>1.0</v>
      </c>
      <c r="V7" s="5" t="s">
        <v>1123</v>
      </c>
      <c r="W7" s="5" t="s">
        <v>32</v>
      </c>
      <c r="X7" s="5" t="s">
        <v>32</v>
      </c>
      <c r="Y7" s="5" t="s">
        <v>32</v>
      </c>
      <c r="Z7" s="5">
        <v>0.9259259</v>
      </c>
      <c r="AA7" s="5">
        <v>0.6262562</v>
      </c>
      <c r="AB7" s="5">
        <v>0.9872088</v>
      </c>
      <c r="AC7" s="6" t="s">
        <v>32</v>
      </c>
      <c r="AD7" s="6" t="s">
        <v>32</v>
      </c>
      <c r="AE7" s="6" t="s">
        <v>32</v>
      </c>
      <c r="AF7" s="6" t="s">
        <v>32</v>
      </c>
    </row>
    <row r="8" ht="15.75" customHeight="1">
      <c r="A8">
        <v>7.0</v>
      </c>
      <c r="B8" s="5">
        <v>1.0</v>
      </c>
      <c r="C8" s="5">
        <v>2.0</v>
      </c>
      <c r="D8" s="5">
        <v>1.0</v>
      </c>
      <c r="V8" s="5" t="s">
        <v>1123</v>
      </c>
      <c r="W8" s="5" t="s">
        <v>32</v>
      </c>
      <c r="X8" s="5" t="s">
        <v>32</v>
      </c>
      <c r="Y8" s="5" t="s">
        <v>32</v>
      </c>
      <c r="Z8" s="5">
        <v>1.0</v>
      </c>
      <c r="AA8" s="5">
        <v>0.7476669</v>
      </c>
      <c r="AB8" s="5">
        <v>1.0</v>
      </c>
      <c r="AC8" s="6" t="s">
        <v>32</v>
      </c>
      <c r="AD8" s="6" t="s">
        <v>32</v>
      </c>
      <c r="AE8" s="6" t="s">
        <v>32</v>
      </c>
      <c r="AF8" s="6" t="s">
        <v>32</v>
      </c>
    </row>
    <row r="9" ht="15.75" customHeight="1">
      <c r="A9">
        <v>7.0</v>
      </c>
      <c r="B9" s="5">
        <v>1.0</v>
      </c>
      <c r="C9" s="5">
        <v>3.0</v>
      </c>
      <c r="D9" s="5">
        <v>1.0</v>
      </c>
      <c r="V9" s="5" t="s">
        <v>1123</v>
      </c>
      <c r="W9" s="5" t="s">
        <v>32</v>
      </c>
      <c r="X9" s="5" t="s">
        <v>32</v>
      </c>
      <c r="Y9" s="5" t="s">
        <v>32</v>
      </c>
      <c r="Z9" s="5">
        <v>0.1111111</v>
      </c>
      <c r="AA9" s="5">
        <v>-0.7078907</v>
      </c>
      <c r="AB9" s="5">
        <v>0.8026747</v>
      </c>
      <c r="AC9" s="6" t="s">
        <v>32</v>
      </c>
      <c r="AD9" s="6" t="s">
        <v>32</v>
      </c>
      <c r="AE9" s="6" t="s">
        <v>32</v>
      </c>
      <c r="AF9" s="6" t="s">
        <v>32</v>
      </c>
    </row>
    <row r="10" ht="15.75" customHeight="1">
      <c r="A10">
        <v>8.0</v>
      </c>
      <c r="B10" s="5">
        <v>2.0</v>
      </c>
      <c r="C10" s="5">
        <v>3.0</v>
      </c>
      <c r="D10" s="5">
        <v>1.0</v>
      </c>
      <c r="V10" s="5" t="s">
        <v>1123</v>
      </c>
      <c r="W10" s="5" t="s">
        <v>32</v>
      </c>
      <c r="X10" s="5" t="s">
        <v>32</v>
      </c>
      <c r="Y10" s="5" t="s">
        <v>32</v>
      </c>
      <c r="Z10" s="5">
        <v>0.4058957</v>
      </c>
      <c r="AA10" s="5">
        <v>0.65311503</v>
      </c>
      <c r="AB10" s="5">
        <v>0.08048876</v>
      </c>
      <c r="AC10" s="6" t="s">
        <v>32</v>
      </c>
      <c r="AD10" s="6" t="s">
        <v>32</v>
      </c>
      <c r="AE10" s="6" t="s">
        <v>32</v>
      </c>
      <c r="AF10" s="6" t="s">
        <v>32</v>
      </c>
    </row>
    <row r="11" ht="15.75" customHeight="1">
      <c r="A11">
        <v>8.0</v>
      </c>
      <c r="B11" s="5">
        <v>2.0</v>
      </c>
      <c r="C11" s="5">
        <v>4.0</v>
      </c>
      <c r="D11" s="5">
        <v>1.0</v>
      </c>
      <c r="V11" s="5" t="s">
        <v>1123</v>
      </c>
      <c r="W11" s="5" t="s">
        <v>32</v>
      </c>
      <c r="X11" s="5" t="s">
        <v>32</v>
      </c>
      <c r="Y11" s="5" t="s">
        <v>32</v>
      </c>
      <c r="Z11" s="5">
        <v>0.1201814</v>
      </c>
      <c r="AA11" s="5">
        <v>-0.2107559</v>
      </c>
      <c r="AB11" s="5">
        <v>0.4264033</v>
      </c>
      <c r="AC11" s="6" t="s">
        <v>32</v>
      </c>
      <c r="AD11" s="6" t="s">
        <v>32</v>
      </c>
      <c r="AE11" s="6" t="s">
        <v>32</v>
      </c>
      <c r="AF11" s="6" t="s">
        <v>32</v>
      </c>
    </row>
    <row r="12" ht="15.75" customHeight="1">
      <c r="A12">
        <v>9.0</v>
      </c>
      <c r="B12" s="5">
        <v>2.0</v>
      </c>
      <c r="C12" s="5">
        <v>1.0</v>
      </c>
      <c r="D12" s="5">
        <v>1.0</v>
      </c>
      <c r="H12" s="5">
        <v>192.0</v>
      </c>
      <c r="I12" s="5">
        <v>192.0</v>
      </c>
      <c r="O12" s="58"/>
      <c r="U12" s="58"/>
      <c r="V12" s="5" t="s">
        <v>1131</v>
      </c>
      <c r="W12" s="5">
        <v>0.9505299</v>
      </c>
      <c r="X12" s="5">
        <v>0.9347403</v>
      </c>
      <c r="Y12" s="5">
        <v>0.962573</v>
      </c>
      <c r="Z12" s="5">
        <v>0.4552718</v>
      </c>
      <c r="AA12" s="5">
        <v>0.335279</v>
      </c>
      <c r="AB12" s="5">
        <v>0.5607297</v>
      </c>
      <c r="AC12" s="6">
        <v>0.586604</v>
      </c>
      <c r="AD12" s="6">
        <v>-0.1017404</v>
      </c>
      <c r="AE12" s="6">
        <v>0.8951058</v>
      </c>
      <c r="AF12" s="6">
        <v>0.08882548</v>
      </c>
    </row>
    <row r="13" ht="15.75" customHeight="1">
      <c r="A13">
        <v>9.0</v>
      </c>
      <c r="B13" s="5">
        <v>2.0</v>
      </c>
      <c r="C13" s="5">
        <v>1.0</v>
      </c>
      <c r="D13" s="5">
        <v>2.0</v>
      </c>
      <c r="H13" s="5">
        <v>192.0</v>
      </c>
      <c r="I13" s="5">
        <v>192.0</v>
      </c>
      <c r="O13" s="58"/>
      <c r="V13" s="5" t="s">
        <v>1131</v>
      </c>
      <c r="W13" s="5">
        <v>0.9505299</v>
      </c>
      <c r="X13" s="5">
        <v>0.9347403</v>
      </c>
      <c r="Y13" s="5">
        <v>0.962573</v>
      </c>
      <c r="Z13" s="5">
        <v>0.1584204</v>
      </c>
      <c r="AA13" s="5">
        <v>0.01719788</v>
      </c>
      <c r="AB13" s="5">
        <v>0.29344561</v>
      </c>
      <c r="AC13" s="6">
        <v>0.586604</v>
      </c>
      <c r="AD13" s="6">
        <v>-0.1017404</v>
      </c>
      <c r="AE13" s="6">
        <v>0.8951058</v>
      </c>
      <c r="AF13" s="6">
        <v>0.08882548</v>
      </c>
    </row>
    <row r="14" ht="15.75" customHeight="1">
      <c r="A14">
        <v>9.0</v>
      </c>
      <c r="B14" s="5">
        <v>2.0</v>
      </c>
      <c r="C14" s="5">
        <v>1.0</v>
      </c>
      <c r="D14" s="5">
        <v>3.0</v>
      </c>
      <c r="H14" s="5">
        <v>192.0</v>
      </c>
      <c r="I14" s="5">
        <v>192.0</v>
      </c>
      <c r="O14" s="58"/>
      <c r="V14" s="5" t="s">
        <v>1131</v>
      </c>
      <c r="W14" s="5">
        <v>0.9505299</v>
      </c>
      <c r="X14" s="5">
        <v>0.9347403</v>
      </c>
      <c r="Y14" s="5">
        <v>0.962573</v>
      </c>
      <c r="Z14" s="5">
        <v>0.1988645</v>
      </c>
      <c r="AA14" s="5">
        <v>0.05891533</v>
      </c>
      <c r="AB14" s="5">
        <v>0.33114741</v>
      </c>
      <c r="AC14" s="6">
        <v>0.586604</v>
      </c>
      <c r="AD14" s="6">
        <v>-0.1017404</v>
      </c>
      <c r="AE14" s="6">
        <v>0.8951058</v>
      </c>
      <c r="AF14" s="6">
        <v>0.08882548</v>
      </c>
    </row>
    <row r="15" ht="15.75" customHeight="1">
      <c r="A15">
        <v>9.0</v>
      </c>
      <c r="B15" s="5">
        <v>2.0</v>
      </c>
      <c r="C15" s="5">
        <v>2.0</v>
      </c>
      <c r="D15" s="5">
        <v>1.0</v>
      </c>
      <c r="H15" s="5">
        <v>192.0</v>
      </c>
      <c r="I15" s="5">
        <v>192.0</v>
      </c>
      <c r="O15" s="58"/>
      <c r="V15" s="5" t="s">
        <v>1131</v>
      </c>
      <c r="W15" s="5">
        <v>0.7710575</v>
      </c>
      <c r="X15" s="5">
        <v>0.7066017</v>
      </c>
      <c r="Y15" s="5">
        <v>0.8228232</v>
      </c>
      <c r="Z15" s="5">
        <v>0.08796912</v>
      </c>
      <c r="AA15" s="5">
        <v>-0.0543158</v>
      </c>
      <c r="AB15" s="5">
        <v>0.2267527</v>
      </c>
      <c r="AC15" s="6">
        <v>0.339895</v>
      </c>
      <c r="AD15" s="6">
        <v>-0.09263975</v>
      </c>
      <c r="AE15" s="6">
        <v>0.66451381</v>
      </c>
      <c r="AF15" s="6">
        <v>0.1205454</v>
      </c>
    </row>
    <row r="16" ht="15.75" customHeight="1">
      <c r="A16">
        <v>9.0</v>
      </c>
      <c r="B16" s="5">
        <v>2.0</v>
      </c>
      <c r="C16" s="5">
        <v>2.0</v>
      </c>
      <c r="D16" s="5">
        <v>2.0</v>
      </c>
      <c r="H16" s="5">
        <v>192.0</v>
      </c>
      <c r="I16" s="5">
        <v>192.0</v>
      </c>
      <c r="O16" s="58"/>
      <c r="V16" s="5" t="s">
        <v>1131</v>
      </c>
      <c r="W16" s="5">
        <v>0.7710575</v>
      </c>
      <c r="X16" s="5">
        <v>0.7066017</v>
      </c>
      <c r="Y16" s="5">
        <v>0.8228232</v>
      </c>
      <c r="Z16" s="5">
        <v>0.0418753</v>
      </c>
      <c r="AA16" s="5">
        <v>-0.1003279</v>
      </c>
      <c r="AB16" s="5">
        <v>0.182402</v>
      </c>
      <c r="AC16" s="6">
        <v>0.339895</v>
      </c>
      <c r="AD16" s="6">
        <v>-0.09263975</v>
      </c>
      <c r="AE16" s="6">
        <v>0.66451381</v>
      </c>
      <c r="AF16" s="6">
        <v>0.1205454</v>
      </c>
    </row>
    <row r="17" ht="15.75" customHeight="1">
      <c r="A17">
        <v>9.0</v>
      </c>
      <c r="B17" s="5">
        <v>2.0</v>
      </c>
      <c r="C17" s="5">
        <v>2.0</v>
      </c>
      <c r="D17" s="5">
        <v>3.0</v>
      </c>
      <c r="H17" s="5">
        <v>192.0</v>
      </c>
      <c r="I17" s="5">
        <v>192.0</v>
      </c>
      <c r="O17" s="58"/>
      <c r="V17" s="5" t="s">
        <v>1131</v>
      </c>
      <c r="W17" s="5">
        <v>0.7710575</v>
      </c>
      <c r="X17" s="5">
        <v>0.7066017</v>
      </c>
      <c r="Y17" s="5">
        <v>0.8228232</v>
      </c>
      <c r="Z17" s="5">
        <v>0.256976</v>
      </c>
      <c r="AA17" s="5">
        <v>0.1197244</v>
      </c>
      <c r="AB17" s="5">
        <v>0.3845891</v>
      </c>
      <c r="AC17" s="6">
        <v>0.339895</v>
      </c>
      <c r="AD17" s="6">
        <v>-0.09263975</v>
      </c>
      <c r="AE17" s="6">
        <v>0.66451381</v>
      </c>
      <c r="AF17" s="6">
        <v>0.1205454</v>
      </c>
    </row>
    <row r="18" ht="15.75" customHeight="1">
      <c r="A18">
        <v>9.0</v>
      </c>
      <c r="B18" s="5">
        <v>2.0</v>
      </c>
      <c r="C18" s="5">
        <v>3.0</v>
      </c>
      <c r="D18" s="5">
        <v>1.0</v>
      </c>
      <c r="H18" s="5">
        <v>192.0</v>
      </c>
      <c r="I18" s="5">
        <v>192.0</v>
      </c>
      <c r="O18" s="58"/>
      <c r="V18" s="5" t="s">
        <v>1131</v>
      </c>
      <c r="W18" s="5">
        <v>0.7281706</v>
      </c>
      <c r="X18" s="5">
        <v>0.6539994</v>
      </c>
      <c r="Y18" s="5">
        <v>0.7884753</v>
      </c>
      <c r="Z18" s="5">
        <v>0.1010307</v>
      </c>
      <c r="AA18" s="5">
        <v>-0.0411666</v>
      </c>
      <c r="AB18" s="5">
        <v>0.2392165</v>
      </c>
      <c r="AC18" s="6">
        <v>0.3763132</v>
      </c>
      <c r="AD18" s="6">
        <v>0.02569595</v>
      </c>
      <c r="AE18" s="6">
        <v>0.6444886</v>
      </c>
      <c r="AF18" s="6">
        <v>0.03607422</v>
      </c>
    </row>
    <row r="19" ht="15.75" customHeight="1">
      <c r="A19">
        <v>9.0</v>
      </c>
      <c r="B19" s="5">
        <v>2.0</v>
      </c>
      <c r="C19" s="5">
        <v>3.0</v>
      </c>
      <c r="D19" s="5">
        <v>2.0</v>
      </c>
      <c r="H19" s="5">
        <v>192.0</v>
      </c>
      <c r="I19" s="5">
        <v>192.0</v>
      </c>
      <c r="O19" s="58"/>
      <c r="V19" s="5" t="s">
        <v>1131</v>
      </c>
      <c r="W19" s="5">
        <v>0.7281706</v>
      </c>
      <c r="X19" s="5">
        <v>0.6539994</v>
      </c>
      <c r="Y19" s="5">
        <v>0.7884753</v>
      </c>
      <c r="Z19" s="5">
        <v>0.1475765</v>
      </c>
      <c r="AA19" s="5">
        <v>0.006095581</v>
      </c>
      <c r="AB19" s="5">
        <v>0.283265095</v>
      </c>
      <c r="AC19" s="6">
        <v>0.3763132</v>
      </c>
      <c r="AD19" s="6">
        <v>0.02569595</v>
      </c>
      <c r="AE19" s="6">
        <v>0.6444886</v>
      </c>
      <c r="AF19" s="6">
        <v>0.03607422</v>
      </c>
    </row>
    <row r="20" ht="15.75" customHeight="1">
      <c r="A20">
        <v>9.0</v>
      </c>
      <c r="B20" s="5">
        <v>2.0</v>
      </c>
      <c r="C20" s="5">
        <v>3.0</v>
      </c>
      <c r="D20" s="5">
        <v>3.0</v>
      </c>
      <c r="H20" s="5">
        <v>192.0</v>
      </c>
      <c r="I20" s="5">
        <v>192.0</v>
      </c>
      <c r="O20" s="58"/>
      <c r="U20" s="58"/>
      <c r="V20" s="5" t="s">
        <v>1131</v>
      </c>
      <c r="W20" s="5">
        <v>0.7281706</v>
      </c>
      <c r="X20" s="5">
        <v>0.6539994</v>
      </c>
      <c r="Y20" s="5">
        <v>0.7884753</v>
      </c>
      <c r="Z20" s="5">
        <v>0.3869178</v>
      </c>
      <c r="AA20" s="5">
        <v>0.2595293</v>
      </c>
      <c r="AB20" s="5">
        <v>0.501072</v>
      </c>
      <c r="AC20" s="6">
        <v>0.3763132</v>
      </c>
      <c r="AD20" s="6">
        <v>0.02569595</v>
      </c>
      <c r="AE20" s="6">
        <v>0.6444886</v>
      </c>
      <c r="AF20" s="6">
        <v>0.03607422</v>
      </c>
    </row>
    <row r="21" ht="15.75" customHeight="1">
      <c r="A21">
        <v>9.0</v>
      </c>
      <c r="B21" s="5">
        <v>2.0</v>
      </c>
      <c r="C21" s="5">
        <v>4.0</v>
      </c>
      <c r="D21" s="5">
        <v>1.0</v>
      </c>
      <c r="H21" s="5">
        <v>192.0</v>
      </c>
      <c r="I21" s="5">
        <v>192.0</v>
      </c>
      <c r="O21" s="58"/>
      <c r="V21" s="5" t="s">
        <v>1131</v>
      </c>
      <c r="W21" s="5">
        <v>0.8932464</v>
      </c>
      <c r="X21" s="5">
        <v>0.8604814</v>
      </c>
      <c r="Y21" s="5">
        <v>0.9186533</v>
      </c>
      <c r="Z21" s="5">
        <v>0.04427603</v>
      </c>
      <c r="AA21" s="5">
        <v>-0.09794637</v>
      </c>
      <c r="AB21" s="5">
        <v>0.18472612</v>
      </c>
      <c r="AC21" s="6">
        <v>0.4806511</v>
      </c>
      <c r="AD21" s="6">
        <v>-0.09560181</v>
      </c>
      <c r="AE21" s="6">
        <v>0.81560801</v>
      </c>
      <c r="AF21" s="6">
        <v>0.09758333</v>
      </c>
    </row>
    <row r="22" ht="15.75" customHeight="1">
      <c r="A22">
        <v>9.0</v>
      </c>
      <c r="B22" s="5">
        <v>2.0</v>
      </c>
      <c r="C22" s="5">
        <v>4.0</v>
      </c>
      <c r="D22" s="5">
        <v>2.0</v>
      </c>
      <c r="H22" s="5">
        <v>192.0</v>
      </c>
      <c r="I22" s="5">
        <v>192.0</v>
      </c>
      <c r="O22" s="58"/>
      <c r="U22" s="58"/>
      <c r="V22" s="5" t="s">
        <v>1131</v>
      </c>
      <c r="W22" s="5">
        <v>0.8932464</v>
      </c>
      <c r="X22" s="5">
        <v>0.8604814</v>
      </c>
      <c r="Y22" s="5">
        <v>0.9186533</v>
      </c>
      <c r="Z22" s="5">
        <v>0.4205246</v>
      </c>
      <c r="AA22" s="5">
        <v>0.2965775</v>
      </c>
      <c r="AB22" s="5">
        <v>0.5305394</v>
      </c>
      <c r="AC22" s="6">
        <v>0.4806511</v>
      </c>
      <c r="AD22" s="6">
        <v>-0.09560181</v>
      </c>
      <c r="AE22" s="6">
        <v>0.81560801</v>
      </c>
      <c r="AF22" s="6">
        <v>0.09758333</v>
      </c>
    </row>
    <row r="23" ht="15.75" customHeight="1">
      <c r="A23">
        <v>9.0</v>
      </c>
      <c r="B23" s="5">
        <v>2.0</v>
      </c>
      <c r="C23" s="5">
        <v>4.0</v>
      </c>
      <c r="D23" s="5">
        <v>3.0</v>
      </c>
      <c r="H23" s="5">
        <v>192.0</v>
      </c>
      <c r="I23" s="5">
        <v>192.0</v>
      </c>
      <c r="O23" s="58"/>
      <c r="V23" s="5" t="s">
        <v>1131</v>
      </c>
      <c r="W23" s="5">
        <v>0.8932464</v>
      </c>
      <c r="X23" s="5">
        <v>0.8604814</v>
      </c>
      <c r="Y23" s="5">
        <v>0.9186533</v>
      </c>
      <c r="Z23" s="5">
        <v>0.1634463</v>
      </c>
      <c r="AA23" s="5">
        <v>0.02235546</v>
      </c>
      <c r="AB23" s="5">
        <v>0.29815375</v>
      </c>
      <c r="AC23" s="6">
        <v>0.4806511</v>
      </c>
      <c r="AD23" s="6">
        <v>-0.09560181</v>
      </c>
      <c r="AE23" s="6">
        <v>0.81560801</v>
      </c>
      <c r="AF23" s="6">
        <v>0.09758333</v>
      </c>
    </row>
    <row r="24" ht="15.75" customHeight="1">
      <c r="A24">
        <v>9.0</v>
      </c>
      <c r="B24" s="5">
        <v>2.0</v>
      </c>
      <c r="C24" s="5">
        <v>5.0</v>
      </c>
      <c r="D24" s="5">
        <v>1.0</v>
      </c>
      <c r="H24" s="5">
        <v>192.0</v>
      </c>
      <c r="I24" s="5">
        <v>192.0</v>
      </c>
      <c r="O24" s="58"/>
      <c r="U24" s="58"/>
      <c r="V24" s="5" t="s">
        <v>1131</v>
      </c>
      <c r="W24" s="5">
        <v>0.9838607</v>
      </c>
      <c r="X24" s="5">
        <v>0.9785927</v>
      </c>
      <c r="Y24" s="5">
        <v>0.9878403</v>
      </c>
      <c r="Z24" s="5">
        <v>0.5636529</v>
      </c>
      <c r="AA24" s="5">
        <v>0.4586533</v>
      </c>
      <c r="AB24" s="5">
        <v>0.6531297</v>
      </c>
      <c r="AC24" s="6">
        <v>0.7481509</v>
      </c>
      <c r="AD24" s="6">
        <v>0.02071885</v>
      </c>
      <c r="AE24" s="6">
        <v>0.9576497</v>
      </c>
      <c r="AF24" s="6">
        <v>0.04519824</v>
      </c>
    </row>
    <row r="25" ht="15.75" customHeight="1">
      <c r="A25">
        <v>9.0</v>
      </c>
      <c r="B25" s="5">
        <v>2.0</v>
      </c>
      <c r="C25" s="5">
        <v>5.0</v>
      </c>
      <c r="D25" s="5">
        <v>2.0</v>
      </c>
      <c r="H25" s="5">
        <v>192.0</v>
      </c>
      <c r="I25" s="5">
        <v>192.0</v>
      </c>
      <c r="O25" s="58"/>
      <c r="U25" s="58"/>
      <c r="V25" s="5" t="s">
        <v>1131</v>
      </c>
      <c r="W25" s="5">
        <v>0.9838607</v>
      </c>
      <c r="X25" s="5">
        <v>0.9785927</v>
      </c>
      <c r="Y25" s="5">
        <v>0.9878403</v>
      </c>
      <c r="Z25" s="5">
        <v>0.4762394</v>
      </c>
      <c r="AA25" s="5">
        <v>0.3588305</v>
      </c>
      <c r="AB25" s="5">
        <v>0.5788129</v>
      </c>
      <c r="AC25" s="6">
        <v>0.7481509</v>
      </c>
      <c r="AD25" s="6">
        <v>0.02071885</v>
      </c>
      <c r="AE25" s="6">
        <v>0.9576497</v>
      </c>
      <c r="AF25" s="6">
        <v>0.04519824</v>
      </c>
    </row>
    <row r="26" ht="15.75" customHeight="1">
      <c r="A26">
        <v>9.0</v>
      </c>
      <c r="B26" s="5">
        <v>2.0</v>
      </c>
      <c r="C26" s="5">
        <v>5.0</v>
      </c>
      <c r="D26" s="5">
        <v>3.0</v>
      </c>
      <c r="H26" s="5">
        <v>192.0</v>
      </c>
      <c r="I26" s="5">
        <v>192.0</v>
      </c>
      <c r="O26" s="58"/>
      <c r="U26" s="58"/>
      <c r="V26" s="5" t="s">
        <v>1131</v>
      </c>
      <c r="W26" s="5">
        <v>0.9838607</v>
      </c>
      <c r="X26" s="5">
        <v>0.9785927</v>
      </c>
      <c r="Y26" s="5">
        <v>0.9878403</v>
      </c>
      <c r="Z26" s="5">
        <v>0.3030889</v>
      </c>
      <c r="AA26" s="5">
        <v>0.1687222</v>
      </c>
      <c r="AB26" s="5">
        <v>0.4263963</v>
      </c>
      <c r="AC26" s="6">
        <v>0.7481509</v>
      </c>
      <c r="AD26" s="6">
        <v>0.02071885</v>
      </c>
      <c r="AE26" s="6">
        <v>0.9576497</v>
      </c>
      <c r="AF26" s="6">
        <v>0.04519824</v>
      </c>
    </row>
    <row r="27" ht="15.75" customHeight="1">
      <c r="A27">
        <v>9.0</v>
      </c>
      <c r="B27" s="5">
        <v>2.0</v>
      </c>
      <c r="C27" s="5">
        <v>6.0</v>
      </c>
      <c r="D27" s="5">
        <v>1.0</v>
      </c>
      <c r="H27" s="5">
        <v>192.0</v>
      </c>
      <c r="I27" s="5">
        <v>192.0</v>
      </c>
      <c r="U27" s="58"/>
      <c r="V27" s="5" t="s">
        <v>1131</v>
      </c>
      <c r="W27" s="5">
        <v>0.03325293</v>
      </c>
      <c r="X27" s="5">
        <v>-0.108868</v>
      </c>
      <c r="Y27" s="5">
        <v>0.1740417</v>
      </c>
      <c r="Z27" s="5">
        <v>-0.5962971</v>
      </c>
      <c r="AA27" s="5">
        <v>-0.6804479</v>
      </c>
      <c r="AB27" s="5">
        <v>-0.496624</v>
      </c>
      <c r="AC27" s="6">
        <v>-0.0690953</v>
      </c>
      <c r="AD27" s="6">
        <v>-0.57605</v>
      </c>
      <c r="AE27" s="6">
        <v>0.4762474</v>
      </c>
      <c r="AF27" s="6">
        <v>0.8173567</v>
      </c>
    </row>
    <row r="28" ht="15.75" customHeight="1">
      <c r="A28">
        <v>9.0</v>
      </c>
      <c r="B28" s="5">
        <v>2.0</v>
      </c>
      <c r="C28" s="5">
        <v>6.0</v>
      </c>
      <c r="D28" s="5">
        <v>2.0</v>
      </c>
      <c r="H28" s="5">
        <v>192.0</v>
      </c>
      <c r="I28" s="5">
        <v>192.0</v>
      </c>
      <c r="U28" s="58"/>
      <c r="V28" s="5" t="s">
        <v>1131</v>
      </c>
      <c r="W28" s="5">
        <v>0.03325293</v>
      </c>
      <c r="X28" s="5">
        <v>-0.108868</v>
      </c>
      <c r="Y28" s="5">
        <v>0.1740417</v>
      </c>
      <c r="Z28" s="5">
        <v>0.6131651</v>
      </c>
      <c r="AA28" s="5">
        <v>0.516395</v>
      </c>
      <c r="AB28" s="5">
        <v>0.6944728</v>
      </c>
      <c r="AC28" s="6">
        <v>-0.0690953</v>
      </c>
      <c r="AD28" s="6">
        <v>-0.57605</v>
      </c>
      <c r="AE28" s="6">
        <v>0.4762474</v>
      </c>
      <c r="AF28" s="6">
        <v>0.8173567</v>
      </c>
    </row>
    <row r="29" ht="15.75" customHeight="1">
      <c r="A29">
        <v>9.0</v>
      </c>
      <c r="B29" s="5">
        <v>2.0</v>
      </c>
      <c r="C29" s="5">
        <v>6.0</v>
      </c>
      <c r="D29" s="5">
        <v>3.0</v>
      </c>
      <c r="H29" s="5">
        <v>192.0</v>
      </c>
      <c r="I29" s="5">
        <v>192.0</v>
      </c>
      <c r="U29" s="58"/>
      <c r="V29" s="5" t="s">
        <v>1131</v>
      </c>
      <c r="W29" s="5">
        <v>0.03325293</v>
      </c>
      <c r="X29" s="5">
        <v>-0.108868</v>
      </c>
      <c r="Y29" s="5">
        <v>0.1740417</v>
      </c>
      <c r="Z29" s="5">
        <v>-0.3245137</v>
      </c>
      <c r="AA29" s="5">
        <v>-0.445643</v>
      </c>
      <c r="AB29" s="5">
        <v>-0.1917155</v>
      </c>
      <c r="AC29" s="6">
        <v>-0.0690953</v>
      </c>
      <c r="AD29" s="6">
        <v>-0.57605</v>
      </c>
      <c r="AE29" s="6">
        <v>0.4762474</v>
      </c>
      <c r="AF29" s="6">
        <v>0.8173567</v>
      </c>
    </row>
    <row r="30" ht="15.75" customHeight="1">
      <c r="A30">
        <v>9.0</v>
      </c>
      <c r="B30" s="5">
        <v>3.0</v>
      </c>
      <c r="C30" s="5">
        <v>1.0</v>
      </c>
      <c r="D30" s="5">
        <v>1.0</v>
      </c>
      <c r="H30" s="5">
        <v>42.0</v>
      </c>
      <c r="I30" s="5">
        <v>32.0</v>
      </c>
      <c r="O30" s="58"/>
      <c r="V30" s="5" t="s">
        <v>1131</v>
      </c>
      <c r="W30" s="5">
        <v>0.999</v>
      </c>
      <c r="X30" s="5">
        <v>0.9981275</v>
      </c>
      <c r="Y30" s="5">
        <v>0.9994661</v>
      </c>
      <c r="Z30" s="5">
        <v>-0.0511812</v>
      </c>
      <c r="AA30" s="5">
        <v>-0.3928639</v>
      </c>
      <c r="AB30" s="5">
        <v>0.3029188</v>
      </c>
      <c r="AC30" s="6">
        <v>0.9541023</v>
      </c>
      <c r="AD30" s="6">
        <v>-0.9561254</v>
      </c>
      <c r="AE30" s="6">
        <v>0.9999753</v>
      </c>
      <c r="AF30" s="6">
        <v>0.3300589</v>
      </c>
    </row>
    <row r="31" ht="15.75" customHeight="1">
      <c r="A31">
        <v>9.0</v>
      </c>
      <c r="B31" s="5">
        <v>3.0</v>
      </c>
      <c r="C31" s="5">
        <v>2.0</v>
      </c>
      <c r="D31" s="5">
        <v>1.0</v>
      </c>
      <c r="H31" s="5">
        <v>48.0</v>
      </c>
      <c r="I31" s="5">
        <v>32.0</v>
      </c>
      <c r="O31" s="58"/>
      <c r="V31" s="5" t="s">
        <v>1131</v>
      </c>
      <c r="W31" s="5">
        <v>0.7359363</v>
      </c>
      <c r="X31" s="5">
        <v>0.5712537</v>
      </c>
      <c r="Y31" s="5">
        <v>0.8436579</v>
      </c>
      <c r="Z31" s="5">
        <v>0.3219337</v>
      </c>
      <c r="AA31" s="5">
        <v>-0.03014416</v>
      </c>
      <c r="AB31" s="5">
        <v>0.60294343</v>
      </c>
      <c r="AC31" s="6">
        <v>0.5701643</v>
      </c>
      <c r="AD31" s="6">
        <v>0.0524591</v>
      </c>
      <c r="AE31" s="6">
        <v>0.8463162</v>
      </c>
      <c r="AF31" s="6">
        <v>0.03293697</v>
      </c>
    </row>
    <row r="32" ht="15.75" customHeight="1">
      <c r="A32">
        <v>15.0</v>
      </c>
      <c r="B32" s="5">
        <v>2.0</v>
      </c>
      <c r="C32" s="5">
        <v>2.0</v>
      </c>
      <c r="D32" s="5">
        <v>1.0</v>
      </c>
      <c r="E32" t="s">
        <v>1132</v>
      </c>
      <c r="F32" s="5" t="s">
        <v>708</v>
      </c>
      <c r="G32" s="5" t="s">
        <v>679</v>
      </c>
      <c r="H32" s="5">
        <v>30.0</v>
      </c>
      <c r="I32" s="5">
        <v>21.0</v>
      </c>
      <c r="J32" s="5" t="s">
        <v>541</v>
      </c>
      <c r="K32" s="5" t="s">
        <v>1133</v>
      </c>
      <c r="L32" s="5">
        <v>0.04874</v>
      </c>
      <c r="M32" s="5">
        <v>2.0</v>
      </c>
      <c r="N32" s="5">
        <v>27.0</v>
      </c>
      <c r="O32" s="5">
        <v>0.9525123</v>
      </c>
      <c r="P32" s="5" t="s">
        <v>541</v>
      </c>
      <c r="Q32" s="5" t="s">
        <v>1133</v>
      </c>
      <c r="R32" s="5">
        <v>1.665554</v>
      </c>
      <c r="S32" s="5">
        <v>2.0</v>
      </c>
      <c r="T32" s="5">
        <v>18.0</v>
      </c>
      <c r="U32" s="5">
        <v>0.2333175</v>
      </c>
      <c r="V32" s="5" t="s">
        <v>1134</v>
      </c>
      <c r="W32" s="5">
        <v>0.0599781834272062</v>
      </c>
      <c r="X32" s="5">
        <v>-0.306923124121222</v>
      </c>
      <c r="Y32" s="5">
        <v>0.411358647624549</v>
      </c>
      <c r="Z32" s="5">
        <v>0.395173362769287</v>
      </c>
      <c r="AA32" s="5">
        <v>-0.0440234213059762</v>
      </c>
      <c r="AB32" s="5">
        <v>0.706361197121812</v>
      </c>
      <c r="AC32" s="6">
        <v>0.209941</v>
      </c>
      <c r="AD32" s="6">
        <v>-0.133112</v>
      </c>
      <c r="AE32" s="6">
        <v>0.5080708</v>
      </c>
      <c r="AF32" s="6">
        <v>0.2287237</v>
      </c>
    </row>
    <row r="33" ht="15.75" customHeight="1">
      <c r="A33">
        <v>16.0</v>
      </c>
      <c r="B33">
        <v>1.0</v>
      </c>
      <c r="C33">
        <v>1.0</v>
      </c>
      <c r="D33" s="5">
        <v>1.0</v>
      </c>
      <c r="V33" s="5" t="s">
        <v>1123</v>
      </c>
      <c r="W33" s="5" t="s">
        <v>32</v>
      </c>
      <c r="X33" s="5" t="s">
        <v>32</v>
      </c>
      <c r="Y33" s="5" t="s">
        <v>32</v>
      </c>
      <c r="Z33" s="5">
        <v>1.0</v>
      </c>
      <c r="AA33" s="5">
        <v>0.9382054</v>
      </c>
      <c r="AB33" s="5">
        <v>1.0</v>
      </c>
      <c r="AC33" s="6" t="s">
        <v>32</v>
      </c>
      <c r="AD33" s="6" t="s">
        <v>32</v>
      </c>
      <c r="AE33" s="6" t="s">
        <v>32</v>
      </c>
      <c r="AF33" s="6" t="s">
        <v>32</v>
      </c>
    </row>
    <row r="34" ht="15.75" customHeight="1">
      <c r="A34">
        <v>16.0</v>
      </c>
      <c r="B34">
        <v>1.0</v>
      </c>
      <c r="C34">
        <v>2.0</v>
      </c>
      <c r="D34" s="5">
        <v>1.0</v>
      </c>
      <c r="V34" s="5" t="s">
        <v>1123</v>
      </c>
      <c r="W34" s="5" t="s">
        <v>32</v>
      </c>
      <c r="X34" s="5" t="s">
        <v>32</v>
      </c>
      <c r="Y34" s="5" t="s">
        <v>32</v>
      </c>
      <c r="Z34" s="5">
        <v>0.5102041</v>
      </c>
      <c r="AA34" s="5">
        <v>-0.2080929</v>
      </c>
      <c r="AB34" s="5">
        <v>0.8709953</v>
      </c>
      <c r="AC34" s="6" t="s">
        <v>32</v>
      </c>
      <c r="AD34" s="6" t="s">
        <v>32</v>
      </c>
      <c r="AE34" s="6" t="s">
        <v>32</v>
      </c>
      <c r="AF34" s="6" t="s">
        <v>32</v>
      </c>
    </row>
    <row r="35" ht="15.75" customHeight="1">
      <c r="A35">
        <v>20.0</v>
      </c>
      <c r="B35" s="5">
        <v>1.0</v>
      </c>
      <c r="C35" s="5">
        <v>1.0</v>
      </c>
      <c r="D35" s="5">
        <v>1.0</v>
      </c>
      <c r="E35" s="5" t="s">
        <v>1135</v>
      </c>
      <c r="F35" s="5" t="s">
        <v>708</v>
      </c>
      <c r="G35" s="5" t="s">
        <v>679</v>
      </c>
      <c r="H35" s="5">
        <v>34.0</v>
      </c>
      <c r="I35" s="5">
        <v>61.0</v>
      </c>
      <c r="J35" s="5" t="s">
        <v>1136</v>
      </c>
      <c r="K35" s="5" t="s">
        <v>742</v>
      </c>
      <c r="L35" s="5">
        <v>0.8877569</v>
      </c>
      <c r="M35" s="5" t="s">
        <v>32</v>
      </c>
      <c r="N35" s="5">
        <v>2.0</v>
      </c>
      <c r="O35" s="5">
        <v>0.6415434</v>
      </c>
      <c r="P35" s="5" t="s">
        <v>1136</v>
      </c>
      <c r="Q35" s="5" t="s">
        <v>742</v>
      </c>
      <c r="R35" s="5">
        <v>0.0439328</v>
      </c>
      <c r="S35" s="5" t="s">
        <v>32</v>
      </c>
      <c r="T35" s="5">
        <v>2.0</v>
      </c>
      <c r="U35" s="5">
        <v>0.9782731</v>
      </c>
      <c r="V35" s="5" t="s">
        <v>1134</v>
      </c>
      <c r="W35" s="5">
        <v>0.1680213</v>
      </c>
      <c r="X35" s="5">
        <v>-0.1803942</v>
      </c>
      <c r="Y35" s="5">
        <v>0.4789723</v>
      </c>
      <c r="Z35" s="5">
        <v>0.02751682</v>
      </c>
      <c r="AA35" s="5">
        <v>-0.225869</v>
      </c>
      <c r="AB35" s="5">
        <v>0.2774153</v>
      </c>
      <c r="AC35" s="6">
        <v>0.07686942</v>
      </c>
      <c r="AD35" s="6">
        <v>-0.1299946</v>
      </c>
      <c r="AE35" s="6">
        <v>0.2773206</v>
      </c>
      <c r="AF35" s="6">
        <v>0.4674599</v>
      </c>
    </row>
    <row r="36" ht="15.75" customHeight="1">
      <c r="A36">
        <v>20.0</v>
      </c>
      <c r="B36" s="5">
        <v>1.0</v>
      </c>
      <c r="C36" s="5">
        <v>2.0</v>
      </c>
      <c r="D36" s="5">
        <v>1.0</v>
      </c>
      <c r="V36" s="5" t="s">
        <v>1123</v>
      </c>
      <c r="W36" s="5">
        <v>0.8888889</v>
      </c>
      <c r="X36" s="5">
        <v>0.469068</v>
      </c>
      <c r="Y36" s="5">
        <v>0.9810331</v>
      </c>
      <c r="Z36" s="5">
        <v>0.2076923</v>
      </c>
      <c r="AA36" s="5">
        <v>-0.07528094</v>
      </c>
      <c r="AB36" s="5">
        <v>0.45970759</v>
      </c>
      <c r="AC36" s="6">
        <v>0.5482906</v>
      </c>
      <c r="AD36" s="6">
        <v>-0.2287807</v>
      </c>
      <c r="AE36" s="6">
        <v>0.8985751</v>
      </c>
      <c r="AF36" s="6">
        <v>0.1074444</v>
      </c>
    </row>
    <row r="37" ht="15.75" customHeight="1">
      <c r="A37">
        <v>20.0</v>
      </c>
      <c r="B37" s="5">
        <v>1.0</v>
      </c>
      <c r="C37" s="5">
        <v>3.0</v>
      </c>
      <c r="D37" s="5">
        <v>1.0</v>
      </c>
      <c r="V37" s="5" t="s">
        <v>1123</v>
      </c>
      <c r="W37" s="5">
        <v>0.4222222</v>
      </c>
      <c r="X37" s="5">
        <v>-0.0821183</v>
      </c>
      <c r="Y37" s="5">
        <v>0.7544005</v>
      </c>
      <c r="Z37" s="5">
        <v>0.404</v>
      </c>
      <c r="AA37" s="5">
        <v>0.09630774</v>
      </c>
      <c r="AB37" s="5">
        <v>0.64121404</v>
      </c>
      <c r="AC37" s="6">
        <v>0.4131111</v>
      </c>
      <c r="AD37" s="6">
        <v>0.1193567</v>
      </c>
      <c r="AE37" s="6">
        <v>0.6403608</v>
      </c>
      <c r="AF37" s="6">
        <v>0.002655548</v>
      </c>
    </row>
    <row r="38" ht="15.75" customHeight="1">
      <c r="A38">
        <v>20.0</v>
      </c>
      <c r="B38" s="5">
        <v>1.0</v>
      </c>
      <c r="C38" s="5">
        <v>4.0</v>
      </c>
      <c r="D38" s="5">
        <v>1.0</v>
      </c>
      <c r="V38" s="5" t="s">
        <v>1123</v>
      </c>
      <c r="W38" s="5">
        <v>0.4777778</v>
      </c>
      <c r="X38" s="5">
        <v>0.03119762</v>
      </c>
      <c r="Y38" s="5">
        <v>0.76534551</v>
      </c>
      <c r="Z38" s="5">
        <v>-0.1984615</v>
      </c>
      <c r="AA38" s="5">
        <v>-0.4731837</v>
      </c>
      <c r="AB38" s="5">
        <v>0.1114388</v>
      </c>
      <c r="AC38" s="6">
        <v>0.1396581</v>
      </c>
      <c r="AD38" s="6">
        <v>-0.4559783</v>
      </c>
      <c r="AE38" s="6">
        <v>0.6488882</v>
      </c>
      <c r="AF38" s="6">
        <v>0.6795748</v>
      </c>
    </row>
    <row r="39" ht="15.75" customHeight="1">
      <c r="A39">
        <v>20.0</v>
      </c>
      <c r="B39" s="5">
        <v>2.0</v>
      </c>
      <c r="C39" s="5">
        <v>1.0</v>
      </c>
      <c r="D39" s="5">
        <v>1.0</v>
      </c>
      <c r="V39" s="5" t="s">
        <v>1123</v>
      </c>
      <c r="W39" s="5">
        <v>1.0</v>
      </c>
      <c r="X39" s="5">
        <v>0.9176244</v>
      </c>
      <c r="Y39" s="5">
        <v>1.0</v>
      </c>
      <c r="Z39" s="5">
        <v>0.05</v>
      </c>
      <c r="AA39" s="5">
        <v>-0.6029312</v>
      </c>
      <c r="AB39" s="5">
        <v>0.6628181</v>
      </c>
      <c r="AC39" s="6">
        <v>0.525</v>
      </c>
      <c r="AD39" s="6">
        <v>-0.4511882</v>
      </c>
      <c r="AE39" s="6">
        <v>0.9292171</v>
      </c>
      <c r="AF39" s="6">
        <v>0.2690456</v>
      </c>
    </row>
    <row r="40" ht="15.75" customHeight="1">
      <c r="A40">
        <v>20.0</v>
      </c>
      <c r="B40" s="5">
        <v>2.0</v>
      </c>
      <c r="C40" s="5">
        <v>2.0</v>
      </c>
      <c r="D40" s="5">
        <v>1.0</v>
      </c>
      <c r="V40" s="5" t="s">
        <v>1123</v>
      </c>
      <c r="W40" s="5">
        <v>0.7</v>
      </c>
      <c r="X40" s="5">
        <v>0.2140474</v>
      </c>
      <c r="Y40" s="5">
        <v>0.908207</v>
      </c>
      <c r="Z40" s="5">
        <v>0.5357143</v>
      </c>
      <c r="AA40" s="5">
        <v>-0.0736732</v>
      </c>
      <c r="AB40" s="5">
        <v>0.8538133</v>
      </c>
      <c r="AC40" s="6">
        <v>0.6178571</v>
      </c>
      <c r="AD40" s="6">
        <v>0.2301957</v>
      </c>
      <c r="AE40" s="6">
        <v>0.8362792</v>
      </c>
      <c r="AF40" s="6">
        <v>1.105701E-4</v>
      </c>
    </row>
    <row r="41" ht="15.75" customHeight="1">
      <c r="A41">
        <v>20.0</v>
      </c>
      <c r="B41" s="5">
        <v>2.0</v>
      </c>
      <c r="C41" s="5">
        <v>3.0</v>
      </c>
      <c r="D41" s="5">
        <v>1.0</v>
      </c>
      <c r="E41" s="5" t="s">
        <v>802</v>
      </c>
      <c r="F41" s="5" t="s">
        <v>678</v>
      </c>
      <c r="G41" s="5" t="s">
        <v>735</v>
      </c>
      <c r="H41" s="5">
        <v>25.0</v>
      </c>
      <c r="I41" s="5">
        <v>20.0</v>
      </c>
      <c r="J41" s="5" t="s">
        <v>803</v>
      </c>
      <c r="K41" s="5" t="s">
        <v>1137</v>
      </c>
      <c r="L41" s="5">
        <v>0.6766662</v>
      </c>
      <c r="M41" s="5" t="s">
        <v>32</v>
      </c>
      <c r="N41" s="5" t="s">
        <v>32</v>
      </c>
      <c r="O41" s="5">
        <v>2.038955E-4</v>
      </c>
      <c r="P41" s="5" t="s">
        <v>803</v>
      </c>
      <c r="Q41" s="5" t="s">
        <v>1137</v>
      </c>
      <c r="R41" s="5">
        <v>-0.5003121</v>
      </c>
      <c r="S41" s="5" t="s">
        <v>32</v>
      </c>
      <c r="T41" s="5" t="s">
        <v>32</v>
      </c>
      <c r="U41" s="5">
        <v>0.02466544</v>
      </c>
      <c r="V41" s="5" t="s">
        <v>1134</v>
      </c>
      <c r="W41" s="5">
        <v>0.6766662</v>
      </c>
      <c r="X41" s="5">
        <v>0.3842812</v>
      </c>
      <c r="Y41" s="5">
        <v>0.8456849</v>
      </c>
      <c r="Z41" s="5">
        <v>-0.5003121</v>
      </c>
      <c r="AA41" s="5">
        <v>-0.77192894</v>
      </c>
      <c r="AB41" s="5">
        <v>-0.07422445</v>
      </c>
      <c r="AC41" s="6">
        <v>0.1405415</v>
      </c>
      <c r="AD41" s="6">
        <v>-0.834771</v>
      </c>
      <c r="AE41" s="6">
        <v>0.9027022</v>
      </c>
      <c r="AF41" s="6">
        <v>0.83668</v>
      </c>
    </row>
    <row r="42" ht="15.75" customHeight="1">
      <c r="A42">
        <v>29.0</v>
      </c>
      <c r="B42" s="5">
        <v>3.0</v>
      </c>
      <c r="C42" s="5">
        <v>2.0</v>
      </c>
      <c r="D42" s="5">
        <v>1.0</v>
      </c>
      <c r="V42" s="5" t="s">
        <v>1123</v>
      </c>
      <c r="W42" s="5" t="s">
        <v>32</v>
      </c>
      <c r="X42" s="5" t="s">
        <v>32</v>
      </c>
      <c r="Y42" s="5" t="s">
        <v>32</v>
      </c>
      <c r="Z42" s="5">
        <v>0.1</v>
      </c>
      <c r="AA42" s="5">
        <v>-0.4160938</v>
      </c>
      <c r="AB42" s="5">
        <v>0.5673656</v>
      </c>
      <c r="AC42" s="6" t="s">
        <v>32</v>
      </c>
      <c r="AD42" s="6" t="s">
        <v>32</v>
      </c>
      <c r="AE42" s="6" t="s">
        <v>32</v>
      </c>
      <c r="AF42" s="6" t="s">
        <v>32</v>
      </c>
    </row>
    <row r="43" ht="15.75" customHeight="1">
      <c r="A43">
        <v>37.0</v>
      </c>
      <c r="B43">
        <v>1.0</v>
      </c>
      <c r="C43">
        <v>1.0</v>
      </c>
      <c r="D43" s="5">
        <v>1.0</v>
      </c>
      <c r="V43" s="5" t="s">
        <v>1123</v>
      </c>
      <c r="W43" s="5">
        <v>0.925</v>
      </c>
      <c r="X43" s="5">
        <v>0.6221087</v>
      </c>
      <c r="Y43" s="5">
        <v>0.9870526</v>
      </c>
      <c r="Z43" s="5">
        <v>0.3142857</v>
      </c>
      <c r="AA43" s="5">
        <v>-0.4619786</v>
      </c>
      <c r="AB43" s="5">
        <v>0.8178903</v>
      </c>
      <c r="AC43" s="6">
        <v>0.6339286</v>
      </c>
      <c r="AD43" s="6">
        <v>-0.1000189</v>
      </c>
      <c r="AE43" s="6">
        <v>0.9211049</v>
      </c>
      <c r="AF43" s="6">
        <v>0.02941243</v>
      </c>
    </row>
    <row r="44" ht="15.75" customHeight="1">
      <c r="A44">
        <v>37.0</v>
      </c>
      <c r="B44">
        <v>1.0</v>
      </c>
      <c r="C44">
        <v>1.0</v>
      </c>
      <c r="D44" s="5">
        <v>2.0</v>
      </c>
      <c r="V44" s="5" t="s">
        <v>1123</v>
      </c>
      <c r="W44" s="5">
        <v>0.925</v>
      </c>
      <c r="X44" s="5">
        <v>0.6221087</v>
      </c>
      <c r="Y44" s="5">
        <v>0.9870526</v>
      </c>
      <c r="Z44" s="5">
        <v>0.3714286</v>
      </c>
      <c r="AA44" s="5">
        <v>-0.3877911</v>
      </c>
      <c r="AB44" s="5">
        <v>0.830379</v>
      </c>
      <c r="AC44" s="6">
        <v>0.6339286</v>
      </c>
      <c r="AD44" s="6">
        <v>-0.1000189</v>
      </c>
      <c r="AE44" s="6">
        <v>0.9211049</v>
      </c>
      <c r="AF44" s="6">
        <v>0.02941243</v>
      </c>
    </row>
    <row r="45" ht="15.75" customHeight="1">
      <c r="A45">
        <v>42.0</v>
      </c>
      <c r="B45" s="5">
        <v>2.0</v>
      </c>
      <c r="C45" s="5">
        <v>3.0</v>
      </c>
      <c r="D45" s="5">
        <v>1.0</v>
      </c>
      <c r="V45" s="5" t="s">
        <v>1123</v>
      </c>
      <c r="W45" s="5">
        <v>1.0</v>
      </c>
      <c r="X45" s="5">
        <v>0.8490597</v>
      </c>
      <c r="Y45" s="5">
        <v>1.0</v>
      </c>
      <c r="Z45" s="5">
        <v>0.05555556</v>
      </c>
      <c r="AA45" s="5">
        <v>-0.5361754</v>
      </c>
      <c r="AB45" s="5">
        <v>0.6106755</v>
      </c>
      <c r="AC45" s="6">
        <v>0.5277778</v>
      </c>
      <c r="AD45" s="6">
        <v>-0.4469745</v>
      </c>
      <c r="AE45" s="6">
        <v>0.929545</v>
      </c>
      <c r="AF45" s="6">
        <v>0.2637178</v>
      </c>
    </row>
    <row r="46" ht="15.75" customHeight="1">
      <c r="A46">
        <v>42.0</v>
      </c>
      <c r="B46" s="5">
        <v>2.0</v>
      </c>
      <c r="C46" s="5">
        <v>4.0</v>
      </c>
      <c r="D46" s="5">
        <v>1.0</v>
      </c>
      <c r="V46" s="5" t="s">
        <v>1123</v>
      </c>
      <c r="W46" s="5">
        <v>1.0</v>
      </c>
      <c r="X46" s="5">
        <v>0.8490597</v>
      </c>
      <c r="Y46" s="5">
        <v>1.0</v>
      </c>
      <c r="Z46" s="58">
        <v>9.269929E-18</v>
      </c>
      <c r="AA46" s="5">
        <v>-0.5677269</v>
      </c>
      <c r="AB46" s="5">
        <v>0.5677269</v>
      </c>
      <c r="AC46" s="6">
        <v>0.5</v>
      </c>
      <c r="AD46" s="6">
        <v>-0.4878146</v>
      </c>
      <c r="AE46" s="6">
        <v>0.9263176</v>
      </c>
      <c r="AF46" s="6">
        <v>0.3173105</v>
      </c>
    </row>
    <row r="47" ht="15.75" customHeight="1">
      <c r="A47">
        <v>47.0</v>
      </c>
      <c r="B47" s="5">
        <v>1.0</v>
      </c>
      <c r="C47" s="5">
        <v>3.0</v>
      </c>
      <c r="D47" s="5">
        <v>1.0</v>
      </c>
      <c r="E47" s="5" t="s">
        <v>1138</v>
      </c>
      <c r="F47" s="5" t="s">
        <v>678</v>
      </c>
      <c r="G47" s="5" t="s">
        <v>679</v>
      </c>
      <c r="H47" s="5">
        <v>12.0</v>
      </c>
      <c r="I47" s="5">
        <v>24.0</v>
      </c>
      <c r="J47" s="5" t="s">
        <v>541</v>
      </c>
      <c r="K47" s="5" t="s">
        <v>1133</v>
      </c>
      <c r="L47" s="5">
        <v>6.619672</v>
      </c>
      <c r="M47" s="5">
        <v>3.0</v>
      </c>
      <c r="N47" s="5">
        <v>8.0</v>
      </c>
      <c r="O47" s="5">
        <v>0.01467993</v>
      </c>
      <c r="P47" s="5" t="s">
        <v>1136</v>
      </c>
      <c r="Q47" s="5" t="s">
        <v>742</v>
      </c>
      <c r="R47" s="5">
        <v>0.3666667</v>
      </c>
      <c r="S47" s="5" t="s">
        <v>32</v>
      </c>
      <c r="T47" s="5">
        <v>3.0</v>
      </c>
      <c r="U47" s="5">
        <v>0.9470389</v>
      </c>
      <c r="V47" s="5" t="s">
        <v>1134</v>
      </c>
      <c r="W47" s="5">
        <v>0.8442984</v>
      </c>
      <c r="X47" s="5">
        <v>0.5245781</v>
      </c>
      <c r="Y47" s="5">
        <v>0.9553101</v>
      </c>
      <c r="Z47" s="5">
        <v>0.1300683</v>
      </c>
      <c r="AA47" s="5">
        <v>-0.2884638</v>
      </c>
      <c r="AB47" s="5">
        <v>0.50687</v>
      </c>
      <c r="AC47" s="6">
        <v>0.5747969</v>
      </c>
      <c r="AD47" s="6">
        <v>-0.4027295</v>
      </c>
      <c r="AE47" s="6">
        <v>0.9397864</v>
      </c>
      <c r="AF47" s="6">
        <v>0.2354855</v>
      </c>
    </row>
    <row r="48" ht="15.75" customHeight="1">
      <c r="A48">
        <v>47.0</v>
      </c>
      <c r="B48" s="5">
        <v>1.0</v>
      </c>
      <c r="C48" s="5">
        <v>4.0</v>
      </c>
      <c r="D48" s="5">
        <v>1.0</v>
      </c>
      <c r="E48" s="5" t="s">
        <v>1139</v>
      </c>
      <c r="F48" s="5" t="s">
        <v>678</v>
      </c>
      <c r="G48" s="5" t="s">
        <v>679</v>
      </c>
      <c r="H48" s="5">
        <v>12.0</v>
      </c>
      <c r="I48" s="5">
        <v>24.0</v>
      </c>
      <c r="J48" s="5" t="s">
        <v>541</v>
      </c>
      <c r="K48" s="5" t="s">
        <v>1133</v>
      </c>
      <c r="L48" s="5">
        <v>7.027372</v>
      </c>
      <c r="M48" s="5">
        <v>3.0</v>
      </c>
      <c r="N48" s="5">
        <v>8.0</v>
      </c>
      <c r="O48" s="5">
        <v>0.0124397</v>
      </c>
      <c r="P48" s="5" t="s">
        <v>541</v>
      </c>
      <c r="Q48" s="5" t="s">
        <v>1133</v>
      </c>
      <c r="R48" s="5">
        <v>0.5153888</v>
      </c>
      <c r="S48" s="5">
        <v>3.0</v>
      </c>
      <c r="T48" s="5">
        <v>20.0</v>
      </c>
      <c r="U48" s="5">
        <v>0.6763842</v>
      </c>
      <c r="V48" s="5" t="s">
        <v>1134</v>
      </c>
      <c r="W48" s="5">
        <v>0.8514205</v>
      </c>
      <c r="X48" s="5">
        <v>0.5426985</v>
      </c>
      <c r="Y48" s="5">
        <v>0.9574714</v>
      </c>
      <c r="Z48" s="5">
        <v>0.2678817</v>
      </c>
      <c r="AA48" s="5">
        <v>-0.1519333</v>
      </c>
      <c r="AB48" s="5">
        <v>0.6058127</v>
      </c>
      <c r="AC48" s="6">
        <v>0.6265789</v>
      </c>
      <c r="AD48" s="6">
        <v>-0.2252117</v>
      </c>
      <c r="AE48" s="6">
        <v>0.9354924</v>
      </c>
      <c r="AF48" s="6">
        <v>0.1350389</v>
      </c>
    </row>
    <row r="49" ht="15.75" customHeight="1">
      <c r="A49">
        <v>47.0</v>
      </c>
      <c r="B49" s="5">
        <v>1.0</v>
      </c>
      <c r="C49" s="5">
        <v>5.0</v>
      </c>
      <c r="D49" s="5">
        <v>1.0</v>
      </c>
      <c r="E49" s="5" t="s">
        <v>1140</v>
      </c>
      <c r="F49" s="5" t="s">
        <v>708</v>
      </c>
      <c r="G49" s="5" t="s">
        <v>679</v>
      </c>
      <c r="H49" s="5">
        <v>12.0</v>
      </c>
      <c r="I49" s="5">
        <v>24.0</v>
      </c>
      <c r="J49" s="5" t="s">
        <v>541</v>
      </c>
      <c r="K49" s="5" t="s">
        <v>1133</v>
      </c>
      <c r="L49" s="5">
        <v>0.627586</v>
      </c>
      <c r="M49" s="5">
        <v>3.0</v>
      </c>
      <c r="N49" s="5">
        <v>8.0</v>
      </c>
      <c r="O49" s="5">
        <v>0.6172321</v>
      </c>
      <c r="P49" s="5" t="s">
        <v>541</v>
      </c>
      <c r="Q49" s="5" t="s">
        <v>1133</v>
      </c>
      <c r="R49" s="5">
        <v>0.2480232</v>
      </c>
      <c r="S49" s="5">
        <v>3.0</v>
      </c>
      <c r="T49" s="5">
        <v>20.0</v>
      </c>
      <c r="U49" s="5">
        <v>0.8617649</v>
      </c>
      <c r="V49" s="5" t="s">
        <v>1134</v>
      </c>
      <c r="W49" s="5">
        <v>0.4364738</v>
      </c>
      <c r="X49" s="5">
        <v>-0.1833576</v>
      </c>
      <c r="Y49" s="5">
        <v>0.8079816</v>
      </c>
      <c r="Z49" s="5">
        <v>0.1893912</v>
      </c>
      <c r="AA49" s="5">
        <v>-0.2317079</v>
      </c>
      <c r="AB49" s="5">
        <v>0.5507135</v>
      </c>
      <c r="AC49" s="6">
        <v>0.2678571</v>
      </c>
      <c r="AD49" s="6">
        <v>-0.08309292</v>
      </c>
      <c r="AE49" s="6">
        <v>0.55969758</v>
      </c>
      <c r="AF49" s="6">
        <v>0.1326345</v>
      </c>
    </row>
    <row r="50" ht="15.75" customHeight="1">
      <c r="A50">
        <v>47.0</v>
      </c>
      <c r="B50" s="5">
        <v>1.0</v>
      </c>
      <c r="C50" s="5">
        <v>6.0</v>
      </c>
      <c r="D50" s="5">
        <v>1.0</v>
      </c>
      <c r="E50" s="5" t="s">
        <v>1141</v>
      </c>
      <c r="F50" s="5" t="s">
        <v>678</v>
      </c>
      <c r="G50" s="5" t="s">
        <v>679</v>
      </c>
      <c r="H50" s="5">
        <v>12.0</v>
      </c>
      <c r="I50" s="5">
        <v>24.0</v>
      </c>
      <c r="J50" s="5" t="s">
        <v>541</v>
      </c>
      <c r="K50" s="5" t="s">
        <v>1133</v>
      </c>
      <c r="L50" s="5">
        <v>3.003348</v>
      </c>
      <c r="M50" s="5">
        <v>3.0</v>
      </c>
      <c r="N50" s="5">
        <v>8.0</v>
      </c>
      <c r="O50" s="5">
        <v>0.09492094</v>
      </c>
      <c r="P50" s="5" t="s">
        <v>1136</v>
      </c>
      <c r="Q50" s="5" t="s">
        <v>742</v>
      </c>
      <c r="R50" s="5">
        <v>1.546667</v>
      </c>
      <c r="S50" s="5" t="s">
        <v>32</v>
      </c>
      <c r="T50" s="5">
        <v>3.0</v>
      </c>
      <c r="U50" s="5">
        <v>0.6715423</v>
      </c>
      <c r="V50" s="5" t="s">
        <v>1134</v>
      </c>
      <c r="W50" s="5">
        <v>0.7277978</v>
      </c>
      <c r="X50" s="5">
        <v>0.2642831</v>
      </c>
      <c r="Y50" s="5">
        <v>0.9181871</v>
      </c>
      <c r="Z50" s="5">
        <v>0.2635354</v>
      </c>
      <c r="AA50" s="5">
        <v>-0.1564986</v>
      </c>
      <c r="AB50" s="5">
        <v>0.6028442</v>
      </c>
      <c r="AC50" s="6">
        <v>0.4993459</v>
      </c>
      <c r="AD50" s="6">
        <v>-0.08529196</v>
      </c>
      <c r="AE50" s="6">
        <v>0.82819694</v>
      </c>
      <c r="AF50" s="6">
        <v>0.08995777</v>
      </c>
    </row>
    <row r="51" ht="15.75" customHeight="1">
      <c r="A51">
        <v>48.0</v>
      </c>
      <c r="B51">
        <v>1.0</v>
      </c>
      <c r="C51">
        <v>1.0</v>
      </c>
      <c r="D51" s="5">
        <v>1.0</v>
      </c>
      <c r="V51" s="5" t="s">
        <v>681</v>
      </c>
      <c r="W51" s="5">
        <v>4.192694</v>
      </c>
      <c r="X51" s="5">
        <v>0.9424328</v>
      </c>
      <c r="Y51" s="5">
        <v>7.367756</v>
      </c>
      <c r="Z51" s="5">
        <v>0.8333723</v>
      </c>
      <c r="AA51" s="5">
        <v>-0.9053048</v>
      </c>
      <c r="AB51" s="5">
        <v>2.483884</v>
      </c>
      <c r="AC51" s="6">
        <v>2.521003</v>
      </c>
      <c r="AD51" s="6">
        <v>0.01355836</v>
      </c>
      <c r="AE51" s="6">
        <v>5.02844852</v>
      </c>
      <c r="AF51" s="6">
        <v>0.048774</v>
      </c>
    </row>
    <row r="52" ht="15.75" customHeight="1">
      <c r="A52">
        <v>48.0</v>
      </c>
      <c r="B52">
        <v>1.0</v>
      </c>
      <c r="C52">
        <v>1.0</v>
      </c>
      <c r="D52" s="5">
        <v>2.0</v>
      </c>
      <c r="V52" s="5" t="s">
        <v>681</v>
      </c>
      <c r="W52" s="5">
        <v>4.192694</v>
      </c>
      <c r="X52" s="5">
        <v>0.9424328</v>
      </c>
      <c r="Y52" s="5">
        <v>7.367756</v>
      </c>
      <c r="Z52" s="5">
        <v>4.106256</v>
      </c>
      <c r="AA52" s="5">
        <v>0.9037742</v>
      </c>
      <c r="AB52" s="5">
        <v>7.230549</v>
      </c>
      <c r="AC52" s="6">
        <v>2.521003</v>
      </c>
      <c r="AD52" s="6">
        <v>0.01355836</v>
      </c>
      <c r="AE52" s="6">
        <v>5.02844852</v>
      </c>
      <c r="AF52" s="6">
        <v>0.048774</v>
      </c>
    </row>
    <row r="53" ht="15.75" customHeight="1">
      <c r="A53">
        <v>48.0</v>
      </c>
      <c r="B53">
        <v>2.0</v>
      </c>
      <c r="C53">
        <v>1.0</v>
      </c>
      <c r="D53" s="5">
        <v>1.0</v>
      </c>
      <c r="O53" s="58"/>
      <c r="U53" s="58"/>
      <c r="V53" s="5" t="s">
        <v>1134</v>
      </c>
      <c r="W53" s="5">
        <v>0.5448031</v>
      </c>
      <c r="X53" s="5">
        <v>0.4926005</v>
      </c>
      <c r="Y53" s="5">
        <v>0.5930991</v>
      </c>
      <c r="Z53" s="5">
        <v>0.3949782</v>
      </c>
      <c r="AA53" s="5">
        <v>0.3309264</v>
      </c>
      <c r="AB53" s="5">
        <v>0.4554072</v>
      </c>
      <c r="AC53" s="6">
        <v>0.4223949</v>
      </c>
      <c r="AD53" s="6">
        <v>0.276749</v>
      </c>
      <c r="AE53" s="6">
        <v>0.5490699</v>
      </c>
      <c r="AF53" s="59">
        <v>1.120312E-7</v>
      </c>
    </row>
    <row r="54" ht="15.75" customHeight="1">
      <c r="A54">
        <v>48.0</v>
      </c>
      <c r="B54">
        <v>2.0</v>
      </c>
      <c r="C54">
        <v>1.0</v>
      </c>
      <c r="D54" s="5">
        <v>2.0</v>
      </c>
      <c r="O54" s="58"/>
      <c r="U54" s="58"/>
      <c r="V54" s="5" t="s">
        <v>1134</v>
      </c>
      <c r="W54" s="5">
        <v>0.5448031</v>
      </c>
      <c r="X54" s="5">
        <v>0.4926005</v>
      </c>
      <c r="Y54" s="5">
        <v>0.5930991</v>
      </c>
      <c r="Z54" s="5">
        <v>0.3118873</v>
      </c>
      <c r="AA54" s="5">
        <v>0.2443428</v>
      </c>
      <c r="AB54" s="5">
        <v>0.37642</v>
      </c>
      <c r="AC54" s="6">
        <v>0.4223949</v>
      </c>
      <c r="AD54" s="6">
        <v>0.276749</v>
      </c>
      <c r="AE54" s="6">
        <v>0.5490699</v>
      </c>
      <c r="AF54" s="59">
        <v>1.120312E-7</v>
      </c>
    </row>
    <row r="55" ht="15.75" customHeight="1">
      <c r="A55">
        <v>48.0</v>
      </c>
      <c r="B55">
        <v>2.0</v>
      </c>
      <c r="C55">
        <v>2.0</v>
      </c>
      <c r="D55" s="5">
        <v>1.0</v>
      </c>
      <c r="O55" s="58"/>
      <c r="U55" s="58"/>
      <c r="V55" s="5" t="s">
        <v>1134</v>
      </c>
      <c r="W55" s="5">
        <v>0.5985329</v>
      </c>
      <c r="X55" s="5">
        <v>0.5507</v>
      </c>
      <c r="Y55" s="5">
        <v>0.6424476</v>
      </c>
      <c r="Z55" s="5">
        <v>0.2636816</v>
      </c>
      <c r="AA55" s="5">
        <v>0.1937634</v>
      </c>
      <c r="AB55" s="5">
        <v>0.3309346</v>
      </c>
      <c r="AC55" s="6">
        <v>0.4113802</v>
      </c>
      <c r="AD55" s="6">
        <v>0.1823244</v>
      </c>
      <c r="AE55" s="6">
        <v>0.5980828</v>
      </c>
      <c r="AF55" s="6">
        <v>7.014066E-4</v>
      </c>
    </row>
    <row r="56" ht="15.75" customHeight="1">
      <c r="A56">
        <v>48.0</v>
      </c>
      <c r="B56">
        <v>2.0</v>
      </c>
      <c r="C56">
        <v>2.0</v>
      </c>
      <c r="D56" s="5">
        <v>2.0</v>
      </c>
      <c r="O56" s="58"/>
      <c r="U56" s="58"/>
      <c r="V56" s="5" t="s">
        <v>1134</v>
      </c>
      <c r="W56" s="5">
        <v>0.5985329</v>
      </c>
      <c r="X56" s="5">
        <v>0.5507</v>
      </c>
      <c r="Y56" s="5">
        <v>0.6424476</v>
      </c>
      <c r="Z56" s="5">
        <v>0.3368036</v>
      </c>
      <c r="AA56" s="5">
        <v>0.2703445</v>
      </c>
      <c r="AB56" s="5">
        <v>0.4000681</v>
      </c>
      <c r="AC56" s="6">
        <v>0.4113802</v>
      </c>
      <c r="AD56" s="6">
        <v>0.1823244</v>
      </c>
      <c r="AE56" s="6">
        <v>0.5980828</v>
      </c>
      <c r="AF56" s="6">
        <v>7.014066E-4</v>
      </c>
    </row>
    <row r="57" ht="15.75" customHeight="1">
      <c r="A57">
        <v>48.0</v>
      </c>
      <c r="B57">
        <v>2.0</v>
      </c>
      <c r="C57">
        <v>3.0</v>
      </c>
      <c r="D57" s="5">
        <v>1.0</v>
      </c>
      <c r="O57" s="58"/>
      <c r="U57" s="58"/>
      <c r="V57" s="5" t="s">
        <v>1134</v>
      </c>
      <c r="W57" s="5">
        <v>0.5122673</v>
      </c>
      <c r="X57" s="5">
        <v>0.4576434</v>
      </c>
      <c r="Y57" s="5">
        <v>0.5630388</v>
      </c>
      <c r="Z57" s="5">
        <v>0.1260148</v>
      </c>
      <c r="AA57" s="5">
        <v>0.05282251</v>
      </c>
      <c r="AB57" s="5">
        <v>0.19786036</v>
      </c>
      <c r="AC57" s="6">
        <v>0.3107853</v>
      </c>
      <c r="AD57" s="6">
        <v>0.06800659</v>
      </c>
      <c r="AE57" s="6">
        <v>0.5188152</v>
      </c>
      <c r="AF57" s="6">
        <v>0.01288299</v>
      </c>
    </row>
    <row r="58" ht="15.75" customHeight="1">
      <c r="A58">
        <v>48.0</v>
      </c>
      <c r="B58">
        <v>2.0</v>
      </c>
      <c r="C58">
        <v>3.0</v>
      </c>
      <c r="D58" s="5">
        <v>2.0</v>
      </c>
      <c r="O58" s="58"/>
      <c r="U58" s="58"/>
      <c r="V58" s="5" t="s">
        <v>1134</v>
      </c>
      <c r="W58" s="5">
        <v>0.5122673</v>
      </c>
      <c r="X58" s="5">
        <v>0.4576434</v>
      </c>
      <c r="Y58" s="5">
        <v>0.5630388</v>
      </c>
      <c r="Z58" s="5">
        <v>0.2648761</v>
      </c>
      <c r="AA58" s="5">
        <v>0.1955467</v>
      </c>
      <c r="AB58" s="5">
        <v>0.3315712</v>
      </c>
      <c r="AC58" s="6">
        <v>0.3107853</v>
      </c>
      <c r="AD58" s="6">
        <v>0.06800659</v>
      </c>
      <c r="AE58" s="6">
        <v>0.5188152</v>
      </c>
      <c r="AF58" s="6">
        <v>0.01288299</v>
      </c>
    </row>
    <row r="59" ht="15.75" customHeight="1">
      <c r="A59">
        <v>48.0</v>
      </c>
      <c r="B59">
        <v>2.0</v>
      </c>
      <c r="C59">
        <v>4.0</v>
      </c>
      <c r="D59" s="5">
        <v>1.0</v>
      </c>
      <c r="U59" s="58"/>
      <c r="V59" s="5" t="s">
        <v>1134</v>
      </c>
      <c r="W59" s="5">
        <v>-0.08532978</v>
      </c>
      <c r="X59" s="5">
        <v>-0.20178932</v>
      </c>
      <c r="Y59" s="5">
        <v>0.03350899</v>
      </c>
      <c r="Z59" s="5">
        <v>0.3702106</v>
      </c>
      <c r="AA59" s="5">
        <v>0.2977718</v>
      </c>
      <c r="AB59" s="5">
        <v>0.4384106</v>
      </c>
      <c r="AC59" s="6">
        <v>0.1727374</v>
      </c>
      <c r="AD59" s="6">
        <v>-0.09413439</v>
      </c>
      <c r="AE59" s="6">
        <v>0.41644858</v>
      </c>
      <c r="AF59" s="6">
        <v>0.2034442</v>
      </c>
    </row>
    <row r="60" ht="15.75" customHeight="1">
      <c r="A60">
        <v>48.0</v>
      </c>
      <c r="B60">
        <v>2.0</v>
      </c>
      <c r="C60">
        <v>4.0</v>
      </c>
      <c r="D60" s="5">
        <v>2.0</v>
      </c>
      <c r="U60" s="58"/>
      <c r="V60" s="5" t="s">
        <v>1134</v>
      </c>
      <c r="W60" s="5">
        <v>-0.08532978</v>
      </c>
      <c r="X60" s="5">
        <v>-0.20178932</v>
      </c>
      <c r="Y60" s="5">
        <v>0.03350899</v>
      </c>
      <c r="Z60" s="5">
        <v>0.2084408</v>
      </c>
      <c r="AA60" s="5">
        <v>0.1286578</v>
      </c>
      <c r="AB60" s="5">
        <v>0.2855429</v>
      </c>
      <c r="AC60" s="6">
        <v>0.1727374</v>
      </c>
      <c r="AD60" s="6">
        <v>-0.09413439</v>
      </c>
      <c r="AE60" s="6">
        <v>0.41644858</v>
      </c>
      <c r="AF60" s="6">
        <v>0.2034442</v>
      </c>
    </row>
    <row r="61" ht="15.75" customHeight="1">
      <c r="A61">
        <v>48.0</v>
      </c>
      <c r="B61">
        <v>2.0</v>
      </c>
      <c r="C61">
        <v>5.0</v>
      </c>
      <c r="D61" s="5">
        <v>1.0</v>
      </c>
      <c r="U61" s="58"/>
      <c r="V61" s="5" t="s">
        <v>1134</v>
      </c>
      <c r="W61" s="5">
        <v>0.1352899</v>
      </c>
      <c r="X61" s="5">
        <v>0.0175003</v>
      </c>
      <c r="Y61" s="5">
        <v>0.2493756</v>
      </c>
      <c r="Z61" s="5">
        <v>0.2447383</v>
      </c>
      <c r="AA61" s="5">
        <v>0.1665761</v>
      </c>
      <c r="AB61" s="5">
        <v>0.319844</v>
      </c>
      <c r="AC61" s="6">
        <v>0.222224</v>
      </c>
      <c r="AD61" s="6">
        <v>0.1712149</v>
      </c>
      <c r="AE61" s="6">
        <v>0.2720449</v>
      </c>
      <c r="AF61" s="59">
        <v>7.100484E-17</v>
      </c>
    </row>
    <row r="62" ht="15.75" customHeight="1">
      <c r="A62">
        <v>48.0</v>
      </c>
      <c r="B62">
        <v>2.0</v>
      </c>
      <c r="C62">
        <v>5.0</v>
      </c>
      <c r="D62" s="5">
        <v>2.0</v>
      </c>
      <c r="U62" s="58"/>
      <c r="V62" s="5" t="s">
        <v>1134</v>
      </c>
      <c r="W62" s="5">
        <v>0.1352899</v>
      </c>
      <c r="X62" s="5">
        <v>0.0175003</v>
      </c>
      <c r="Y62" s="5">
        <v>0.2493756</v>
      </c>
      <c r="Z62" s="5">
        <v>0.2411445</v>
      </c>
      <c r="AA62" s="5">
        <v>0.162373</v>
      </c>
      <c r="AB62" s="5">
        <v>0.3168619</v>
      </c>
      <c r="AC62" s="6">
        <v>0.222224</v>
      </c>
      <c r="AD62" s="6">
        <v>0.1712149</v>
      </c>
      <c r="AE62" s="6">
        <v>0.2720449</v>
      </c>
      <c r="AF62" s="59">
        <v>7.100484E-17</v>
      </c>
    </row>
    <row r="63" ht="15.75" customHeight="1">
      <c r="A63">
        <v>48.0</v>
      </c>
      <c r="B63">
        <v>2.0</v>
      </c>
      <c r="C63">
        <v>6.0</v>
      </c>
      <c r="D63" s="5">
        <v>1.0</v>
      </c>
      <c r="O63" s="58"/>
      <c r="V63" s="5" t="s">
        <v>1134</v>
      </c>
      <c r="W63" s="5">
        <v>0.2672399</v>
      </c>
      <c r="X63" s="5">
        <v>0.1444696</v>
      </c>
      <c r="Y63" s="5">
        <v>0.3819071</v>
      </c>
      <c r="Z63" s="5">
        <v>0.02012184</v>
      </c>
      <c r="AA63" s="5">
        <v>-0.06139251</v>
      </c>
      <c r="AB63" s="5">
        <v>0.10136955</v>
      </c>
      <c r="AC63" s="6">
        <v>0.1341038</v>
      </c>
      <c r="AD63" s="6">
        <v>-0.004052209</v>
      </c>
      <c r="AE63" s="6">
        <v>0.267236311</v>
      </c>
      <c r="AF63" s="6">
        <v>0.05706498</v>
      </c>
    </row>
    <row r="64" ht="15.75" customHeight="1">
      <c r="A64">
        <v>48.0</v>
      </c>
      <c r="B64">
        <v>2.0</v>
      </c>
      <c r="C64">
        <v>6.0</v>
      </c>
      <c r="D64" s="5">
        <v>2.0</v>
      </c>
      <c r="O64" s="58"/>
      <c r="U64" s="58"/>
      <c r="V64" s="5" t="s">
        <v>1134</v>
      </c>
      <c r="W64" s="5">
        <v>0.2672399</v>
      </c>
      <c r="X64" s="5">
        <v>0.1444696</v>
      </c>
      <c r="Y64" s="5">
        <v>0.3819071</v>
      </c>
      <c r="Z64" s="5">
        <v>0.1310507</v>
      </c>
      <c r="AA64" s="5">
        <v>0.04967402</v>
      </c>
      <c r="AB64" s="5">
        <v>0.21069895</v>
      </c>
      <c r="AC64" s="6">
        <v>0.1341038</v>
      </c>
      <c r="AD64" s="6">
        <v>-0.004052209</v>
      </c>
      <c r="AE64" s="6">
        <v>0.267236311</v>
      </c>
      <c r="AF64" s="6">
        <v>0.05706498</v>
      </c>
    </row>
    <row r="65" ht="15.75" customHeight="1">
      <c r="A65">
        <v>50.0</v>
      </c>
      <c r="B65">
        <v>1.0</v>
      </c>
      <c r="C65">
        <v>1.0</v>
      </c>
      <c r="D65" s="5">
        <v>1.0</v>
      </c>
      <c r="V65" s="5" t="s">
        <v>1134</v>
      </c>
      <c r="W65" s="5">
        <v>0.4507904</v>
      </c>
      <c r="X65" s="5">
        <v>0.2781297</v>
      </c>
      <c r="Y65" s="5">
        <v>0.5952318</v>
      </c>
      <c r="Z65" s="5">
        <v>0.2389425</v>
      </c>
      <c r="AA65" s="5">
        <v>-0.07840262</v>
      </c>
      <c r="AB65" s="5">
        <v>0.5123185</v>
      </c>
      <c r="AC65" s="70">
        <v>0.3790805</v>
      </c>
      <c r="AD65" s="6">
        <v>0.1698623</v>
      </c>
      <c r="AE65" s="6">
        <v>0.5556</v>
      </c>
      <c r="AF65" s="6">
        <v>5.86144E-4</v>
      </c>
    </row>
    <row r="66" ht="15.75" customHeight="1">
      <c r="AC66" s="45"/>
      <c r="AD66" s="45"/>
      <c r="AE66" s="45"/>
    </row>
    <row r="67" ht="15.75" customHeight="1">
      <c r="AC67" s="45"/>
      <c r="AD67" s="45"/>
      <c r="AE67" s="45"/>
    </row>
    <row r="68" ht="15.75" customHeight="1">
      <c r="O68" s="45"/>
      <c r="U68" s="45"/>
      <c r="AC68" s="45"/>
      <c r="AD68" s="45"/>
      <c r="AE68" s="45"/>
      <c r="AF68" s="45"/>
    </row>
    <row r="69" ht="15.75" customHeight="1">
      <c r="AC69" s="45"/>
      <c r="AD69" s="45"/>
      <c r="AE69" s="45"/>
      <c r="AF69" s="45"/>
    </row>
    <row r="70" ht="15.75" customHeight="1">
      <c r="AC70" s="45"/>
      <c r="AD70" s="45"/>
      <c r="AE70" s="45"/>
      <c r="AF70" s="45"/>
    </row>
    <row r="71" ht="15.75" customHeight="1">
      <c r="AC71" s="45"/>
      <c r="AD71" s="45"/>
      <c r="AE71" s="45"/>
      <c r="AF71" s="45"/>
    </row>
    <row r="72" ht="15.75" customHeight="1">
      <c r="AC72" s="45"/>
      <c r="AD72" s="45"/>
      <c r="AE72" s="45"/>
      <c r="AF72" s="45"/>
    </row>
    <row r="73" ht="15.75" customHeight="1">
      <c r="AC73" s="45"/>
      <c r="AD73" s="45"/>
      <c r="AE73" s="45"/>
      <c r="AF73" s="45"/>
    </row>
    <row r="74" ht="15.75" customHeight="1"/>
    <row r="75" ht="15.75" customHeight="1"/>
    <row r="76" ht="15.75" customHeight="1">
      <c r="AF76" s="45"/>
    </row>
    <row r="77" ht="15.75" customHeight="1"/>
    <row r="78" ht="15.75" customHeight="1"/>
    <row r="79" ht="15.75" customHeight="1">
      <c r="W79" s="49"/>
      <c r="X79" s="49"/>
      <c r="Y79" s="49"/>
      <c r="Z79" s="49"/>
      <c r="AA79" s="49"/>
      <c r="AB79" s="49"/>
      <c r="AC79" s="49"/>
      <c r="AD79" s="49"/>
      <c r="AE79" s="49"/>
      <c r="AF79" s="49"/>
    </row>
    <row r="80" ht="15.75" customHeight="1">
      <c r="AC80" s="45"/>
      <c r="AD80" s="45"/>
      <c r="AE80" s="45"/>
      <c r="AF80" s="45"/>
    </row>
    <row r="81" ht="15.75" customHeight="1">
      <c r="AC81" s="45"/>
      <c r="AD81" s="45"/>
      <c r="AE81" s="45"/>
      <c r="AF81" s="45"/>
    </row>
    <row r="82" ht="15.75" customHeight="1">
      <c r="AC82" s="45"/>
      <c r="AD82" s="45"/>
      <c r="AE82" s="45"/>
      <c r="AF82" s="45"/>
    </row>
    <row r="83" ht="15.75" customHeight="1">
      <c r="AC83" s="45"/>
      <c r="AD83" s="45"/>
      <c r="AE83" s="45"/>
      <c r="AF83" s="45"/>
    </row>
    <row r="84" ht="15.75" customHeight="1">
      <c r="AC84" s="45"/>
      <c r="AD84" s="45"/>
      <c r="AE84" s="45"/>
      <c r="AF84" s="45"/>
    </row>
    <row r="85" ht="15.75" customHeight="1">
      <c r="AC85" s="45"/>
      <c r="AD85" s="45"/>
      <c r="AE85" s="45"/>
      <c r="AF85" s="45"/>
    </row>
    <row r="86" ht="15.75" customHeight="1">
      <c r="AC86" s="45"/>
      <c r="AD86" s="45"/>
      <c r="AE86" s="45"/>
      <c r="AF86" s="45"/>
    </row>
    <row r="87" ht="15.75" customHeight="1">
      <c r="AC87" s="45"/>
      <c r="AD87" s="45"/>
      <c r="AE87" s="45"/>
      <c r="AF87" s="45"/>
    </row>
    <row r="88" ht="15.75" customHeight="1">
      <c r="AC88" s="45"/>
      <c r="AD88" s="45"/>
      <c r="AE88" s="45"/>
      <c r="AF88" s="45"/>
    </row>
    <row r="89" ht="15.75" customHeight="1">
      <c r="AC89" s="45"/>
      <c r="AD89" s="45"/>
      <c r="AE89" s="45"/>
      <c r="AF89" s="45"/>
    </row>
    <row r="90" ht="15.75" customHeight="1">
      <c r="AC90" s="45"/>
      <c r="AD90" s="45"/>
      <c r="AE90" s="45"/>
      <c r="AF90" s="45"/>
    </row>
    <row r="91" ht="15.75" customHeight="1">
      <c r="AC91" s="45"/>
      <c r="AD91" s="45"/>
      <c r="AE91" s="45"/>
      <c r="AF91" s="45"/>
    </row>
    <row r="92" ht="15.75" customHeight="1">
      <c r="AC92" s="45"/>
      <c r="AD92" s="45"/>
      <c r="AE92" s="45"/>
      <c r="AF92" s="45"/>
    </row>
    <row r="93" ht="15.75" customHeight="1">
      <c r="AC93" s="45"/>
      <c r="AD93" s="45"/>
      <c r="AE93" s="45"/>
      <c r="AF93" s="45"/>
    </row>
    <row r="94" ht="15.75" customHeight="1">
      <c r="AC94" s="45"/>
      <c r="AD94" s="45"/>
      <c r="AE94" s="45"/>
      <c r="AF94" s="45"/>
    </row>
    <row r="95" ht="15.75" customHeight="1">
      <c r="AC95" s="45"/>
      <c r="AD95" s="45"/>
      <c r="AE95" s="45"/>
      <c r="AF95" s="45"/>
    </row>
    <row r="96" ht="15.75" customHeight="1">
      <c r="AC96" s="45"/>
      <c r="AD96" s="45"/>
      <c r="AE96" s="45"/>
      <c r="AF96" s="45"/>
    </row>
    <row r="97" ht="15.75" customHeight="1">
      <c r="AC97" s="45"/>
      <c r="AD97" s="45"/>
      <c r="AE97" s="45"/>
      <c r="AF97" s="45"/>
    </row>
    <row r="98" ht="15.75" customHeight="1">
      <c r="AC98" s="45"/>
      <c r="AD98" s="45"/>
      <c r="AE98" s="45"/>
      <c r="AF98" s="45"/>
    </row>
    <row r="99" ht="15.75" customHeight="1">
      <c r="AC99" s="45"/>
      <c r="AD99" s="45"/>
      <c r="AE99" s="45"/>
      <c r="AF99" s="45"/>
    </row>
    <row r="100" ht="15.75" customHeight="1">
      <c r="AC100" s="45"/>
      <c r="AD100" s="45"/>
      <c r="AE100" s="45"/>
      <c r="AF100" s="45"/>
    </row>
    <row r="101" ht="15.75" customHeight="1">
      <c r="AC101" s="45"/>
      <c r="AD101" s="45"/>
      <c r="AE101" s="45"/>
      <c r="AF101" s="45"/>
    </row>
    <row r="102" ht="15.75" customHeight="1">
      <c r="AC102" s="45"/>
      <c r="AD102" s="45"/>
      <c r="AE102" s="45"/>
      <c r="AF102" s="45"/>
    </row>
    <row r="103" ht="15.75" customHeight="1">
      <c r="AC103" s="45"/>
      <c r="AD103" s="45"/>
      <c r="AE103" s="45"/>
      <c r="AF103" s="45"/>
    </row>
    <row r="104" ht="15.75" customHeight="1">
      <c r="AC104" s="45"/>
      <c r="AD104" s="45"/>
      <c r="AE104" s="45"/>
      <c r="AF104" s="45"/>
    </row>
    <row r="105" ht="15.75" customHeight="1">
      <c r="AC105" s="45"/>
      <c r="AD105" s="45"/>
      <c r="AE105" s="45"/>
      <c r="AF105" s="45"/>
    </row>
    <row r="106" ht="15.75" customHeight="1">
      <c r="AC106" s="45"/>
      <c r="AD106" s="45"/>
      <c r="AE106" s="45"/>
      <c r="AF106" s="45"/>
    </row>
    <row r="107" ht="15.75" customHeight="1">
      <c r="AC107" s="45"/>
      <c r="AD107" s="45"/>
      <c r="AE107" s="45"/>
      <c r="AF107" s="45"/>
    </row>
    <row r="108" ht="15.75" customHeight="1">
      <c r="AC108" s="45"/>
      <c r="AD108" s="45"/>
      <c r="AE108" s="45"/>
      <c r="AF108" s="45"/>
    </row>
    <row r="109" ht="15.75" customHeight="1">
      <c r="AC109" s="45"/>
      <c r="AD109" s="45"/>
      <c r="AE109" s="45"/>
      <c r="AF109" s="45"/>
    </row>
    <row r="110" ht="15.75" customHeight="1">
      <c r="AC110" s="45"/>
      <c r="AD110" s="45"/>
      <c r="AE110" s="45"/>
      <c r="AF110" s="45"/>
    </row>
    <row r="111" ht="15.75" customHeight="1">
      <c r="AC111" s="45"/>
      <c r="AD111" s="45"/>
      <c r="AE111" s="45"/>
      <c r="AF111" s="45"/>
    </row>
    <row r="112" ht="15.75" customHeight="1">
      <c r="AC112" s="45"/>
      <c r="AD112" s="45"/>
      <c r="AE112" s="45"/>
      <c r="AF112" s="45"/>
    </row>
    <row r="113" ht="15.75" customHeight="1">
      <c r="AC113" s="45"/>
      <c r="AD113" s="45"/>
      <c r="AE113" s="45"/>
      <c r="AF113" s="45"/>
    </row>
    <row r="114" ht="15.75" customHeight="1">
      <c r="AC114" s="45"/>
      <c r="AD114" s="45"/>
      <c r="AE114" s="45"/>
      <c r="AF114" s="45"/>
    </row>
    <row r="115" ht="15.75" customHeight="1">
      <c r="AC115" s="45"/>
      <c r="AD115" s="45"/>
      <c r="AE115" s="45"/>
      <c r="AF115" s="45"/>
    </row>
    <row r="116" ht="15.75" customHeight="1">
      <c r="AC116" s="45"/>
      <c r="AD116" s="45"/>
      <c r="AE116" s="45"/>
      <c r="AF116" s="45"/>
    </row>
    <row r="117" ht="15.75" customHeight="1">
      <c r="AC117" s="45"/>
      <c r="AD117" s="45"/>
      <c r="AE117" s="45"/>
      <c r="AF117" s="45"/>
    </row>
    <row r="118" ht="15.75" customHeight="1">
      <c r="AC118" s="45"/>
      <c r="AD118" s="45"/>
      <c r="AE118" s="45"/>
      <c r="AF118" s="45"/>
    </row>
    <row r="119" ht="15.75" customHeight="1">
      <c r="AC119" s="45"/>
      <c r="AD119" s="45"/>
      <c r="AE119" s="45"/>
      <c r="AF119" s="45"/>
    </row>
    <row r="120" ht="15.75" customHeight="1">
      <c r="AC120" s="45"/>
      <c r="AD120" s="45"/>
      <c r="AE120" s="45"/>
      <c r="AF120" s="45"/>
    </row>
    <row r="121" ht="15.75" customHeight="1">
      <c r="AC121" s="45"/>
      <c r="AD121" s="45"/>
      <c r="AE121" s="45"/>
      <c r="AF121" s="45"/>
    </row>
    <row r="122" ht="15.75" customHeight="1">
      <c r="AC122" s="45"/>
      <c r="AD122" s="45"/>
      <c r="AE122" s="45"/>
      <c r="AF122" s="45"/>
    </row>
    <row r="123" ht="15.75" customHeight="1">
      <c r="AC123" s="45"/>
      <c r="AD123" s="45"/>
      <c r="AE123" s="45"/>
      <c r="AF123" s="45"/>
    </row>
    <row r="124" ht="15.75" customHeight="1">
      <c r="AC124" s="45"/>
      <c r="AD124" s="45"/>
      <c r="AE124" s="45"/>
      <c r="AF124" s="45"/>
    </row>
    <row r="125" ht="15.75" customHeight="1">
      <c r="AC125" s="45"/>
      <c r="AD125" s="45"/>
      <c r="AE125" s="45"/>
      <c r="AF125" s="45"/>
    </row>
    <row r="126" ht="15.75" customHeight="1">
      <c r="AC126" s="45"/>
      <c r="AD126" s="45"/>
      <c r="AE126" s="45"/>
      <c r="AF126" s="45"/>
    </row>
    <row r="127" ht="15.75" customHeight="1">
      <c r="AC127" s="45"/>
      <c r="AD127" s="45"/>
      <c r="AE127" s="45"/>
      <c r="AF127" s="45"/>
    </row>
    <row r="128" ht="15.75" customHeight="1">
      <c r="AC128" s="45"/>
      <c r="AD128" s="45"/>
      <c r="AE128" s="45"/>
      <c r="AF128" s="45"/>
    </row>
    <row r="129" ht="15.75" customHeight="1">
      <c r="AC129" s="45"/>
      <c r="AD129" s="45"/>
      <c r="AE129" s="45"/>
      <c r="AF129" s="45"/>
    </row>
    <row r="130" ht="15.75" customHeight="1">
      <c r="AC130" s="45"/>
      <c r="AD130" s="45"/>
      <c r="AE130" s="45"/>
      <c r="AF130" s="45"/>
    </row>
    <row r="131" ht="15.75" customHeight="1">
      <c r="AC131" s="45"/>
      <c r="AD131" s="45"/>
      <c r="AE131" s="45"/>
      <c r="AF131" s="45"/>
    </row>
    <row r="132" ht="15.75" customHeight="1">
      <c r="AC132" s="45"/>
      <c r="AD132" s="45"/>
      <c r="AE132" s="45"/>
      <c r="AF132" s="45"/>
    </row>
    <row r="133" ht="15.75" customHeight="1">
      <c r="AC133" s="45"/>
      <c r="AD133" s="45"/>
      <c r="AE133" s="45"/>
      <c r="AF133" s="45"/>
    </row>
    <row r="134" ht="15.75" customHeight="1">
      <c r="AC134" s="45"/>
      <c r="AD134" s="45"/>
      <c r="AE134" s="45"/>
      <c r="AF134" s="45"/>
    </row>
    <row r="135" ht="15.75" customHeight="1">
      <c r="AC135" s="45"/>
      <c r="AD135" s="45"/>
      <c r="AE135" s="45"/>
      <c r="AF135" s="45"/>
    </row>
    <row r="136" ht="15.75" customHeight="1">
      <c r="AC136" s="45"/>
      <c r="AD136" s="45"/>
      <c r="AE136" s="45"/>
      <c r="AF136" s="45"/>
    </row>
    <row r="137" ht="15.75" customHeight="1">
      <c r="AC137" s="45"/>
      <c r="AD137" s="45"/>
      <c r="AE137" s="45"/>
      <c r="AF137" s="45"/>
    </row>
    <row r="138" ht="15.75" customHeight="1">
      <c r="AC138" s="45"/>
      <c r="AD138" s="45"/>
      <c r="AE138" s="45"/>
      <c r="AF138" s="45"/>
    </row>
    <row r="139" ht="15.75" customHeight="1">
      <c r="AC139" s="45"/>
      <c r="AD139" s="45"/>
      <c r="AE139" s="45"/>
      <c r="AF139" s="45"/>
    </row>
    <row r="140" ht="15.75" customHeight="1">
      <c r="AC140" s="45"/>
      <c r="AD140" s="45"/>
      <c r="AE140" s="45"/>
      <c r="AF140" s="45"/>
    </row>
    <row r="141" ht="15.75" customHeight="1">
      <c r="AC141" s="45"/>
      <c r="AD141" s="45"/>
      <c r="AE141" s="45"/>
      <c r="AF141" s="45"/>
    </row>
    <row r="142" ht="15.75" customHeight="1">
      <c r="AC142" s="45"/>
      <c r="AD142" s="45"/>
      <c r="AE142" s="45"/>
      <c r="AF142" s="45"/>
    </row>
    <row r="143" ht="15.75" customHeight="1">
      <c r="AC143" s="45"/>
      <c r="AD143" s="45"/>
      <c r="AE143" s="45"/>
      <c r="AF143" s="45"/>
    </row>
    <row r="144" ht="15.75" customHeight="1">
      <c r="AC144" s="45"/>
      <c r="AD144" s="45"/>
      <c r="AE144" s="45"/>
      <c r="AF144" s="45"/>
    </row>
    <row r="145" ht="15.75" customHeight="1">
      <c r="AC145" s="45"/>
      <c r="AD145" s="45"/>
      <c r="AE145" s="45"/>
      <c r="AF145" s="45"/>
    </row>
    <row r="146" ht="15.75" customHeight="1">
      <c r="AC146" s="45"/>
      <c r="AD146" s="45"/>
      <c r="AE146" s="45"/>
      <c r="AF146" s="45"/>
    </row>
    <row r="147" ht="15.75" customHeight="1">
      <c r="AC147" s="45"/>
      <c r="AD147" s="45"/>
      <c r="AE147" s="45"/>
      <c r="AF147" s="45"/>
    </row>
    <row r="148" ht="15.75" customHeight="1">
      <c r="AC148" s="45"/>
      <c r="AD148" s="45"/>
      <c r="AE148" s="45"/>
      <c r="AF148" s="45"/>
    </row>
    <row r="149" ht="15.75" customHeight="1">
      <c r="AC149" s="45"/>
      <c r="AD149" s="45"/>
      <c r="AE149" s="45"/>
      <c r="AF149" s="45"/>
    </row>
    <row r="150" ht="15.75" customHeight="1">
      <c r="AC150" s="45"/>
      <c r="AD150" s="45"/>
      <c r="AE150" s="45"/>
      <c r="AF150" s="45"/>
    </row>
    <row r="151" ht="15.75" customHeight="1">
      <c r="AC151" s="45"/>
      <c r="AD151" s="45"/>
      <c r="AE151" s="45"/>
      <c r="AF151" s="45"/>
    </row>
    <row r="152" ht="15.75" customHeight="1">
      <c r="AC152" s="45"/>
      <c r="AD152" s="45"/>
      <c r="AE152" s="45"/>
      <c r="AF152" s="45"/>
    </row>
    <row r="153" ht="15.75" customHeight="1">
      <c r="AC153" s="45"/>
      <c r="AD153" s="45"/>
      <c r="AE153" s="45"/>
      <c r="AF153" s="45"/>
    </row>
    <row r="154" ht="15.75" customHeight="1">
      <c r="AC154" s="45"/>
      <c r="AD154" s="45"/>
      <c r="AE154" s="45"/>
      <c r="AF154" s="45"/>
    </row>
    <row r="155" ht="15.75" customHeight="1">
      <c r="AC155" s="45"/>
      <c r="AD155" s="45"/>
      <c r="AE155" s="45"/>
      <c r="AF155" s="45"/>
    </row>
    <row r="156" ht="15.75" customHeight="1">
      <c r="AC156" s="45"/>
      <c r="AD156" s="45"/>
      <c r="AE156" s="45"/>
      <c r="AF156" s="45"/>
    </row>
    <row r="157" ht="15.75" customHeight="1">
      <c r="AC157" s="45"/>
      <c r="AD157" s="45"/>
      <c r="AE157" s="45"/>
      <c r="AF157" s="45"/>
    </row>
    <row r="158" ht="15.75" customHeight="1">
      <c r="AC158" s="45"/>
      <c r="AD158" s="45"/>
      <c r="AE158" s="45"/>
      <c r="AF158" s="45"/>
    </row>
    <row r="159" ht="15.75" customHeight="1">
      <c r="AC159" s="45"/>
      <c r="AD159" s="45"/>
      <c r="AE159" s="45"/>
      <c r="AF159" s="45"/>
    </row>
    <row r="160" ht="15.75" customHeight="1">
      <c r="AC160" s="45"/>
      <c r="AD160" s="45"/>
      <c r="AE160" s="45"/>
      <c r="AF160" s="45"/>
    </row>
    <row r="161" ht="15.75" customHeight="1">
      <c r="AC161" s="45"/>
      <c r="AD161" s="45"/>
      <c r="AE161" s="45"/>
      <c r="AF161" s="45"/>
    </row>
    <row r="162" ht="15.75" customHeight="1">
      <c r="AC162" s="45"/>
      <c r="AD162" s="45"/>
      <c r="AE162" s="45"/>
      <c r="AF162" s="45"/>
    </row>
    <row r="163" ht="15.75" customHeight="1">
      <c r="AC163" s="45"/>
      <c r="AD163" s="45"/>
      <c r="AE163" s="45"/>
      <c r="AF163" s="45"/>
    </row>
    <row r="164" ht="15.75" customHeight="1">
      <c r="AC164" s="45"/>
      <c r="AD164" s="45"/>
      <c r="AE164" s="45"/>
      <c r="AF164" s="45"/>
    </row>
    <row r="165" ht="15.75" customHeight="1">
      <c r="AC165" s="45"/>
      <c r="AD165" s="45"/>
      <c r="AE165" s="45"/>
      <c r="AF165" s="45"/>
    </row>
    <row r="166" ht="15.75" customHeight="1">
      <c r="AC166" s="45"/>
      <c r="AD166" s="45"/>
      <c r="AE166" s="45"/>
      <c r="AF166" s="45"/>
    </row>
    <row r="167" ht="15.75" customHeight="1">
      <c r="AC167" s="45"/>
      <c r="AD167" s="45"/>
      <c r="AE167" s="45"/>
      <c r="AF167" s="45"/>
    </row>
    <row r="168" ht="15.75" customHeight="1">
      <c r="AC168" s="45"/>
      <c r="AD168" s="45"/>
      <c r="AE168" s="45"/>
      <c r="AF168" s="45"/>
    </row>
    <row r="169" ht="15.75" customHeight="1">
      <c r="AC169" s="45"/>
      <c r="AD169" s="45"/>
      <c r="AE169" s="45"/>
      <c r="AF169" s="45"/>
    </row>
    <row r="170" ht="15.75" customHeight="1">
      <c r="AC170" s="45"/>
      <c r="AD170" s="45"/>
      <c r="AE170" s="45"/>
      <c r="AF170" s="45"/>
    </row>
    <row r="171" ht="15.75" customHeight="1">
      <c r="AC171" s="45"/>
      <c r="AD171" s="45"/>
      <c r="AE171" s="45"/>
      <c r="AF171" s="45"/>
    </row>
    <row r="172" ht="15.75" customHeight="1">
      <c r="AC172" s="45"/>
      <c r="AD172" s="45"/>
      <c r="AE172" s="45"/>
      <c r="AF172" s="45"/>
    </row>
    <row r="173" ht="15.75" customHeight="1">
      <c r="AC173" s="45"/>
      <c r="AD173" s="45"/>
      <c r="AE173" s="45"/>
      <c r="AF173" s="45"/>
    </row>
    <row r="174" ht="15.75" customHeight="1">
      <c r="AC174" s="45"/>
      <c r="AD174" s="45"/>
      <c r="AE174" s="45"/>
      <c r="AF174" s="45"/>
    </row>
    <row r="175" ht="15.75" customHeight="1">
      <c r="AC175" s="45"/>
      <c r="AD175" s="45"/>
      <c r="AE175" s="45"/>
      <c r="AF175" s="45"/>
    </row>
    <row r="176" ht="15.75" customHeight="1">
      <c r="AC176" s="45"/>
      <c r="AD176" s="45"/>
      <c r="AE176" s="45"/>
      <c r="AF176" s="45"/>
    </row>
    <row r="177" ht="15.75" customHeight="1">
      <c r="AC177" s="45"/>
      <c r="AD177" s="45"/>
      <c r="AE177" s="45"/>
      <c r="AF177" s="45"/>
    </row>
    <row r="178" ht="15.75" customHeight="1">
      <c r="AC178" s="45"/>
      <c r="AD178" s="45"/>
      <c r="AE178" s="45"/>
      <c r="AF178" s="45"/>
    </row>
    <row r="179" ht="15.75" customHeight="1">
      <c r="AC179" s="45"/>
      <c r="AD179" s="45"/>
      <c r="AE179" s="45"/>
      <c r="AF179" s="45"/>
    </row>
    <row r="180" ht="15.75" customHeight="1">
      <c r="AC180" s="45"/>
      <c r="AD180" s="45"/>
      <c r="AE180" s="45"/>
      <c r="AF180" s="45"/>
    </row>
    <row r="181" ht="15.75" customHeight="1">
      <c r="AC181" s="45"/>
      <c r="AD181" s="45"/>
      <c r="AE181" s="45"/>
      <c r="AF181" s="45"/>
    </row>
    <row r="182" ht="15.75" customHeight="1">
      <c r="AC182" s="45"/>
      <c r="AD182" s="45"/>
      <c r="AE182" s="45"/>
      <c r="AF182" s="45"/>
    </row>
    <row r="183" ht="15.75" customHeight="1">
      <c r="AC183" s="45"/>
      <c r="AD183" s="45"/>
      <c r="AE183" s="45"/>
      <c r="AF183" s="45"/>
    </row>
    <row r="184" ht="15.75" customHeight="1">
      <c r="AC184" s="45"/>
      <c r="AD184" s="45"/>
      <c r="AE184" s="45"/>
      <c r="AF184" s="45"/>
    </row>
    <row r="185" ht="15.75" customHeight="1">
      <c r="AC185" s="45"/>
      <c r="AD185" s="45"/>
      <c r="AE185" s="45"/>
      <c r="AF185" s="45"/>
    </row>
    <row r="186" ht="15.75" customHeight="1">
      <c r="AC186" s="45"/>
      <c r="AD186" s="45"/>
      <c r="AE186" s="45"/>
      <c r="AF186" s="45"/>
    </row>
    <row r="187" ht="15.75" customHeight="1">
      <c r="AC187" s="45"/>
      <c r="AD187" s="45"/>
      <c r="AE187" s="45"/>
      <c r="AF187" s="45"/>
    </row>
    <row r="188" ht="15.75" customHeight="1">
      <c r="AC188" s="45"/>
      <c r="AD188" s="45"/>
      <c r="AE188" s="45"/>
      <c r="AF188" s="45"/>
    </row>
    <row r="189" ht="15.75" customHeight="1">
      <c r="AC189" s="45"/>
      <c r="AD189" s="45"/>
      <c r="AE189" s="45"/>
      <c r="AF189" s="45"/>
    </row>
    <row r="190" ht="15.75" customHeight="1">
      <c r="AC190" s="45"/>
      <c r="AD190" s="45"/>
      <c r="AE190" s="45"/>
      <c r="AF190" s="45"/>
    </row>
    <row r="191" ht="15.75" customHeight="1">
      <c r="AC191" s="45"/>
      <c r="AD191" s="45"/>
      <c r="AE191" s="45"/>
      <c r="AF191" s="45"/>
    </row>
    <row r="192" ht="15.75" customHeight="1">
      <c r="AC192" s="45"/>
      <c r="AD192" s="45"/>
      <c r="AE192" s="45"/>
      <c r="AF192" s="45"/>
    </row>
    <row r="193" ht="15.75" customHeight="1">
      <c r="AC193" s="45"/>
      <c r="AD193" s="45"/>
      <c r="AE193" s="45"/>
      <c r="AF193" s="45"/>
    </row>
    <row r="194" ht="15.75" customHeight="1">
      <c r="AC194" s="45"/>
      <c r="AD194" s="45"/>
      <c r="AE194" s="45"/>
      <c r="AF194" s="45"/>
    </row>
    <row r="195" ht="15.75" customHeight="1">
      <c r="AC195" s="45"/>
      <c r="AD195" s="45"/>
      <c r="AE195" s="45"/>
      <c r="AF195" s="45"/>
    </row>
    <row r="196" ht="15.75" customHeight="1">
      <c r="AC196" s="45"/>
      <c r="AD196" s="45"/>
      <c r="AE196" s="45"/>
      <c r="AF196" s="45"/>
    </row>
    <row r="197" ht="15.75" customHeight="1">
      <c r="AC197" s="45"/>
      <c r="AD197" s="45"/>
      <c r="AE197" s="45"/>
      <c r="AF197" s="45"/>
    </row>
    <row r="198" ht="15.75" customHeight="1">
      <c r="AC198" s="45"/>
      <c r="AD198" s="45"/>
      <c r="AE198" s="45"/>
      <c r="AF198" s="45"/>
    </row>
    <row r="199" ht="15.75" customHeight="1">
      <c r="AC199" s="45"/>
      <c r="AD199" s="45"/>
      <c r="AE199" s="45"/>
      <c r="AF199" s="45"/>
    </row>
    <row r="200" ht="15.75" customHeight="1">
      <c r="AC200" s="45"/>
      <c r="AD200" s="45"/>
      <c r="AE200" s="45"/>
      <c r="AF200" s="45"/>
    </row>
    <row r="201" ht="15.75" customHeight="1">
      <c r="AC201" s="45"/>
      <c r="AD201" s="45"/>
      <c r="AE201" s="45"/>
      <c r="AF201" s="45"/>
    </row>
    <row r="202" ht="15.75" customHeight="1">
      <c r="AC202" s="45"/>
      <c r="AD202" s="45"/>
      <c r="AE202" s="45"/>
      <c r="AF202" s="45"/>
    </row>
    <row r="203" ht="15.75" customHeight="1">
      <c r="AC203" s="45"/>
      <c r="AD203" s="45"/>
      <c r="AE203" s="45"/>
      <c r="AF203" s="45"/>
    </row>
    <row r="204" ht="15.75" customHeight="1">
      <c r="AC204" s="45"/>
      <c r="AD204" s="45"/>
      <c r="AE204" s="45"/>
      <c r="AF204" s="45"/>
    </row>
    <row r="205" ht="15.75" customHeight="1">
      <c r="AC205" s="45"/>
      <c r="AD205" s="45"/>
      <c r="AE205" s="45"/>
      <c r="AF205" s="45"/>
    </row>
    <row r="206" ht="15.75" customHeight="1">
      <c r="AC206" s="45"/>
      <c r="AD206" s="45"/>
      <c r="AE206" s="45"/>
      <c r="AF206" s="45"/>
    </row>
    <row r="207" ht="15.75" customHeight="1">
      <c r="AC207" s="45"/>
      <c r="AD207" s="45"/>
      <c r="AE207" s="45"/>
      <c r="AF207" s="45"/>
    </row>
    <row r="208" ht="15.75" customHeight="1">
      <c r="AC208" s="45"/>
      <c r="AD208" s="45"/>
      <c r="AE208" s="45"/>
      <c r="AF208" s="45"/>
    </row>
    <row r="209" ht="15.75" customHeight="1">
      <c r="AC209" s="45"/>
      <c r="AD209" s="45"/>
      <c r="AE209" s="45"/>
      <c r="AF209" s="45"/>
    </row>
    <row r="210" ht="15.75" customHeight="1">
      <c r="AC210" s="45"/>
      <c r="AD210" s="45"/>
      <c r="AE210" s="45"/>
      <c r="AF210" s="45"/>
    </row>
    <row r="211" ht="15.75" customHeight="1">
      <c r="AC211" s="45"/>
      <c r="AD211" s="45"/>
      <c r="AE211" s="45"/>
      <c r="AF211" s="45"/>
    </row>
    <row r="212" ht="15.75" customHeight="1">
      <c r="AC212" s="45"/>
      <c r="AD212" s="45"/>
      <c r="AE212" s="45"/>
      <c r="AF212" s="45"/>
    </row>
    <row r="213" ht="15.75" customHeight="1">
      <c r="AC213" s="45"/>
      <c r="AD213" s="45"/>
      <c r="AE213" s="45"/>
      <c r="AF213" s="45"/>
    </row>
    <row r="214" ht="15.75" customHeight="1">
      <c r="AC214" s="45"/>
      <c r="AD214" s="45"/>
      <c r="AE214" s="45"/>
      <c r="AF214" s="45"/>
    </row>
    <row r="215" ht="15.75" customHeight="1">
      <c r="AC215" s="45"/>
      <c r="AD215" s="45"/>
      <c r="AE215" s="45"/>
      <c r="AF215" s="45"/>
    </row>
    <row r="216" ht="15.75" customHeight="1">
      <c r="AC216" s="45"/>
      <c r="AD216" s="45"/>
      <c r="AE216" s="45"/>
      <c r="AF216" s="45"/>
    </row>
    <row r="217" ht="15.75" customHeight="1">
      <c r="AC217" s="45"/>
      <c r="AD217" s="45"/>
      <c r="AE217" s="45"/>
      <c r="AF217" s="45"/>
    </row>
    <row r="218" ht="15.75" customHeight="1">
      <c r="AC218" s="45"/>
      <c r="AD218" s="45"/>
      <c r="AE218" s="45"/>
      <c r="AF218" s="45"/>
    </row>
    <row r="219" ht="15.75" customHeight="1">
      <c r="AC219" s="45"/>
      <c r="AD219" s="45"/>
      <c r="AE219" s="45"/>
      <c r="AF219" s="45"/>
    </row>
    <row r="220" ht="15.75" customHeight="1">
      <c r="AC220" s="45"/>
      <c r="AD220" s="45"/>
      <c r="AE220" s="45"/>
      <c r="AF220" s="45"/>
    </row>
    <row r="221" ht="15.75" customHeight="1">
      <c r="AC221" s="45"/>
      <c r="AD221" s="45"/>
      <c r="AE221" s="45"/>
      <c r="AF221" s="45"/>
    </row>
    <row r="222" ht="15.75" customHeight="1">
      <c r="AC222" s="45"/>
      <c r="AD222" s="45"/>
      <c r="AE222" s="45"/>
      <c r="AF222" s="45"/>
    </row>
    <row r="223" ht="15.75" customHeight="1">
      <c r="AC223" s="45"/>
      <c r="AD223" s="45"/>
      <c r="AE223" s="45"/>
      <c r="AF223" s="45"/>
    </row>
    <row r="224" ht="15.75" customHeight="1">
      <c r="AC224" s="45"/>
      <c r="AD224" s="45"/>
      <c r="AE224" s="45"/>
      <c r="AF224" s="45"/>
    </row>
    <row r="225" ht="15.75" customHeight="1">
      <c r="AC225" s="45"/>
      <c r="AD225" s="45"/>
      <c r="AE225" s="45"/>
      <c r="AF225" s="45"/>
    </row>
    <row r="226" ht="15.75" customHeight="1">
      <c r="AC226" s="45"/>
      <c r="AD226" s="45"/>
      <c r="AE226" s="45"/>
      <c r="AF226" s="45"/>
    </row>
    <row r="227" ht="15.75" customHeight="1">
      <c r="AC227" s="45"/>
      <c r="AD227" s="45"/>
      <c r="AE227" s="45"/>
      <c r="AF227" s="45"/>
    </row>
    <row r="228" ht="15.75" customHeight="1">
      <c r="AC228" s="45"/>
      <c r="AD228" s="45"/>
      <c r="AE228" s="45"/>
      <c r="AF228" s="45"/>
    </row>
    <row r="229" ht="15.75" customHeight="1">
      <c r="AC229" s="45"/>
      <c r="AD229" s="45"/>
      <c r="AE229" s="45"/>
      <c r="AF229" s="45"/>
    </row>
    <row r="230" ht="15.75" customHeight="1">
      <c r="AC230" s="45"/>
      <c r="AD230" s="45"/>
      <c r="AE230" s="45"/>
      <c r="AF230" s="45"/>
    </row>
    <row r="231" ht="15.75" customHeight="1">
      <c r="AC231" s="45"/>
      <c r="AD231" s="45"/>
      <c r="AE231" s="45"/>
      <c r="AF231" s="45"/>
    </row>
    <row r="232" ht="15.75" customHeight="1">
      <c r="AC232" s="45"/>
      <c r="AD232" s="45"/>
      <c r="AE232" s="45"/>
      <c r="AF232" s="45"/>
    </row>
    <row r="233" ht="15.75" customHeight="1">
      <c r="AC233" s="45"/>
      <c r="AD233" s="45"/>
      <c r="AE233" s="45"/>
      <c r="AF233" s="45"/>
    </row>
    <row r="234" ht="15.75" customHeight="1">
      <c r="AC234" s="45"/>
      <c r="AD234" s="45"/>
      <c r="AE234" s="45"/>
      <c r="AF234" s="45"/>
    </row>
    <row r="235" ht="15.75" customHeight="1">
      <c r="AC235" s="45"/>
      <c r="AD235" s="45"/>
      <c r="AE235" s="45"/>
      <c r="AF235" s="45"/>
    </row>
    <row r="236" ht="15.75" customHeight="1">
      <c r="AC236" s="45"/>
      <c r="AD236" s="45"/>
      <c r="AE236" s="45"/>
      <c r="AF236" s="45"/>
    </row>
    <row r="237" ht="15.75" customHeight="1">
      <c r="AC237" s="45"/>
      <c r="AD237" s="45"/>
      <c r="AE237" s="45"/>
      <c r="AF237" s="45"/>
    </row>
    <row r="238" ht="15.75" customHeight="1">
      <c r="AC238" s="45"/>
      <c r="AD238" s="45"/>
      <c r="AE238" s="45"/>
      <c r="AF238" s="45"/>
    </row>
    <row r="239" ht="15.75" customHeight="1">
      <c r="AC239" s="45"/>
      <c r="AD239" s="45"/>
      <c r="AE239" s="45"/>
      <c r="AF239" s="45"/>
    </row>
    <row r="240" ht="15.75" customHeight="1">
      <c r="AC240" s="45"/>
      <c r="AD240" s="45"/>
      <c r="AE240" s="45"/>
      <c r="AF240" s="45"/>
    </row>
    <row r="241" ht="15.75" customHeight="1">
      <c r="AC241" s="45"/>
      <c r="AD241" s="45"/>
      <c r="AE241" s="45"/>
      <c r="AF241" s="45"/>
    </row>
    <row r="242" ht="15.75" customHeight="1">
      <c r="AC242" s="45"/>
      <c r="AD242" s="45"/>
      <c r="AE242" s="45"/>
      <c r="AF242" s="45"/>
    </row>
    <row r="243" ht="15.75" customHeight="1">
      <c r="AC243" s="45"/>
      <c r="AD243" s="45"/>
      <c r="AE243" s="45"/>
      <c r="AF243" s="45"/>
    </row>
    <row r="244" ht="15.75" customHeight="1">
      <c r="AC244" s="45"/>
      <c r="AD244" s="45"/>
      <c r="AE244" s="45"/>
      <c r="AF244" s="45"/>
    </row>
    <row r="245" ht="15.75" customHeight="1">
      <c r="AC245" s="45"/>
      <c r="AD245" s="45"/>
      <c r="AE245" s="45"/>
      <c r="AF245" s="45"/>
    </row>
    <row r="246" ht="15.75" customHeight="1">
      <c r="AC246" s="45"/>
      <c r="AD246" s="45"/>
      <c r="AE246" s="45"/>
      <c r="AF246" s="45"/>
    </row>
    <row r="247" ht="15.75" customHeight="1">
      <c r="AC247" s="45"/>
      <c r="AD247" s="45"/>
      <c r="AE247" s="45"/>
      <c r="AF247" s="45"/>
    </row>
    <row r="248" ht="15.75" customHeight="1">
      <c r="AC248" s="45"/>
      <c r="AD248" s="45"/>
      <c r="AE248" s="45"/>
      <c r="AF248" s="45"/>
    </row>
    <row r="249" ht="15.75" customHeight="1">
      <c r="AC249" s="45"/>
      <c r="AD249" s="45"/>
      <c r="AE249" s="45"/>
      <c r="AF249" s="45"/>
    </row>
    <row r="250" ht="15.75" customHeight="1">
      <c r="AC250" s="45"/>
      <c r="AD250" s="45"/>
      <c r="AE250" s="45"/>
      <c r="AF250" s="45"/>
    </row>
    <row r="251" ht="15.75" customHeight="1">
      <c r="AC251" s="45"/>
      <c r="AD251" s="45"/>
      <c r="AE251" s="45"/>
      <c r="AF251" s="45"/>
    </row>
    <row r="252" ht="15.75" customHeight="1">
      <c r="AC252" s="45"/>
      <c r="AD252" s="45"/>
      <c r="AE252" s="45"/>
      <c r="AF252" s="45"/>
    </row>
    <row r="253" ht="15.75" customHeight="1">
      <c r="AC253" s="45"/>
      <c r="AD253" s="45"/>
      <c r="AE253" s="45"/>
      <c r="AF253" s="45"/>
    </row>
    <row r="254" ht="15.75" customHeight="1">
      <c r="AC254" s="45"/>
      <c r="AD254" s="45"/>
      <c r="AE254" s="45"/>
      <c r="AF254" s="45"/>
    </row>
    <row r="255" ht="15.75" customHeight="1">
      <c r="AC255" s="45"/>
      <c r="AD255" s="45"/>
      <c r="AE255" s="45"/>
      <c r="AF255" s="45"/>
    </row>
    <row r="256" ht="15.75" customHeight="1">
      <c r="AC256" s="45"/>
      <c r="AD256" s="45"/>
      <c r="AE256" s="45"/>
      <c r="AF256" s="45"/>
    </row>
    <row r="257" ht="15.75" customHeight="1">
      <c r="AC257" s="45"/>
      <c r="AD257" s="45"/>
      <c r="AE257" s="45"/>
      <c r="AF257" s="45"/>
    </row>
    <row r="258" ht="15.75" customHeight="1">
      <c r="AC258" s="45"/>
      <c r="AD258" s="45"/>
      <c r="AE258" s="45"/>
      <c r="AF258" s="45"/>
    </row>
    <row r="259" ht="15.75" customHeight="1">
      <c r="AC259" s="45"/>
      <c r="AD259" s="45"/>
      <c r="AE259" s="45"/>
      <c r="AF259" s="45"/>
    </row>
    <row r="260" ht="15.75" customHeight="1">
      <c r="AC260" s="45"/>
      <c r="AD260" s="45"/>
      <c r="AE260" s="45"/>
      <c r="AF260" s="45"/>
    </row>
    <row r="261" ht="15.75" customHeight="1">
      <c r="AC261" s="45"/>
      <c r="AD261" s="45"/>
      <c r="AE261" s="45"/>
      <c r="AF261" s="45"/>
    </row>
    <row r="262" ht="15.75" customHeight="1">
      <c r="AC262" s="45"/>
      <c r="AD262" s="45"/>
      <c r="AE262" s="45"/>
      <c r="AF262" s="45"/>
    </row>
    <row r="263" ht="15.75" customHeight="1">
      <c r="AC263" s="45"/>
      <c r="AD263" s="45"/>
      <c r="AE263" s="45"/>
      <c r="AF263" s="45"/>
    </row>
    <row r="264" ht="15.75" customHeight="1">
      <c r="AC264" s="45"/>
      <c r="AD264" s="45"/>
      <c r="AE264" s="45"/>
      <c r="AF264" s="45"/>
    </row>
    <row r="265" ht="15.75" customHeight="1">
      <c r="AC265" s="45"/>
      <c r="AD265" s="45"/>
      <c r="AE265" s="45"/>
      <c r="AF265" s="45"/>
    </row>
    <row r="266" ht="15.75" customHeight="1">
      <c r="AC266" s="45"/>
      <c r="AD266" s="45"/>
      <c r="AE266" s="45"/>
      <c r="AF266" s="45"/>
    </row>
    <row r="267" ht="15.75" customHeight="1">
      <c r="AC267" s="45"/>
      <c r="AD267" s="45"/>
      <c r="AE267" s="45"/>
      <c r="AF267" s="45"/>
    </row>
    <row r="268" ht="15.75" customHeight="1">
      <c r="AC268" s="45"/>
      <c r="AD268" s="45"/>
      <c r="AE268" s="45"/>
      <c r="AF268" s="45"/>
    </row>
    <row r="269" ht="15.75" customHeight="1">
      <c r="AC269" s="45"/>
      <c r="AD269" s="45"/>
      <c r="AE269" s="45"/>
      <c r="AF269" s="45"/>
    </row>
    <row r="270" ht="15.75" customHeight="1">
      <c r="AC270" s="45"/>
      <c r="AD270" s="45"/>
      <c r="AE270" s="45"/>
      <c r="AF270" s="45"/>
    </row>
    <row r="271" ht="15.75" customHeight="1">
      <c r="AC271" s="45"/>
      <c r="AD271" s="45"/>
      <c r="AE271" s="45"/>
      <c r="AF271" s="45"/>
    </row>
    <row r="272" ht="15.75" customHeight="1">
      <c r="AC272" s="45"/>
      <c r="AD272" s="45"/>
      <c r="AE272" s="45"/>
      <c r="AF272" s="45"/>
    </row>
    <row r="273" ht="15.75" customHeight="1">
      <c r="AC273" s="45"/>
      <c r="AD273" s="45"/>
      <c r="AE273" s="45"/>
      <c r="AF273" s="45"/>
    </row>
    <row r="274" ht="15.75" customHeight="1">
      <c r="AC274" s="45"/>
      <c r="AD274" s="45"/>
      <c r="AE274" s="45"/>
      <c r="AF274" s="45"/>
    </row>
    <row r="275" ht="15.75" customHeight="1">
      <c r="AC275" s="45"/>
      <c r="AD275" s="45"/>
      <c r="AE275" s="45"/>
      <c r="AF275" s="45"/>
    </row>
    <row r="276" ht="15.75" customHeight="1">
      <c r="AC276" s="45"/>
      <c r="AD276" s="45"/>
      <c r="AE276" s="45"/>
      <c r="AF276" s="45"/>
    </row>
    <row r="277" ht="15.75" customHeight="1">
      <c r="AC277" s="45"/>
      <c r="AD277" s="45"/>
      <c r="AE277" s="45"/>
      <c r="AF277" s="45"/>
    </row>
    <row r="278" ht="15.75" customHeight="1">
      <c r="AC278" s="45"/>
      <c r="AD278" s="45"/>
      <c r="AE278" s="45"/>
      <c r="AF278" s="45"/>
    </row>
    <row r="279" ht="15.75" customHeight="1">
      <c r="AC279" s="45"/>
      <c r="AD279" s="45"/>
      <c r="AE279" s="45"/>
      <c r="AF279" s="45"/>
    </row>
    <row r="280" ht="15.75" customHeight="1">
      <c r="AC280" s="45"/>
      <c r="AD280" s="45"/>
      <c r="AE280" s="45"/>
      <c r="AF280" s="45"/>
    </row>
    <row r="281" ht="15.75" customHeight="1">
      <c r="AC281" s="45"/>
      <c r="AD281" s="45"/>
      <c r="AE281" s="45"/>
      <c r="AF281" s="45"/>
    </row>
    <row r="282" ht="15.75" customHeight="1">
      <c r="AC282" s="45"/>
      <c r="AD282" s="45"/>
      <c r="AE282" s="45"/>
      <c r="AF282" s="45"/>
    </row>
    <row r="283" ht="15.75" customHeight="1">
      <c r="AC283" s="45"/>
      <c r="AD283" s="45"/>
      <c r="AE283" s="45"/>
      <c r="AF283" s="45"/>
    </row>
    <row r="284" ht="15.75" customHeight="1">
      <c r="AC284" s="45"/>
      <c r="AD284" s="45"/>
      <c r="AE284" s="45"/>
      <c r="AF284" s="45"/>
    </row>
    <row r="285" ht="15.75" customHeight="1">
      <c r="AC285" s="45"/>
      <c r="AD285" s="45"/>
      <c r="AE285" s="45"/>
      <c r="AF285" s="45"/>
    </row>
    <row r="286" ht="15.75" customHeight="1">
      <c r="AC286" s="45"/>
      <c r="AD286" s="45"/>
      <c r="AE286" s="45"/>
      <c r="AF286" s="45"/>
    </row>
    <row r="287" ht="15.75" customHeight="1">
      <c r="AC287" s="45"/>
      <c r="AD287" s="45"/>
      <c r="AE287" s="45"/>
      <c r="AF287" s="45"/>
    </row>
    <row r="288" ht="15.75" customHeight="1">
      <c r="AC288" s="45"/>
      <c r="AD288" s="45"/>
      <c r="AE288" s="45"/>
      <c r="AF288" s="45"/>
    </row>
    <row r="289" ht="15.75" customHeight="1">
      <c r="AC289" s="45"/>
      <c r="AD289" s="45"/>
      <c r="AE289" s="45"/>
      <c r="AF289" s="45"/>
    </row>
    <row r="290" ht="15.75" customHeight="1">
      <c r="AC290" s="45"/>
      <c r="AD290" s="45"/>
      <c r="AE290" s="45"/>
      <c r="AF290" s="45"/>
    </row>
    <row r="291" ht="15.75" customHeight="1">
      <c r="AC291" s="45"/>
      <c r="AD291" s="45"/>
      <c r="AE291" s="45"/>
      <c r="AF291" s="45"/>
    </row>
    <row r="292" ht="15.75" customHeight="1">
      <c r="AC292" s="45"/>
      <c r="AD292" s="45"/>
      <c r="AE292" s="45"/>
      <c r="AF292" s="45"/>
    </row>
    <row r="293" ht="15.75" customHeight="1">
      <c r="AC293" s="45"/>
      <c r="AD293" s="45"/>
      <c r="AE293" s="45"/>
      <c r="AF293" s="45"/>
    </row>
    <row r="294" ht="15.75" customHeight="1">
      <c r="AC294" s="45"/>
      <c r="AD294" s="45"/>
      <c r="AE294" s="45"/>
      <c r="AF294" s="45"/>
    </row>
    <row r="295" ht="15.75" customHeight="1">
      <c r="AC295" s="45"/>
      <c r="AD295" s="45"/>
      <c r="AE295" s="45"/>
      <c r="AF295" s="45"/>
    </row>
    <row r="296" ht="15.75" customHeight="1">
      <c r="AC296" s="45"/>
      <c r="AD296" s="45"/>
      <c r="AE296" s="45"/>
      <c r="AF296" s="45"/>
    </row>
    <row r="297" ht="15.75" customHeight="1">
      <c r="AC297" s="45"/>
      <c r="AD297" s="45"/>
      <c r="AE297" s="45"/>
      <c r="AF297" s="45"/>
    </row>
    <row r="298" ht="15.75" customHeight="1">
      <c r="AC298" s="45"/>
      <c r="AD298" s="45"/>
      <c r="AE298" s="45"/>
      <c r="AF298" s="45"/>
    </row>
    <row r="299" ht="15.75" customHeight="1">
      <c r="AC299" s="45"/>
      <c r="AD299" s="45"/>
      <c r="AE299" s="45"/>
      <c r="AF299" s="45"/>
    </row>
    <row r="300" ht="15.75" customHeight="1">
      <c r="AC300" s="45"/>
      <c r="AD300" s="45"/>
      <c r="AE300" s="45"/>
      <c r="AF300" s="45"/>
    </row>
    <row r="301" ht="15.75" customHeight="1">
      <c r="AC301" s="45"/>
      <c r="AD301" s="45"/>
      <c r="AE301" s="45"/>
      <c r="AF301" s="45"/>
    </row>
    <row r="302" ht="15.75" customHeight="1">
      <c r="AC302" s="45"/>
      <c r="AD302" s="45"/>
      <c r="AE302" s="45"/>
      <c r="AF302" s="45"/>
    </row>
    <row r="303" ht="15.75" customHeight="1">
      <c r="AC303" s="45"/>
      <c r="AD303" s="45"/>
      <c r="AE303" s="45"/>
      <c r="AF303" s="45"/>
    </row>
    <row r="304" ht="15.75" customHeight="1">
      <c r="AC304" s="45"/>
      <c r="AD304" s="45"/>
      <c r="AE304" s="45"/>
      <c r="AF304" s="45"/>
    </row>
    <row r="305" ht="15.75" customHeight="1">
      <c r="AC305" s="45"/>
      <c r="AD305" s="45"/>
      <c r="AE305" s="45"/>
      <c r="AF305" s="45"/>
    </row>
    <row r="306" ht="15.75" customHeight="1">
      <c r="AC306" s="45"/>
      <c r="AD306" s="45"/>
      <c r="AE306" s="45"/>
      <c r="AF306" s="45"/>
    </row>
    <row r="307" ht="15.75" customHeight="1">
      <c r="AC307" s="45"/>
      <c r="AD307" s="45"/>
      <c r="AE307" s="45"/>
      <c r="AF307" s="45"/>
    </row>
    <row r="308" ht="15.75" customHeight="1">
      <c r="AC308" s="45"/>
      <c r="AD308" s="45"/>
      <c r="AE308" s="45"/>
      <c r="AF308" s="45"/>
    </row>
    <row r="309" ht="15.75" customHeight="1">
      <c r="AC309" s="45"/>
      <c r="AD309" s="45"/>
      <c r="AE309" s="45"/>
      <c r="AF309" s="45"/>
    </row>
    <row r="310" ht="15.75" customHeight="1">
      <c r="AC310" s="45"/>
      <c r="AD310" s="45"/>
      <c r="AE310" s="45"/>
      <c r="AF310" s="45"/>
    </row>
    <row r="311" ht="15.75" customHeight="1">
      <c r="AC311" s="45"/>
      <c r="AD311" s="45"/>
      <c r="AE311" s="45"/>
      <c r="AF311" s="45"/>
    </row>
    <row r="312" ht="15.75" customHeight="1">
      <c r="AC312" s="45"/>
      <c r="AD312" s="45"/>
      <c r="AE312" s="45"/>
      <c r="AF312" s="45"/>
    </row>
    <row r="313" ht="15.75" customHeight="1">
      <c r="AC313" s="45"/>
      <c r="AD313" s="45"/>
      <c r="AE313" s="45"/>
      <c r="AF313" s="45"/>
    </row>
    <row r="314" ht="15.75" customHeight="1">
      <c r="AC314" s="45"/>
      <c r="AD314" s="45"/>
      <c r="AE314" s="45"/>
      <c r="AF314" s="45"/>
    </row>
    <row r="315" ht="15.75" customHeight="1">
      <c r="AC315" s="45"/>
      <c r="AD315" s="45"/>
      <c r="AE315" s="45"/>
      <c r="AF315" s="45"/>
    </row>
    <row r="316" ht="15.75" customHeight="1">
      <c r="AC316" s="45"/>
      <c r="AD316" s="45"/>
      <c r="AE316" s="45"/>
      <c r="AF316" s="45"/>
    </row>
    <row r="317" ht="15.75" customHeight="1">
      <c r="AC317" s="45"/>
      <c r="AD317" s="45"/>
      <c r="AE317" s="45"/>
      <c r="AF317" s="45"/>
    </row>
    <row r="318" ht="15.75" customHeight="1">
      <c r="AC318" s="45"/>
      <c r="AD318" s="45"/>
      <c r="AE318" s="45"/>
      <c r="AF318" s="45"/>
    </row>
    <row r="319" ht="15.75" customHeight="1">
      <c r="AC319" s="45"/>
      <c r="AD319" s="45"/>
      <c r="AE319" s="45"/>
      <c r="AF319" s="45"/>
    </row>
    <row r="320" ht="15.75" customHeight="1">
      <c r="AC320" s="45"/>
      <c r="AD320" s="45"/>
      <c r="AE320" s="45"/>
      <c r="AF320" s="45"/>
    </row>
    <row r="321" ht="15.75" customHeight="1">
      <c r="AC321" s="45"/>
      <c r="AD321" s="45"/>
      <c r="AE321" s="45"/>
      <c r="AF321" s="45"/>
    </row>
    <row r="322" ht="15.75" customHeight="1">
      <c r="AC322" s="45"/>
      <c r="AD322" s="45"/>
      <c r="AE322" s="45"/>
      <c r="AF322" s="45"/>
    </row>
    <row r="323" ht="15.75" customHeight="1">
      <c r="AC323" s="45"/>
      <c r="AD323" s="45"/>
      <c r="AE323" s="45"/>
      <c r="AF323" s="45"/>
    </row>
    <row r="324" ht="15.75" customHeight="1">
      <c r="AC324" s="45"/>
      <c r="AD324" s="45"/>
      <c r="AE324" s="45"/>
      <c r="AF324" s="45"/>
    </row>
    <row r="325" ht="15.75" customHeight="1">
      <c r="AC325" s="45"/>
      <c r="AD325" s="45"/>
      <c r="AE325" s="45"/>
      <c r="AF325" s="45"/>
    </row>
    <row r="326" ht="15.75" customHeight="1">
      <c r="AC326" s="45"/>
      <c r="AD326" s="45"/>
      <c r="AE326" s="45"/>
      <c r="AF326" s="45"/>
    </row>
    <row r="327" ht="15.75" customHeight="1">
      <c r="AC327" s="45"/>
      <c r="AD327" s="45"/>
      <c r="AE327" s="45"/>
      <c r="AF327" s="45"/>
    </row>
    <row r="328" ht="15.75" customHeight="1">
      <c r="AC328" s="45"/>
      <c r="AD328" s="45"/>
      <c r="AE328" s="45"/>
      <c r="AF328" s="45"/>
    </row>
    <row r="329" ht="15.75" customHeight="1">
      <c r="AC329" s="45"/>
      <c r="AD329" s="45"/>
      <c r="AE329" s="45"/>
      <c r="AF329" s="45"/>
    </row>
    <row r="330" ht="15.75" customHeight="1">
      <c r="AC330" s="45"/>
      <c r="AD330" s="45"/>
      <c r="AE330" s="45"/>
      <c r="AF330" s="45"/>
    </row>
    <row r="331" ht="15.75" customHeight="1">
      <c r="AC331" s="45"/>
      <c r="AD331" s="45"/>
      <c r="AE331" s="45"/>
      <c r="AF331" s="45"/>
    </row>
    <row r="332" ht="15.75" customHeight="1">
      <c r="AC332" s="45"/>
      <c r="AD332" s="45"/>
      <c r="AE332" s="45"/>
      <c r="AF332" s="45"/>
    </row>
    <row r="333" ht="15.75" customHeight="1">
      <c r="AC333" s="45"/>
      <c r="AD333" s="45"/>
      <c r="AE333" s="45"/>
      <c r="AF333" s="45"/>
    </row>
    <row r="334" ht="15.75" customHeight="1">
      <c r="AC334" s="45"/>
      <c r="AD334" s="45"/>
      <c r="AE334" s="45"/>
      <c r="AF334" s="45"/>
    </row>
    <row r="335" ht="15.75" customHeight="1">
      <c r="AC335" s="45"/>
      <c r="AD335" s="45"/>
      <c r="AE335" s="45"/>
      <c r="AF335" s="45"/>
    </row>
    <row r="336" ht="15.75" customHeight="1">
      <c r="AC336" s="45"/>
      <c r="AD336" s="45"/>
      <c r="AE336" s="45"/>
      <c r="AF336" s="45"/>
    </row>
    <row r="337" ht="15.75" customHeight="1">
      <c r="AC337" s="45"/>
      <c r="AD337" s="45"/>
      <c r="AE337" s="45"/>
      <c r="AF337" s="45"/>
    </row>
    <row r="338" ht="15.75" customHeight="1">
      <c r="AC338" s="45"/>
      <c r="AD338" s="45"/>
      <c r="AE338" s="45"/>
      <c r="AF338" s="45"/>
    </row>
    <row r="339" ht="15.75" customHeight="1">
      <c r="AC339" s="45"/>
      <c r="AD339" s="45"/>
      <c r="AE339" s="45"/>
      <c r="AF339" s="45"/>
    </row>
    <row r="340" ht="15.75" customHeight="1">
      <c r="AC340" s="45"/>
      <c r="AD340" s="45"/>
      <c r="AE340" s="45"/>
      <c r="AF340" s="45"/>
    </row>
    <row r="341" ht="15.75" customHeight="1">
      <c r="AC341" s="45"/>
      <c r="AD341" s="45"/>
      <c r="AE341" s="45"/>
      <c r="AF341" s="45"/>
    </row>
    <row r="342" ht="15.75" customHeight="1">
      <c r="AC342" s="45"/>
      <c r="AD342" s="45"/>
      <c r="AE342" s="45"/>
      <c r="AF342" s="45"/>
    </row>
    <row r="343" ht="15.75" customHeight="1">
      <c r="AC343" s="45"/>
      <c r="AD343" s="45"/>
      <c r="AE343" s="45"/>
      <c r="AF343" s="45"/>
    </row>
    <row r="344" ht="15.75" customHeight="1">
      <c r="AC344" s="45"/>
      <c r="AD344" s="45"/>
      <c r="AE344" s="45"/>
      <c r="AF344" s="45"/>
    </row>
    <row r="345" ht="15.75" customHeight="1">
      <c r="AC345" s="45"/>
      <c r="AD345" s="45"/>
      <c r="AE345" s="45"/>
      <c r="AF345" s="45"/>
    </row>
    <row r="346" ht="15.75" customHeight="1">
      <c r="AC346" s="45"/>
      <c r="AD346" s="45"/>
      <c r="AE346" s="45"/>
      <c r="AF346" s="45"/>
    </row>
    <row r="347" ht="15.75" customHeight="1">
      <c r="AC347" s="45"/>
      <c r="AD347" s="45"/>
      <c r="AE347" s="45"/>
      <c r="AF347" s="45"/>
    </row>
    <row r="348" ht="15.75" customHeight="1">
      <c r="AC348" s="45"/>
      <c r="AD348" s="45"/>
      <c r="AE348" s="45"/>
      <c r="AF348" s="45"/>
    </row>
    <row r="349" ht="15.75" customHeight="1">
      <c r="AC349" s="45"/>
      <c r="AD349" s="45"/>
      <c r="AE349" s="45"/>
      <c r="AF349" s="45"/>
    </row>
    <row r="350" ht="15.75" customHeight="1">
      <c r="AC350" s="45"/>
      <c r="AD350" s="45"/>
      <c r="AE350" s="45"/>
      <c r="AF350" s="45"/>
    </row>
    <row r="351" ht="15.75" customHeight="1">
      <c r="AC351" s="45"/>
      <c r="AD351" s="45"/>
      <c r="AE351" s="45"/>
      <c r="AF351" s="45"/>
    </row>
    <row r="352" ht="15.75" customHeight="1">
      <c r="AC352" s="45"/>
      <c r="AD352" s="45"/>
      <c r="AE352" s="45"/>
      <c r="AF352" s="45"/>
    </row>
    <row r="353" ht="15.75" customHeight="1">
      <c r="AC353" s="45"/>
      <c r="AD353" s="45"/>
      <c r="AE353" s="45"/>
      <c r="AF353" s="45"/>
    </row>
    <row r="354" ht="15.75" customHeight="1">
      <c r="AC354" s="45"/>
      <c r="AD354" s="45"/>
      <c r="AE354" s="45"/>
      <c r="AF354" s="45"/>
    </row>
    <row r="355" ht="15.75" customHeight="1">
      <c r="AC355" s="45"/>
      <c r="AD355" s="45"/>
      <c r="AE355" s="45"/>
      <c r="AF355" s="45"/>
    </row>
    <row r="356" ht="15.75" customHeight="1">
      <c r="AC356" s="45"/>
      <c r="AD356" s="45"/>
      <c r="AE356" s="45"/>
      <c r="AF356" s="45"/>
    </row>
    <row r="357" ht="15.75" customHeight="1">
      <c r="AC357" s="45"/>
      <c r="AD357" s="45"/>
      <c r="AE357" s="45"/>
      <c r="AF357" s="45"/>
    </row>
    <row r="358" ht="15.75" customHeight="1">
      <c r="AC358" s="45"/>
      <c r="AD358" s="45"/>
      <c r="AE358" s="45"/>
      <c r="AF358" s="45"/>
    </row>
    <row r="359" ht="15.75" customHeight="1">
      <c r="AC359" s="45"/>
      <c r="AD359" s="45"/>
      <c r="AE359" s="45"/>
      <c r="AF359" s="45"/>
    </row>
    <row r="360" ht="15.75" customHeight="1">
      <c r="AC360" s="45"/>
      <c r="AD360" s="45"/>
      <c r="AE360" s="45"/>
      <c r="AF360" s="45"/>
    </row>
    <row r="361" ht="15.75" customHeight="1">
      <c r="AC361" s="45"/>
      <c r="AD361" s="45"/>
      <c r="AE361" s="45"/>
      <c r="AF361" s="45"/>
    </row>
    <row r="362" ht="15.75" customHeight="1">
      <c r="AC362" s="45"/>
      <c r="AD362" s="45"/>
      <c r="AE362" s="45"/>
      <c r="AF362" s="45"/>
    </row>
    <row r="363" ht="15.75" customHeight="1">
      <c r="AC363" s="45"/>
      <c r="AD363" s="45"/>
      <c r="AE363" s="45"/>
      <c r="AF363" s="45"/>
    </row>
    <row r="364" ht="15.75" customHeight="1">
      <c r="AC364" s="45"/>
      <c r="AD364" s="45"/>
      <c r="AE364" s="45"/>
      <c r="AF364" s="45"/>
    </row>
    <row r="365" ht="15.75" customHeight="1">
      <c r="AC365" s="45"/>
      <c r="AD365" s="45"/>
      <c r="AE365" s="45"/>
      <c r="AF365" s="45"/>
    </row>
    <row r="366" ht="15.75" customHeight="1">
      <c r="AC366" s="45"/>
      <c r="AD366" s="45"/>
      <c r="AE366" s="45"/>
      <c r="AF366" s="45"/>
    </row>
    <row r="367" ht="15.75" customHeight="1">
      <c r="AC367" s="45"/>
      <c r="AD367" s="45"/>
      <c r="AE367" s="45"/>
      <c r="AF367" s="45"/>
    </row>
    <row r="368" ht="15.75" customHeight="1">
      <c r="AC368" s="45"/>
      <c r="AD368" s="45"/>
      <c r="AE368" s="45"/>
      <c r="AF368" s="45"/>
    </row>
    <row r="369" ht="15.75" customHeight="1">
      <c r="AC369" s="45"/>
      <c r="AD369" s="45"/>
      <c r="AE369" s="45"/>
      <c r="AF369" s="45"/>
    </row>
    <row r="370" ht="15.75" customHeight="1">
      <c r="AC370" s="45"/>
      <c r="AD370" s="45"/>
      <c r="AE370" s="45"/>
      <c r="AF370" s="45"/>
    </row>
    <row r="371" ht="15.75" customHeight="1">
      <c r="AC371" s="45"/>
      <c r="AD371" s="45"/>
      <c r="AE371" s="45"/>
      <c r="AF371" s="45"/>
    </row>
    <row r="372" ht="15.75" customHeight="1">
      <c r="AC372" s="45"/>
      <c r="AD372" s="45"/>
      <c r="AE372" s="45"/>
      <c r="AF372" s="45"/>
    </row>
    <row r="373" ht="15.75" customHeight="1">
      <c r="AC373" s="45"/>
      <c r="AD373" s="45"/>
      <c r="AE373" s="45"/>
      <c r="AF373" s="45"/>
    </row>
    <row r="374" ht="15.75" customHeight="1">
      <c r="AC374" s="45"/>
      <c r="AD374" s="45"/>
      <c r="AE374" s="45"/>
      <c r="AF374" s="45"/>
    </row>
    <row r="375" ht="15.75" customHeight="1">
      <c r="AC375" s="45"/>
      <c r="AD375" s="45"/>
      <c r="AE375" s="45"/>
      <c r="AF375" s="45"/>
    </row>
    <row r="376" ht="15.75" customHeight="1">
      <c r="AC376" s="45"/>
      <c r="AD376" s="45"/>
      <c r="AE376" s="45"/>
      <c r="AF376" s="45"/>
    </row>
    <row r="377" ht="15.75" customHeight="1">
      <c r="AC377" s="45"/>
      <c r="AD377" s="45"/>
      <c r="AE377" s="45"/>
      <c r="AF377" s="45"/>
    </row>
    <row r="378" ht="15.75" customHeight="1">
      <c r="AC378" s="45"/>
      <c r="AD378" s="45"/>
      <c r="AE378" s="45"/>
      <c r="AF378" s="45"/>
    </row>
    <row r="379" ht="15.75" customHeight="1">
      <c r="AC379" s="45"/>
      <c r="AD379" s="45"/>
      <c r="AE379" s="45"/>
      <c r="AF379" s="45"/>
    </row>
    <row r="380" ht="15.75" customHeight="1">
      <c r="AC380" s="45"/>
      <c r="AD380" s="45"/>
      <c r="AE380" s="45"/>
      <c r="AF380" s="45"/>
    </row>
    <row r="381" ht="15.75" customHeight="1">
      <c r="AC381" s="45"/>
      <c r="AD381" s="45"/>
      <c r="AE381" s="45"/>
      <c r="AF381" s="45"/>
    </row>
    <row r="382" ht="15.75" customHeight="1">
      <c r="AC382" s="45"/>
      <c r="AD382" s="45"/>
      <c r="AE382" s="45"/>
      <c r="AF382" s="45"/>
    </row>
    <row r="383" ht="15.75" customHeight="1">
      <c r="AC383" s="45"/>
      <c r="AD383" s="45"/>
      <c r="AE383" s="45"/>
      <c r="AF383" s="45"/>
    </row>
    <row r="384" ht="15.75" customHeight="1">
      <c r="AC384" s="45"/>
      <c r="AD384" s="45"/>
      <c r="AE384" s="45"/>
      <c r="AF384" s="45"/>
    </row>
    <row r="385" ht="15.75" customHeight="1">
      <c r="AC385" s="45"/>
      <c r="AD385" s="45"/>
      <c r="AE385" s="45"/>
      <c r="AF385" s="45"/>
    </row>
    <row r="386" ht="15.75" customHeight="1">
      <c r="AC386" s="45"/>
      <c r="AD386" s="45"/>
      <c r="AE386" s="45"/>
      <c r="AF386" s="45"/>
    </row>
    <row r="387" ht="15.75" customHeight="1">
      <c r="AC387" s="45"/>
      <c r="AD387" s="45"/>
      <c r="AE387" s="45"/>
      <c r="AF387" s="45"/>
    </row>
    <row r="388" ht="15.75" customHeight="1">
      <c r="AC388" s="45"/>
      <c r="AD388" s="45"/>
      <c r="AE388" s="45"/>
      <c r="AF388" s="45"/>
    </row>
    <row r="389" ht="15.75" customHeight="1">
      <c r="AC389" s="45"/>
      <c r="AD389" s="45"/>
      <c r="AE389" s="45"/>
      <c r="AF389" s="45"/>
    </row>
    <row r="390" ht="15.75" customHeight="1">
      <c r="AC390" s="45"/>
      <c r="AD390" s="45"/>
      <c r="AE390" s="45"/>
      <c r="AF390" s="45"/>
    </row>
    <row r="391" ht="15.75" customHeight="1">
      <c r="AC391" s="45"/>
      <c r="AD391" s="45"/>
      <c r="AE391" s="45"/>
      <c r="AF391" s="45"/>
    </row>
    <row r="392" ht="15.75" customHeight="1">
      <c r="AC392" s="45"/>
      <c r="AD392" s="45"/>
      <c r="AE392" s="45"/>
      <c r="AF392" s="45"/>
    </row>
    <row r="393" ht="15.75" customHeight="1">
      <c r="AC393" s="45"/>
      <c r="AD393" s="45"/>
      <c r="AE393" s="45"/>
      <c r="AF393" s="45"/>
    </row>
    <row r="394" ht="15.75" customHeight="1">
      <c r="AC394" s="45"/>
      <c r="AD394" s="45"/>
      <c r="AE394" s="45"/>
      <c r="AF394" s="45"/>
    </row>
    <row r="395" ht="15.75" customHeight="1">
      <c r="AC395" s="45"/>
      <c r="AD395" s="45"/>
      <c r="AE395" s="45"/>
      <c r="AF395" s="45"/>
    </row>
    <row r="396" ht="15.75" customHeight="1">
      <c r="AC396" s="45"/>
      <c r="AD396" s="45"/>
      <c r="AE396" s="45"/>
      <c r="AF396" s="45"/>
    </row>
    <row r="397" ht="15.75" customHeight="1">
      <c r="AC397" s="45"/>
      <c r="AD397" s="45"/>
      <c r="AE397" s="45"/>
      <c r="AF397" s="45"/>
    </row>
    <row r="398" ht="15.75" customHeight="1">
      <c r="AC398" s="45"/>
      <c r="AD398" s="45"/>
      <c r="AE398" s="45"/>
      <c r="AF398" s="45"/>
    </row>
    <row r="399" ht="15.75" customHeight="1">
      <c r="AC399" s="45"/>
      <c r="AD399" s="45"/>
      <c r="AE399" s="45"/>
      <c r="AF399" s="45"/>
    </row>
    <row r="400" ht="15.75" customHeight="1">
      <c r="AC400" s="45"/>
      <c r="AD400" s="45"/>
      <c r="AE400" s="45"/>
      <c r="AF400" s="45"/>
    </row>
    <row r="401" ht="15.75" customHeight="1">
      <c r="AC401" s="45"/>
      <c r="AD401" s="45"/>
      <c r="AE401" s="45"/>
      <c r="AF401" s="45"/>
    </row>
    <row r="402" ht="15.75" customHeight="1">
      <c r="AC402" s="45"/>
      <c r="AD402" s="45"/>
      <c r="AE402" s="45"/>
      <c r="AF402" s="45"/>
    </row>
    <row r="403" ht="15.75" customHeight="1">
      <c r="AC403" s="45"/>
      <c r="AD403" s="45"/>
      <c r="AE403" s="45"/>
      <c r="AF403" s="45"/>
    </row>
    <row r="404" ht="15.75" customHeight="1">
      <c r="AC404" s="45"/>
      <c r="AD404" s="45"/>
      <c r="AE404" s="45"/>
      <c r="AF404" s="45"/>
    </row>
    <row r="405" ht="15.75" customHeight="1">
      <c r="AC405" s="45"/>
      <c r="AD405" s="45"/>
      <c r="AE405" s="45"/>
      <c r="AF405" s="45"/>
    </row>
    <row r="406" ht="15.75" customHeight="1">
      <c r="AC406" s="45"/>
      <c r="AD406" s="45"/>
      <c r="AE406" s="45"/>
      <c r="AF406" s="45"/>
    </row>
    <row r="407" ht="15.75" customHeight="1">
      <c r="AC407" s="45"/>
      <c r="AD407" s="45"/>
      <c r="AE407" s="45"/>
      <c r="AF407" s="45"/>
    </row>
    <row r="408" ht="15.75" customHeight="1">
      <c r="AC408" s="45"/>
      <c r="AD408" s="45"/>
      <c r="AE408" s="45"/>
      <c r="AF408" s="45"/>
    </row>
    <row r="409" ht="15.75" customHeight="1">
      <c r="AC409" s="45"/>
      <c r="AD409" s="45"/>
      <c r="AE409" s="45"/>
      <c r="AF409" s="45"/>
    </row>
    <row r="410" ht="15.75" customHeight="1">
      <c r="AC410" s="45"/>
      <c r="AD410" s="45"/>
      <c r="AE410" s="45"/>
      <c r="AF410" s="45"/>
    </row>
    <row r="411" ht="15.75" customHeight="1">
      <c r="AC411" s="45"/>
      <c r="AD411" s="45"/>
      <c r="AE411" s="45"/>
      <c r="AF411" s="45"/>
    </row>
    <row r="412" ht="15.75" customHeight="1">
      <c r="AC412" s="45"/>
      <c r="AD412" s="45"/>
      <c r="AE412" s="45"/>
      <c r="AF412" s="45"/>
    </row>
    <row r="413" ht="15.75" customHeight="1">
      <c r="AC413" s="45"/>
      <c r="AD413" s="45"/>
      <c r="AE413" s="45"/>
      <c r="AF413" s="45"/>
    </row>
    <row r="414" ht="15.75" customHeight="1">
      <c r="AC414" s="45"/>
      <c r="AD414" s="45"/>
      <c r="AE414" s="45"/>
      <c r="AF414" s="45"/>
    </row>
    <row r="415" ht="15.75" customHeight="1">
      <c r="AC415" s="45"/>
      <c r="AD415" s="45"/>
      <c r="AE415" s="45"/>
      <c r="AF415" s="45"/>
    </row>
    <row r="416" ht="15.75" customHeight="1">
      <c r="AC416" s="45"/>
      <c r="AD416" s="45"/>
      <c r="AE416" s="45"/>
      <c r="AF416" s="45"/>
    </row>
    <row r="417" ht="15.75" customHeight="1">
      <c r="AC417" s="45"/>
      <c r="AD417" s="45"/>
      <c r="AE417" s="45"/>
      <c r="AF417" s="45"/>
    </row>
    <row r="418" ht="15.75" customHeight="1">
      <c r="AC418" s="45"/>
      <c r="AD418" s="45"/>
      <c r="AE418" s="45"/>
      <c r="AF418" s="45"/>
    </row>
    <row r="419" ht="15.75" customHeight="1">
      <c r="AC419" s="45"/>
      <c r="AD419" s="45"/>
      <c r="AE419" s="45"/>
      <c r="AF419" s="45"/>
    </row>
    <row r="420" ht="15.75" customHeight="1">
      <c r="AC420" s="45"/>
      <c r="AD420" s="45"/>
      <c r="AE420" s="45"/>
      <c r="AF420" s="45"/>
    </row>
    <row r="421" ht="15.75" customHeight="1">
      <c r="AC421" s="45"/>
      <c r="AD421" s="45"/>
      <c r="AE421" s="45"/>
      <c r="AF421" s="45"/>
    </row>
    <row r="422" ht="15.75" customHeight="1">
      <c r="AC422" s="45"/>
      <c r="AD422" s="45"/>
      <c r="AE422" s="45"/>
      <c r="AF422" s="45"/>
    </row>
    <row r="423" ht="15.75" customHeight="1">
      <c r="AC423" s="45"/>
      <c r="AD423" s="45"/>
      <c r="AE423" s="45"/>
      <c r="AF423" s="45"/>
    </row>
    <row r="424" ht="15.75" customHeight="1">
      <c r="AC424" s="45"/>
      <c r="AD424" s="45"/>
      <c r="AE424" s="45"/>
      <c r="AF424" s="45"/>
    </row>
    <row r="425" ht="15.75" customHeight="1">
      <c r="AC425" s="45"/>
      <c r="AD425" s="45"/>
      <c r="AE425" s="45"/>
      <c r="AF425" s="45"/>
    </row>
    <row r="426" ht="15.75" customHeight="1">
      <c r="AC426" s="45"/>
      <c r="AD426" s="45"/>
      <c r="AE426" s="45"/>
      <c r="AF426" s="45"/>
    </row>
    <row r="427" ht="15.75" customHeight="1">
      <c r="AC427" s="45"/>
      <c r="AD427" s="45"/>
      <c r="AE427" s="45"/>
      <c r="AF427" s="45"/>
    </row>
    <row r="428" ht="15.75" customHeight="1">
      <c r="AC428" s="45"/>
      <c r="AD428" s="45"/>
      <c r="AE428" s="45"/>
      <c r="AF428" s="45"/>
    </row>
    <row r="429" ht="15.75" customHeight="1">
      <c r="AC429" s="45"/>
      <c r="AD429" s="45"/>
      <c r="AE429" s="45"/>
      <c r="AF429" s="45"/>
    </row>
    <row r="430" ht="15.75" customHeight="1">
      <c r="AC430" s="45"/>
      <c r="AD430" s="45"/>
      <c r="AE430" s="45"/>
      <c r="AF430" s="45"/>
    </row>
    <row r="431" ht="15.75" customHeight="1">
      <c r="AC431" s="45"/>
      <c r="AD431" s="45"/>
      <c r="AE431" s="45"/>
      <c r="AF431" s="45"/>
    </row>
    <row r="432" ht="15.75" customHeight="1">
      <c r="AC432" s="45"/>
      <c r="AD432" s="45"/>
      <c r="AE432" s="45"/>
      <c r="AF432" s="45"/>
    </row>
    <row r="433" ht="15.75" customHeight="1">
      <c r="AC433" s="45"/>
      <c r="AD433" s="45"/>
      <c r="AE433" s="45"/>
      <c r="AF433" s="45"/>
    </row>
    <row r="434" ht="15.75" customHeight="1">
      <c r="AC434" s="45"/>
      <c r="AD434" s="45"/>
      <c r="AE434" s="45"/>
      <c r="AF434" s="45"/>
    </row>
    <row r="435" ht="15.75" customHeight="1">
      <c r="AC435" s="45"/>
      <c r="AD435" s="45"/>
      <c r="AE435" s="45"/>
      <c r="AF435" s="45"/>
    </row>
    <row r="436" ht="15.75" customHeight="1">
      <c r="AC436" s="45"/>
      <c r="AD436" s="45"/>
      <c r="AE436" s="45"/>
      <c r="AF436" s="45"/>
    </row>
    <row r="437" ht="15.75" customHeight="1">
      <c r="AC437" s="45"/>
      <c r="AD437" s="45"/>
      <c r="AE437" s="45"/>
      <c r="AF437" s="45"/>
    </row>
    <row r="438" ht="15.75" customHeight="1">
      <c r="AC438" s="45"/>
      <c r="AD438" s="45"/>
      <c r="AE438" s="45"/>
      <c r="AF438" s="45"/>
    </row>
    <row r="439" ht="15.75" customHeight="1">
      <c r="AC439" s="45"/>
      <c r="AD439" s="45"/>
      <c r="AE439" s="45"/>
      <c r="AF439" s="45"/>
    </row>
    <row r="440" ht="15.75" customHeight="1">
      <c r="AC440" s="45"/>
      <c r="AD440" s="45"/>
      <c r="AE440" s="45"/>
      <c r="AF440" s="45"/>
    </row>
    <row r="441" ht="15.75" customHeight="1">
      <c r="AC441" s="45"/>
      <c r="AD441" s="45"/>
      <c r="AE441" s="45"/>
      <c r="AF441" s="45"/>
    </row>
    <row r="442" ht="15.75" customHeight="1">
      <c r="AC442" s="45"/>
      <c r="AD442" s="45"/>
      <c r="AE442" s="45"/>
      <c r="AF442" s="45"/>
    </row>
    <row r="443" ht="15.75" customHeight="1">
      <c r="AC443" s="45"/>
      <c r="AD443" s="45"/>
      <c r="AE443" s="45"/>
      <c r="AF443" s="45"/>
    </row>
    <row r="444" ht="15.75" customHeight="1">
      <c r="AC444" s="45"/>
      <c r="AD444" s="45"/>
      <c r="AE444" s="45"/>
      <c r="AF444" s="45"/>
    </row>
    <row r="445" ht="15.75" customHeight="1">
      <c r="AC445" s="45"/>
      <c r="AD445" s="45"/>
      <c r="AE445" s="45"/>
      <c r="AF445" s="45"/>
    </row>
    <row r="446" ht="15.75" customHeight="1">
      <c r="AC446" s="45"/>
      <c r="AD446" s="45"/>
      <c r="AE446" s="45"/>
      <c r="AF446" s="45"/>
    </row>
    <row r="447" ht="15.75" customHeight="1">
      <c r="AC447" s="45"/>
      <c r="AD447" s="45"/>
      <c r="AE447" s="45"/>
      <c r="AF447" s="45"/>
    </row>
    <row r="448" ht="15.75" customHeight="1">
      <c r="AC448" s="45"/>
      <c r="AD448" s="45"/>
      <c r="AE448" s="45"/>
      <c r="AF448" s="45"/>
    </row>
    <row r="449" ht="15.75" customHeight="1">
      <c r="AC449" s="45"/>
      <c r="AD449" s="45"/>
      <c r="AE449" s="45"/>
      <c r="AF449" s="45"/>
    </row>
    <row r="450" ht="15.75" customHeight="1">
      <c r="AC450" s="45"/>
      <c r="AD450" s="45"/>
      <c r="AE450" s="45"/>
      <c r="AF450" s="45"/>
    </row>
    <row r="451" ht="15.75" customHeight="1">
      <c r="AC451" s="45"/>
      <c r="AD451" s="45"/>
      <c r="AE451" s="45"/>
      <c r="AF451" s="45"/>
    </row>
    <row r="452" ht="15.75" customHeight="1">
      <c r="AC452" s="45"/>
      <c r="AD452" s="45"/>
      <c r="AE452" s="45"/>
      <c r="AF452" s="45"/>
    </row>
    <row r="453" ht="15.75" customHeight="1">
      <c r="AC453" s="45"/>
      <c r="AD453" s="45"/>
      <c r="AE453" s="45"/>
      <c r="AF453" s="45"/>
    </row>
    <row r="454" ht="15.75" customHeight="1">
      <c r="AC454" s="45"/>
      <c r="AD454" s="45"/>
      <c r="AE454" s="45"/>
      <c r="AF454" s="45"/>
    </row>
    <row r="455" ht="15.75" customHeight="1">
      <c r="AC455" s="45"/>
      <c r="AD455" s="45"/>
      <c r="AE455" s="45"/>
      <c r="AF455" s="45"/>
    </row>
    <row r="456" ht="15.75" customHeight="1">
      <c r="AC456" s="45"/>
      <c r="AD456" s="45"/>
      <c r="AE456" s="45"/>
      <c r="AF456" s="45"/>
    </row>
    <row r="457" ht="15.75" customHeight="1">
      <c r="AC457" s="45"/>
      <c r="AD457" s="45"/>
      <c r="AE457" s="45"/>
      <c r="AF457" s="45"/>
    </row>
    <row r="458" ht="15.75" customHeight="1">
      <c r="AC458" s="45"/>
      <c r="AD458" s="45"/>
      <c r="AE458" s="45"/>
      <c r="AF458" s="45"/>
    </row>
    <row r="459" ht="15.75" customHeight="1">
      <c r="AC459" s="45"/>
      <c r="AD459" s="45"/>
      <c r="AE459" s="45"/>
      <c r="AF459" s="45"/>
    </row>
    <row r="460" ht="15.75" customHeight="1">
      <c r="AC460" s="45"/>
      <c r="AD460" s="45"/>
      <c r="AE460" s="45"/>
      <c r="AF460" s="45"/>
    </row>
    <row r="461" ht="15.75" customHeight="1">
      <c r="AC461" s="45"/>
      <c r="AD461" s="45"/>
      <c r="AE461" s="45"/>
      <c r="AF461" s="45"/>
    </row>
    <row r="462" ht="15.75" customHeight="1">
      <c r="AC462" s="45"/>
      <c r="AD462" s="45"/>
      <c r="AE462" s="45"/>
      <c r="AF462" s="45"/>
    </row>
    <row r="463" ht="15.75" customHeight="1">
      <c r="AC463" s="45"/>
      <c r="AD463" s="45"/>
      <c r="AE463" s="45"/>
      <c r="AF463" s="45"/>
    </row>
    <row r="464" ht="15.75" customHeight="1">
      <c r="AC464" s="45"/>
      <c r="AD464" s="45"/>
      <c r="AE464" s="45"/>
      <c r="AF464" s="45"/>
    </row>
    <row r="465" ht="15.75" customHeight="1">
      <c r="AC465" s="45"/>
      <c r="AD465" s="45"/>
      <c r="AE465" s="45"/>
      <c r="AF465" s="45"/>
    </row>
    <row r="466" ht="15.75" customHeight="1">
      <c r="AC466" s="45"/>
      <c r="AD466" s="45"/>
      <c r="AE466" s="45"/>
      <c r="AF466" s="45"/>
    </row>
    <row r="467" ht="15.75" customHeight="1">
      <c r="AC467" s="45"/>
      <c r="AD467" s="45"/>
      <c r="AE467" s="45"/>
      <c r="AF467" s="45"/>
    </row>
    <row r="468" ht="15.75" customHeight="1">
      <c r="AC468" s="45"/>
      <c r="AD468" s="45"/>
      <c r="AE468" s="45"/>
      <c r="AF468" s="45"/>
    </row>
    <row r="469" ht="15.75" customHeight="1">
      <c r="AC469" s="45"/>
      <c r="AD469" s="45"/>
      <c r="AE469" s="45"/>
      <c r="AF469" s="45"/>
    </row>
    <row r="470" ht="15.75" customHeight="1">
      <c r="AC470" s="45"/>
      <c r="AD470" s="45"/>
      <c r="AE470" s="45"/>
      <c r="AF470" s="45"/>
    </row>
    <row r="471" ht="15.75" customHeight="1">
      <c r="AC471" s="45"/>
      <c r="AD471" s="45"/>
      <c r="AE471" s="45"/>
      <c r="AF471" s="45"/>
    </row>
    <row r="472" ht="15.75" customHeight="1">
      <c r="AC472" s="45"/>
      <c r="AD472" s="45"/>
      <c r="AE472" s="45"/>
      <c r="AF472" s="45"/>
    </row>
    <row r="473" ht="15.75" customHeight="1">
      <c r="AC473" s="45"/>
      <c r="AD473" s="45"/>
      <c r="AE473" s="45"/>
      <c r="AF473" s="45"/>
    </row>
    <row r="474" ht="15.75" customHeight="1">
      <c r="AC474" s="45"/>
      <c r="AD474" s="45"/>
      <c r="AE474" s="45"/>
      <c r="AF474" s="45"/>
    </row>
    <row r="475" ht="15.75" customHeight="1">
      <c r="AC475" s="45"/>
      <c r="AD475" s="45"/>
      <c r="AE475" s="45"/>
      <c r="AF475" s="45"/>
    </row>
    <row r="476" ht="15.75" customHeight="1">
      <c r="AC476" s="45"/>
      <c r="AD476" s="45"/>
      <c r="AE476" s="45"/>
      <c r="AF476" s="45"/>
    </row>
    <row r="477" ht="15.75" customHeight="1">
      <c r="AC477" s="45"/>
      <c r="AD477" s="45"/>
      <c r="AE477" s="45"/>
      <c r="AF477" s="45"/>
    </row>
    <row r="478" ht="15.75" customHeight="1">
      <c r="AC478" s="45"/>
      <c r="AD478" s="45"/>
      <c r="AE478" s="45"/>
      <c r="AF478" s="45"/>
    </row>
    <row r="479" ht="15.75" customHeight="1">
      <c r="AC479" s="45"/>
      <c r="AD479" s="45"/>
      <c r="AE479" s="45"/>
      <c r="AF479" s="45"/>
    </row>
    <row r="480" ht="15.75" customHeight="1">
      <c r="AC480" s="45"/>
      <c r="AD480" s="45"/>
      <c r="AE480" s="45"/>
      <c r="AF480" s="45"/>
    </row>
    <row r="481" ht="15.75" customHeight="1">
      <c r="AC481" s="45"/>
      <c r="AD481" s="45"/>
      <c r="AE481" s="45"/>
      <c r="AF481" s="45"/>
    </row>
    <row r="482" ht="15.75" customHeight="1">
      <c r="AC482" s="45"/>
      <c r="AD482" s="45"/>
      <c r="AE482" s="45"/>
      <c r="AF482" s="45"/>
    </row>
    <row r="483" ht="15.75" customHeight="1">
      <c r="AC483" s="45"/>
      <c r="AD483" s="45"/>
      <c r="AE483" s="45"/>
      <c r="AF483" s="45"/>
    </row>
    <row r="484" ht="15.75" customHeight="1">
      <c r="AC484" s="45"/>
      <c r="AD484" s="45"/>
      <c r="AE484" s="45"/>
      <c r="AF484" s="45"/>
    </row>
    <row r="485" ht="15.75" customHeight="1">
      <c r="AC485" s="45"/>
      <c r="AD485" s="45"/>
      <c r="AE485" s="45"/>
      <c r="AF485" s="45"/>
    </row>
    <row r="486" ht="15.75" customHeight="1">
      <c r="AC486" s="45"/>
      <c r="AD486" s="45"/>
      <c r="AE486" s="45"/>
      <c r="AF486" s="45"/>
    </row>
    <row r="487" ht="15.75" customHeight="1">
      <c r="AC487" s="45"/>
      <c r="AD487" s="45"/>
      <c r="AE487" s="45"/>
      <c r="AF487" s="45"/>
    </row>
    <row r="488" ht="15.75" customHeight="1">
      <c r="AC488" s="45"/>
      <c r="AD488" s="45"/>
      <c r="AE488" s="45"/>
      <c r="AF488" s="45"/>
    </row>
    <row r="489" ht="15.75" customHeight="1">
      <c r="AC489" s="45"/>
      <c r="AD489" s="45"/>
      <c r="AE489" s="45"/>
      <c r="AF489" s="45"/>
    </row>
    <row r="490" ht="15.75" customHeight="1">
      <c r="AC490" s="45"/>
      <c r="AD490" s="45"/>
      <c r="AE490" s="45"/>
      <c r="AF490" s="45"/>
    </row>
    <row r="491" ht="15.75" customHeight="1">
      <c r="AC491" s="45"/>
      <c r="AD491" s="45"/>
      <c r="AE491" s="45"/>
      <c r="AF491" s="45"/>
    </row>
    <row r="492" ht="15.75" customHeight="1">
      <c r="AC492" s="45"/>
      <c r="AD492" s="45"/>
      <c r="AE492" s="45"/>
      <c r="AF492" s="45"/>
    </row>
    <row r="493" ht="15.75" customHeight="1">
      <c r="AC493" s="45"/>
      <c r="AD493" s="45"/>
      <c r="AE493" s="45"/>
      <c r="AF493" s="45"/>
    </row>
    <row r="494" ht="15.75" customHeight="1">
      <c r="AC494" s="45"/>
      <c r="AD494" s="45"/>
      <c r="AE494" s="45"/>
      <c r="AF494" s="45"/>
    </row>
    <row r="495" ht="15.75" customHeight="1">
      <c r="AC495" s="45"/>
      <c r="AD495" s="45"/>
      <c r="AE495" s="45"/>
      <c r="AF495" s="45"/>
    </row>
    <row r="496" ht="15.75" customHeight="1">
      <c r="AC496" s="45"/>
      <c r="AD496" s="45"/>
      <c r="AE496" s="45"/>
      <c r="AF496" s="45"/>
    </row>
    <row r="497" ht="15.75" customHeight="1">
      <c r="AC497" s="45"/>
      <c r="AD497" s="45"/>
      <c r="AE497" s="45"/>
      <c r="AF497" s="45"/>
    </row>
    <row r="498" ht="15.75" customHeight="1">
      <c r="AC498" s="45"/>
      <c r="AD498" s="45"/>
      <c r="AE498" s="45"/>
      <c r="AF498" s="45"/>
    </row>
    <row r="499" ht="15.75" customHeight="1">
      <c r="AC499" s="45"/>
      <c r="AD499" s="45"/>
      <c r="AE499" s="45"/>
      <c r="AF499" s="45"/>
    </row>
    <row r="500" ht="15.75" customHeight="1">
      <c r="AC500" s="45"/>
      <c r="AD500" s="45"/>
      <c r="AE500" s="45"/>
      <c r="AF500" s="45"/>
    </row>
    <row r="501" ht="15.75" customHeight="1">
      <c r="AC501" s="45"/>
      <c r="AD501" s="45"/>
      <c r="AE501" s="45"/>
      <c r="AF501" s="45"/>
    </row>
    <row r="502" ht="15.75" customHeight="1">
      <c r="AC502" s="45"/>
      <c r="AD502" s="45"/>
      <c r="AE502" s="45"/>
      <c r="AF502" s="45"/>
    </row>
    <row r="503" ht="15.75" customHeight="1">
      <c r="AC503" s="45"/>
      <c r="AD503" s="45"/>
      <c r="AE503" s="45"/>
      <c r="AF503" s="45"/>
    </row>
    <row r="504" ht="15.75" customHeight="1">
      <c r="AC504" s="45"/>
      <c r="AD504" s="45"/>
      <c r="AE504" s="45"/>
      <c r="AF504" s="45"/>
    </row>
    <row r="505" ht="15.75" customHeight="1">
      <c r="AC505" s="45"/>
      <c r="AD505" s="45"/>
      <c r="AE505" s="45"/>
      <c r="AF505" s="45"/>
    </row>
    <row r="506" ht="15.75" customHeight="1">
      <c r="AC506" s="45"/>
      <c r="AD506" s="45"/>
      <c r="AE506" s="45"/>
      <c r="AF506" s="45"/>
    </row>
    <row r="507" ht="15.75" customHeight="1">
      <c r="AC507" s="45"/>
      <c r="AD507" s="45"/>
      <c r="AE507" s="45"/>
      <c r="AF507" s="45"/>
    </row>
    <row r="508" ht="15.75" customHeight="1">
      <c r="AC508" s="45"/>
      <c r="AD508" s="45"/>
      <c r="AE508" s="45"/>
      <c r="AF508" s="45"/>
    </row>
    <row r="509" ht="15.75" customHeight="1">
      <c r="AC509" s="45"/>
      <c r="AD509" s="45"/>
      <c r="AE509" s="45"/>
      <c r="AF509" s="45"/>
    </row>
    <row r="510" ht="15.75" customHeight="1">
      <c r="AC510" s="45"/>
      <c r="AD510" s="45"/>
      <c r="AE510" s="45"/>
      <c r="AF510" s="45"/>
    </row>
    <row r="511" ht="15.75" customHeight="1">
      <c r="AC511" s="45"/>
      <c r="AD511" s="45"/>
      <c r="AE511" s="45"/>
      <c r="AF511" s="45"/>
    </row>
    <row r="512" ht="15.75" customHeight="1">
      <c r="AC512" s="45"/>
      <c r="AD512" s="45"/>
      <c r="AE512" s="45"/>
      <c r="AF512" s="45"/>
    </row>
    <row r="513" ht="15.75" customHeight="1">
      <c r="AC513" s="45"/>
      <c r="AD513" s="45"/>
      <c r="AE513" s="45"/>
      <c r="AF513" s="45"/>
    </row>
    <row r="514" ht="15.75" customHeight="1">
      <c r="AC514" s="45"/>
      <c r="AD514" s="45"/>
      <c r="AE514" s="45"/>
      <c r="AF514" s="45"/>
    </row>
    <row r="515" ht="15.75" customHeight="1">
      <c r="AC515" s="45"/>
      <c r="AD515" s="45"/>
      <c r="AE515" s="45"/>
      <c r="AF515" s="45"/>
    </row>
    <row r="516" ht="15.75" customHeight="1">
      <c r="AC516" s="45"/>
      <c r="AD516" s="45"/>
      <c r="AE516" s="45"/>
      <c r="AF516" s="45"/>
    </row>
    <row r="517" ht="15.75" customHeight="1">
      <c r="AC517" s="45"/>
      <c r="AD517" s="45"/>
      <c r="AE517" s="45"/>
      <c r="AF517" s="45"/>
    </row>
    <row r="518" ht="15.75" customHeight="1">
      <c r="AC518" s="45"/>
      <c r="AD518" s="45"/>
      <c r="AE518" s="45"/>
      <c r="AF518" s="45"/>
    </row>
    <row r="519" ht="15.75" customHeight="1">
      <c r="AC519" s="45"/>
      <c r="AD519" s="45"/>
      <c r="AE519" s="45"/>
      <c r="AF519" s="45"/>
    </row>
    <row r="520" ht="15.75" customHeight="1">
      <c r="AC520" s="45"/>
      <c r="AD520" s="45"/>
      <c r="AE520" s="45"/>
      <c r="AF520" s="45"/>
    </row>
    <row r="521" ht="15.75" customHeight="1">
      <c r="AC521" s="45"/>
      <c r="AD521" s="45"/>
      <c r="AE521" s="45"/>
      <c r="AF521" s="45"/>
    </row>
    <row r="522" ht="15.75" customHeight="1">
      <c r="AC522" s="45"/>
      <c r="AD522" s="45"/>
      <c r="AE522" s="45"/>
      <c r="AF522" s="45"/>
    </row>
    <row r="523" ht="15.75" customHeight="1">
      <c r="AC523" s="45"/>
      <c r="AD523" s="45"/>
      <c r="AE523" s="45"/>
      <c r="AF523" s="45"/>
    </row>
    <row r="524" ht="15.75" customHeight="1">
      <c r="AC524" s="45"/>
      <c r="AD524" s="45"/>
      <c r="AE524" s="45"/>
      <c r="AF524" s="45"/>
    </row>
    <row r="525" ht="15.75" customHeight="1">
      <c r="AC525" s="45"/>
      <c r="AD525" s="45"/>
      <c r="AE525" s="45"/>
      <c r="AF525" s="45"/>
    </row>
    <row r="526" ht="15.75" customHeight="1">
      <c r="AC526" s="45"/>
      <c r="AD526" s="45"/>
      <c r="AE526" s="45"/>
      <c r="AF526" s="45"/>
    </row>
    <row r="527" ht="15.75" customHeight="1">
      <c r="AC527" s="45"/>
      <c r="AD527" s="45"/>
      <c r="AE527" s="45"/>
      <c r="AF527" s="45"/>
    </row>
    <row r="528" ht="15.75" customHeight="1">
      <c r="AC528" s="45"/>
      <c r="AD528" s="45"/>
      <c r="AE528" s="45"/>
      <c r="AF528" s="45"/>
    </row>
    <row r="529" ht="15.75" customHeight="1">
      <c r="AC529" s="45"/>
      <c r="AD529" s="45"/>
      <c r="AE529" s="45"/>
      <c r="AF529" s="45"/>
    </row>
    <row r="530" ht="15.75" customHeight="1">
      <c r="AC530" s="45"/>
      <c r="AD530" s="45"/>
      <c r="AE530" s="45"/>
      <c r="AF530" s="45"/>
    </row>
    <row r="531" ht="15.75" customHeight="1">
      <c r="AC531" s="45"/>
      <c r="AD531" s="45"/>
      <c r="AE531" s="45"/>
      <c r="AF531" s="45"/>
    </row>
    <row r="532" ht="15.75" customHeight="1">
      <c r="AC532" s="45"/>
      <c r="AD532" s="45"/>
      <c r="AE532" s="45"/>
      <c r="AF532" s="45"/>
    </row>
    <row r="533" ht="15.75" customHeight="1">
      <c r="AC533" s="45"/>
      <c r="AD533" s="45"/>
      <c r="AE533" s="45"/>
      <c r="AF533" s="45"/>
    </row>
    <row r="534" ht="15.75" customHeight="1">
      <c r="AC534" s="45"/>
      <c r="AD534" s="45"/>
      <c r="AE534" s="45"/>
      <c r="AF534" s="45"/>
    </row>
    <row r="535" ht="15.75" customHeight="1">
      <c r="AC535" s="45"/>
      <c r="AD535" s="45"/>
      <c r="AE535" s="45"/>
      <c r="AF535" s="45"/>
    </row>
    <row r="536" ht="15.75" customHeight="1">
      <c r="AC536" s="45"/>
      <c r="AD536" s="45"/>
      <c r="AE536" s="45"/>
      <c r="AF536" s="45"/>
    </row>
    <row r="537" ht="15.75" customHeight="1">
      <c r="AC537" s="45"/>
      <c r="AD537" s="45"/>
      <c r="AE537" s="45"/>
      <c r="AF537" s="45"/>
    </row>
    <row r="538" ht="15.75" customHeight="1">
      <c r="AC538" s="45"/>
      <c r="AD538" s="45"/>
      <c r="AE538" s="45"/>
      <c r="AF538" s="45"/>
    </row>
    <row r="539" ht="15.75" customHeight="1">
      <c r="AC539" s="45"/>
      <c r="AD539" s="45"/>
      <c r="AE539" s="45"/>
      <c r="AF539" s="45"/>
    </row>
    <row r="540" ht="15.75" customHeight="1">
      <c r="AC540" s="45"/>
      <c r="AD540" s="45"/>
      <c r="AE540" s="45"/>
      <c r="AF540" s="45"/>
    </row>
    <row r="541" ht="15.75" customHeight="1">
      <c r="AC541" s="45"/>
      <c r="AD541" s="45"/>
      <c r="AE541" s="45"/>
      <c r="AF541" s="45"/>
    </row>
    <row r="542" ht="15.75" customHeight="1">
      <c r="AC542" s="45"/>
      <c r="AD542" s="45"/>
      <c r="AE542" s="45"/>
      <c r="AF542" s="45"/>
    </row>
    <row r="543" ht="15.75" customHeight="1">
      <c r="AC543" s="45"/>
      <c r="AD543" s="45"/>
      <c r="AE543" s="45"/>
      <c r="AF543" s="45"/>
    </row>
    <row r="544" ht="15.75" customHeight="1">
      <c r="AC544" s="45"/>
      <c r="AD544" s="45"/>
      <c r="AE544" s="45"/>
      <c r="AF544" s="45"/>
    </row>
    <row r="545" ht="15.75" customHeight="1">
      <c r="AC545" s="45"/>
      <c r="AD545" s="45"/>
      <c r="AE545" s="45"/>
      <c r="AF545" s="45"/>
    </row>
    <row r="546" ht="15.75" customHeight="1">
      <c r="AC546" s="45"/>
      <c r="AD546" s="45"/>
      <c r="AE546" s="45"/>
      <c r="AF546" s="45"/>
    </row>
    <row r="547" ht="15.75" customHeight="1">
      <c r="AC547" s="45"/>
      <c r="AD547" s="45"/>
      <c r="AE547" s="45"/>
      <c r="AF547" s="45"/>
    </row>
    <row r="548" ht="15.75" customHeight="1">
      <c r="AC548" s="45"/>
      <c r="AD548" s="45"/>
      <c r="AE548" s="45"/>
      <c r="AF548" s="45"/>
    </row>
    <row r="549" ht="15.75" customHeight="1">
      <c r="AC549" s="45"/>
      <c r="AD549" s="45"/>
      <c r="AE549" s="45"/>
      <c r="AF549" s="45"/>
    </row>
    <row r="550" ht="15.75" customHeight="1">
      <c r="AC550" s="45"/>
      <c r="AD550" s="45"/>
      <c r="AE550" s="45"/>
      <c r="AF550" s="45"/>
    </row>
    <row r="551" ht="15.75" customHeight="1">
      <c r="AC551" s="45"/>
      <c r="AD551" s="45"/>
      <c r="AE551" s="45"/>
      <c r="AF551" s="45"/>
    </row>
    <row r="552" ht="15.75" customHeight="1">
      <c r="AC552" s="45"/>
      <c r="AD552" s="45"/>
      <c r="AE552" s="45"/>
      <c r="AF552" s="45"/>
    </row>
    <row r="553" ht="15.75" customHeight="1">
      <c r="AC553" s="45"/>
      <c r="AD553" s="45"/>
      <c r="AE553" s="45"/>
      <c r="AF553" s="45"/>
    </row>
    <row r="554" ht="15.75" customHeight="1">
      <c r="AC554" s="45"/>
      <c r="AD554" s="45"/>
      <c r="AE554" s="45"/>
      <c r="AF554" s="45"/>
    </row>
    <row r="555" ht="15.75" customHeight="1">
      <c r="AC555" s="45"/>
      <c r="AD555" s="45"/>
      <c r="AE555" s="45"/>
      <c r="AF555" s="45"/>
    </row>
    <row r="556" ht="15.75" customHeight="1">
      <c r="AC556" s="45"/>
      <c r="AD556" s="45"/>
      <c r="AE556" s="45"/>
      <c r="AF556" s="45"/>
    </row>
    <row r="557" ht="15.75" customHeight="1">
      <c r="AC557" s="45"/>
      <c r="AD557" s="45"/>
      <c r="AE557" s="45"/>
      <c r="AF557" s="45"/>
    </row>
    <row r="558" ht="15.75" customHeight="1">
      <c r="AC558" s="45"/>
      <c r="AD558" s="45"/>
      <c r="AE558" s="45"/>
      <c r="AF558" s="45"/>
    </row>
    <row r="559" ht="15.75" customHeight="1">
      <c r="AC559" s="45"/>
      <c r="AD559" s="45"/>
      <c r="AE559" s="45"/>
      <c r="AF559" s="45"/>
    </row>
    <row r="560" ht="15.75" customHeight="1">
      <c r="AC560" s="45"/>
      <c r="AD560" s="45"/>
      <c r="AE560" s="45"/>
      <c r="AF560" s="45"/>
    </row>
    <row r="561" ht="15.75" customHeight="1">
      <c r="AC561" s="45"/>
      <c r="AD561" s="45"/>
      <c r="AE561" s="45"/>
      <c r="AF561" s="45"/>
    </row>
    <row r="562" ht="15.75" customHeight="1">
      <c r="AC562" s="45"/>
      <c r="AD562" s="45"/>
      <c r="AE562" s="45"/>
      <c r="AF562" s="45"/>
    </row>
    <row r="563" ht="15.75" customHeight="1">
      <c r="AC563" s="45"/>
      <c r="AD563" s="45"/>
      <c r="AE563" s="45"/>
      <c r="AF563" s="45"/>
    </row>
    <row r="564" ht="15.75" customHeight="1">
      <c r="AC564" s="45"/>
      <c r="AD564" s="45"/>
      <c r="AE564" s="45"/>
      <c r="AF564" s="45"/>
    </row>
    <row r="565" ht="15.75" customHeight="1">
      <c r="AC565" s="45"/>
      <c r="AD565" s="45"/>
      <c r="AE565" s="45"/>
      <c r="AF565" s="45"/>
    </row>
    <row r="566" ht="15.75" customHeight="1">
      <c r="AC566" s="45"/>
      <c r="AD566" s="45"/>
      <c r="AE566" s="45"/>
      <c r="AF566" s="45"/>
    </row>
    <row r="567" ht="15.75" customHeight="1">
      <c r="AC567" s="45"/>
      <c r="AD567" s="45"/>
      <c r="AE567" s="45"/>
      <c r="AF567" s="45"/>
    </row>
    <row r="568" ht="15.75" customHeight="1">
      <c r="AC568" s="45"/>
      <c r="AD568" s="45"/>
      <c r="AE568" s="45"/>
      <c r="AF568" s="45"/>
    </row>
    <row r="569" ht="15.75" customHeight="1">
      <c r="AC569" s="45"/>
      <c r="AD569" s="45"/>
      <c r="AE569" s="45"/>
      <c r="AF569" s="45"/>
    </row>
    <row r="570" ht="15.75" customHeight="1">
      <c r="AC570" s="45"/>
      <c r="AD570" s="45"/>
      <c r="AE570" s="45"/>
      <c r="AF570" s="45"/>
    </row>
    <row r="571" ht="15.75" customHeight="1">
      <c r="AC571" s="45"/>
      <c r="AD571" s="45"/>
      <c r="AE571" s="45"/>
      <c r="AF571" s="45"/>
    </row>
    <row r="572" ht="15.75" customHeight="1">
      <c r="AC572" s="45"/>
      <c r="AD572" s="45"/>
      <c r="AE572" s="45"/>
      <c r="AF572" s="45"/>
    </row>
    <row r="573" ht="15.75" customHeight="1">
      <c r="AC573" s="45"/>
      <c r="AD573" s="45"/>
      <c r="AE573" s="45"/>
      <c r="AF573" s="45"/>
    </row>
    <row r="574" ht="15.75" customHeight="1">
      <c r="AC574" s="45"/>
      <c r="AD574" s="45"/>
      <c r="AE574" s="45"/>
      <c r="AF574" s="45"/>
    </row>
    <row r="575" ht="15.75" customHeight="1">
      <c r="AC575" s="45"/>
      <c r="AD575" s="45"/>
      <c r="AE575" s="45"/>
      <c r="AF575" s="45"/>
    </row>
    <row r="576" ht="15.75" customHeight="1">
      <c r="AC576" s="45"/>
      <c r="AD576" s="45"/>
      <c r="AE576" s="45"/>
      <c r="AF576" s="45"/>
    </row>
    <row r="577" ht="15.75" customHeight="1">
      <c r="AC577" s="45"/>
      <c r="AD577" s="45"/>
      <c r="AE577" s="45"/>
      <c r="AF577" s="45"/>
    </row>
    <row r="578" ht="15.75" customHeight="1">
      <c r="AC578" s="45"/>
      <c r="AD578" s="45"/>
      <c r="AE578" s="45"/>
      <c r="AF578" s="45"/>
    </row>
    <row r="579" ht="15.75" customHeight="1">
      <c r="AC579" s="45"/>
      <c r="AD579" s="45"/>
      <c r="AE579" s="45"/>
      <c r="AF579" s="45"/>
    </row>
    <row r="580" ht="15.75" customHeight="1">
      <c r="AC580" s="45"/>
      <c r="AD580" s="45"/>
      <c r="AE580" s="45"/>
      <c r="AF580" s="45"/>
    </row>
    <row r="581" ht="15.75" customHeight="1">
      <c r="AC581" s="45"/>
      <c r="AD581" s="45"/>
      <c r="AE581" s="45"/>
      <c r="AF581" s="45"/>
    </row>
    <row r="582" ht="15.75" customHeight="1">
      <c r="AC582" s="45"/>
      <c r="AD582" s="45"/>
      <c r="AE582" s="45"/>
      <c r="AF582" s="45"/>
    </row>
    <row r="583" ht="15.75" customHeight="1">
      <c r="AC583" s="45"/>
      <c r="AD583" s="45"/>
      <c r="AE583" s="45"/>
      <c r="AF583" s="45"/>
    </row>
    <row r="584" ht="15.75" customHeight="1">
      <c r="AC584" s="45"/>
      <c r="AD584" s="45"/>
      <c r="AE584" s="45"/>
      <c r="AF584" s="45"/>
    </row>
    <row r="585" ht="15.75" customHeight="1">
      <c r="AC585" s="45"/>
      <c r="AD585" s="45"/>
      <c r="AE585" s="45"/>
      <c r="AF585" s="45"/>
    </row>
    <row r="586" ht="15.75" customHeight="1">
      <c r="AC586" s="45"/>
      <c r="AD586" s="45"/>
      <c r="AE586" s="45"/>
      <c r="AF586" s="45"/>
    </row>
    <row r="587" ht="15.75" customHeight="1">
      <c r="AC587" s="45"/>
      <c r="AD587" s="45"/>
      <c r="AE587" s="45"/>
      <c r="AF587" s="45"/>
    </row>
    <row r="588" ht="15.75" customHeight="1">
      <c r="AC588" s="45"/>
      <c r="AD588" s="45"/>
      <c r="AE588" s="45"/>
      <c r="AF588" s="45"/>
    </row>
    <row r="589" ht="15.75" customHeight="1">
      <c r="AC589" s="45"/>
      <c r="AD589" s="45"/>
      <c r="AE589" s="45"/>
      <c r="AF589" s="45"/>
    </row>
    <row r="590" ht="15.75" customHeight="1">
      <c r="AC590" s="45"/>
      <c r="AD590" s="45"/>
      <c r="AE590" s="45"/>
      <c r="AF590" s="45"/>
    </row>
    <row r="591" ht="15.75" customHeight="1">
      <c r="AC591" s="45"/>
      <c r="AD591" s="45"/>
      <c r="AE591" s="45"/>
      <c r="AF591" s="45"/>
    </row>
    <row r="592" ht="15.75" customHeight="1">
      <c r="AC592" s="45"/>
      <c r="AD592" s="45"/>
      <c r="AE592" s="45"/>
      <c r="AF592" s="45"/>
    </row>
    <row r="593" ht="15.75" customHeight="1">
      <c r="AC593" s="45"/>
      <c r="AD593" s="45"/>
      <c r="AE593" s="45"/>
      <c r="AF593" s="45"/>
    </row>
    <row r="594" ht="15.75" customHeight="1">
      <c r="AC594" s="45"/>
      <c r="AD594" s="45"/>
      <c r="AE594" s="45"/>
      <c r="AF594" s="45"/>
    </row>
    <row r="595" ht="15.75" customHeight="1">
      <c r="AC595" s="45"/>
      <c r="AD595" s="45"/>
      <c r="AE595" s="45"/>
      <c r="AF595" s="45"/>
    </row>
    <row r="596" ht="15.75" customHeight="1">
      <c r="AC596" s="45"/>
      <c r="AD596" s="45"/>
      <c r="AE596" s="45"/>
      <c r="AF596" s="45"/>
    </row>
    <row r="597" ht="15.75" customHeight="1">
      <c r="AC597" s="45"/>
      <c r="AD597" s="45"/>
      <c r="AE597" s="45"/>
      <c r="AF597" s="45"/>
    </row>
    <row r="598" ht="15.75" customHeight="1">
      <c r="AC598" s="45"/>
      <c r="AD598" s="45"/>
      <c r="AE598" s="45"/>
      <c r="AF598" s="45"/>
    </row>
    <row r="599" ht="15.75" customHeight="1">
      <c r="AC599" s="45"/>
      <c r="AD599" s="45"/>
      <c r="AE599" s="45"/>
      <c r="AF599" s="45"/>
    </row>
    <row r="600" ht="15.75" customHeight="1">
      <c r="AC600" s="45"/>
      <c r="AD600" s="45"/>
      <c r="AE600" s="45"/>
      <c r="AF600" s="45"/>
    </row>
    <row r="601" ht="15.75" customHeight="1">
      <c r="AC601" s="45"/>
      <c r="AD601" s="45"/>
      <c r="AE601" s="45"/>
      <c r="AF601" s="45"/>
    </row>
    <row r="602" ht="15.75" customHeight="1">
      <c r="AC602" s="45"/>
      <c r="AD602" s="45"/>
      <c r="AE602" s="45"/>
      <c r="AF602" s="45"/>
    </row>
    <row r="603" ht="15.75" customHeight="1">
      <c r="AC603" s="45"/>
      <c r="AD603" s="45"/>
      <c r="AE603" s="45"/>
      <c r="AF603" s="45"/>
    </row>
    <row r="604" ht="15.75" customHeight="1">
      <c r="AC604" s="45"/>
      <c r="AD604" s="45"/>
      <c r="AE604" s="45"/>
      <c r="AF604" s="45"/>
    </row>
    <row r="605" ht="15.75" customHeight="1">
      <c r="AC605" s="45"/>
      <c r="AD605" s="45"/>
      <c r="AE605" s="45"/>
      <c r="AF605" s="45"/>
    </row>
    <row r="606" ht="15.75" customHeight="1">
      <c r="AC606" s="45"/>
      <c r="AD606" s="45"/>
      <c r="AE606" s="45"/>
      <c r="AF606" s="45"/>
    </row>
    <row r="607" ht="15.75" customHeight="1">
      <c r="AC607" s="45"/>
      <c r="AD607" s="45"/>
      <c r="AE607" s="45"/>
      <c r="AF607" s="45"/>
    </row>
    <row r="608" ht="15.75" customHeight="1">
      <c r="AC608" s="45"/>
      <c r="AD608" s="45"/>
      <c r="AE608" s="45"/>
      <c r="AF608" s="45"/>
    </row>
    <row r="609" ht="15.75" customHeight="1">
      <c r="AC609" s="45"/>
      <c r="AD609" s="45"/>
      <c r="AE609" s="45"/>
      <c r="AF609" s="45"/>
    </row>
    <row r="610" ht="15.75" customHeight="1">
      <c r="AC610" s="45"/>
      <c r="AD610" s="45"/>
      <c r="AE610" s="45"/>
      <c r="AF610" s="45"/>
    </row>
    <row r="611" ht="15.75" customHeight="1">
      <c r="AC611" s="45"/>
      <c r="AD611" s="45"/>
      <c r="AE611" s="45"/>
      <c r="AF611" s="45"/>
    </row>
    <row r="612" ht="15.75" customHeight="1">
      <c r="AC612" s="45"/>
      <c r="AD612" s="45"/>
      <c r="AE612" s="45"/>
      <c r="AF612" s="45"/>
    </row>
    <row r="613" ht="15.75" customHeight="1">
      <c r="AC613" s="45"/>
      <c r="AD613" s="45"/>
      <c r="AE613" s="45"/>
      <c r="AF613" s="45"/>
    </row>
    <row r="614" ht="15.75" customHeight="1">
      <c r="AC614" s="45"/>
      <c r="AD614" s="45"/>
      <c r="AE614" s="45"/>
      <c r="AF614" s="45"/>
    </row>
    <row r="615" ht="15.75" customHeight="1">
      <c r="AC615" s="45"/>
      <c r="AD615" s="45"/>
      <c r="AE615" s="45"/>
      <c r="AF615" s="45"/>
    </row>
    <row r="616" ht="15.75" customHeight="1">
      <c r="AC616" s="45"/>
      <c r="AD616" s="45"/>
      <c r="AE616" s="45"/>
      <c r="AF616" s="45"/>
    </row>
    <row r="617" ht="15.75" customHeight="1">
      <c r="AC617" s="45"/>
      <c r="AD617" s="45"/>
      <c r="AE617" s="45"/>
      <c r="AF617" s="45"/>
    </row>
    <row r="618" ht="15.75" customHeight="1">
      <c r="AC618" s="45"/>
      <c r="AD618" s="45"/>
      <c r="AE618" s="45"/>
      <c r="AF618" s="45"/>
    </row>
    <row r="619" ht="15.75" customHeight="1">
      <c r="AC619" s="45"/>
      <c r="AD619" s="45"/>
      <c r="AE619" s="45"/>
      <c r="AF619" s="45"/>
    </row>
    <row r="620" ht="15.75" customHeight="1">
      <c r="AC620" s="45"/>
      <c r="AD620" s="45"/>
      <c r="AE620" s="45"/>
      <c r="AF620" s="45"/>
    </row>
    <row r="621" ht="15.75" customHeight="1">
      <c r="AC621" s="45"/>
      <c r="AD621" s="45"/>
      <c r="AE621" s="45"/>
      <c r="AF621" s="45"/>
    </row>
    <row r="622" ht="15.75" customHeight="1">
      <c r="AC622" s="45"/>
      <c r="AD622" s="45"/>
      <c r="AE622" s="45"/>
      <c r="AF622" s="45"/>
    </row>
    <row r="623" ht="15.75" customHeight="1">
      <c r="AC623" s="45"/>
      <c r="AD623" s="45"/>
      <c r="AE623" s="45"/>
      <c r="AF623" s="45"/>
    </row>
    <row r="624" ht="15.75" customHeight="1">
      <c r="AC624" s="45"/>
      <c r="AD624" s="45"/>
      <c r="AE624" s="45"/>
      <c r="AF624" s="45"/>
    </row>
    <row r="625" ht="15.75" customHeight="1">
      <c r="AC625" s="45"/>
      <c r="AD625" s="45"/>
      <c r="AE625" s="45"/>
      <c r="AF625" s="45"/>
    </row>
    <row r="626" ht="15.75" customHeight="1">
      <c r="AC626" s="45"/>
      <c r="AD626" s="45"/>
      <c r="AE626" s="45"/>
      <c r="AF626" s="45"/>
    </row>
    <row r="627" ht="15.75" customHeight="1">
      <c r="AC627" s="45"/>
      <c r="AD627" s="45"/>
      <c r="AE627" s="45"/>
      <c r="AF627" s="45"/>
    </row>
    <row r="628" ht="15.75" customHeight="1">
      <c r="AC628" s="45"/>
      <c r="AD628" s="45"/>
      <c r="AE628" s="45"/>
      <c r="AF628" s="45"/>
    </row>
    <row r="629" ht="15.75" customHeight="1">
      <c r="AC629" s="45"/>
      <c r="AD629" s="45"/>
      <c r="AE629" s="45"/>
      <c r="AF629" s="45"/>
    </row>
    <row r="630" ht="15.75" customHeight="1">
      <c r="AC630" s="45"/>
      <c r="AD630" s="45"/>
      <c r="AE630" s="45"/>
      <c r="AF630" s="45"/>
    </row>
    <row r="631" ht="15.75" customHeight="1">
      <c r="AC631" s="45"/>
      <c r="AD631" s="45"/>
      <c r="AE631" s="45"/>
      <c r="AF631" s="45"/>
    </row>
    <row r="632" ht="15.75" customHeight="1">
      <c r="AC632" s="45"/>
      <c r="AD632" s="45"/>
      <c r="AE632" s="45"/>
      <c r="AF632" s="45"/>
    </row>
    <row r="633" ht="15.75" customHeight="1">
      <c r="AC633" s="45"/>
      <c r="AD633" s="45"/>
      <c r="AE633" s="45"/>
      <c r="AF633" s="45"/>
    </row>
    <row r="634" ht="15.75" customHeight="1">
      <c r="AC634" s="45"/>
      <c r="AD634" s="45"/>
      <c r="AE634" s="45"/>
      <c r="AF634" s="45"/>
    </row>
    <row r="635" ht="15.75" customHeight="1">
      <c r="AC635" s="45"/>
      <c r="AD635" s="45"/>
      <c r="AE635" s="45"/>
      <c r="AF635" s="45"/>
    </row>
    <row r="636" ht="15.75" customHeight="1">
      <c r="AC636" s="45"/>
      <c r="AD636" s="45"/>
      <c r="AE636" s="45"/>
      <c r="AF636" s="45"/>
    </row>
    <row r="637" ht="15.75" customHeight="1">
      <c r="AC637" s="45"/>
      <c r="AD637" s="45"/>
      <c r="AE637" s="45"/>
      <c r="AF637" s="45"/>
    </row>
    <row r="638" ht="15.75" customHeight="1">
      <c r="AC638" s="45"/>
      <c r="AD638" s="45"/>
      <c r="AE638" s="45"/>
      <c r="AF638" s="45"/>
    </row>
    <row r="639" ht="15.75" customHeight="1">
      <c r="AC639" s="45"/>
      <c r="AD639" s="45"/>
      <c r="AE639" s="45"/>
      <c r="AF639" s="45"/>
    </row>
    <row r="640" ht="15.75" customHeight="1">
      <c r="AC640" s="45"/>
      <c r="AD640" s="45"/>
      <c r="AE640" s="45"/>
      <c r="AF640" s="45"/>
    </row>
    <row r="641" ht="15.75" customHeight="1">
      <c r="AC641" s="45"/>
      <c r="AD641" s="45"/>
      <c r="AE641" s="45"/>
      <c r="AF641" s="45"/>
    </row>
    <row r="642" ht="15.75" customHeight="1">
      <c r="AC642" s="45"/>
      <c r="AD642" s="45"/>
      <c r="AE642" s="45"/>
      <c r="AF642" s="45"/>
    </row>
    <row r="643" ht="15.75" customHeight="1">
      <c r="AC643" s="45"/>
      <c r="AD643" s="45"/>
      <c r="AE643" s="45"/>
      <c r="AF643" s="45"/>
    </row>
    <row r="644" ht="15.75" customHeight="1">
      <c r="AC644" s="45"/>
      <c r="AD644" s="45"/>
      <c r="AE644" s="45"/>
      <c r="AF644" s="45"/>
    </row>
    <row r="645" ht="15.75" customHeight="1">
      <c r="AC645" s="45"/>
      <c r="AD645" s="45"/>
      <c r="AE645" s="45"/>
      <c r="AF645" s="45"/>
    </row>
    <row r="646" ht="15.75" customHeight="1">
      <c r="AC646" s="45"/>
      <c r="AD646" s="45"/>
      <c r="AE646" s="45"/>
      <c r="AF646" s="45"/>
    </row>
    <row r="647" ht="15.75" customHeight="1">
      <c r="AC647" s="45"/>
      <c r="AD647" s="45"/>
      <c r="AE647" s="45"/>
      <c r="AF647" s="45"/>
    </row>
    <row r="648" ht="15.75" customHeight="1">
      <c r="AC648" s="45"/>
      <c r="AD648" s="45"/>
      <c r="AE648" s="45"/>
      <c r="AF648" s="45"/>
    </row>
    <row r="649" ht="15.75" customHeight="1">
      <c r="AC649" s="45"/>
      <c r="AD649" s="45"/>
      <c r="AE649" s="45"/>
      <c r="AF649" s="45"/>
    </row>
    <row r="650" ht="15.75" customHeight="1">
      <c r="AC650" s="45"/>
      <c r="AD650" s="45"/>
      <c r="AE650" s="45"/>
      <c r="AF650" s="45"/>
    </row>
    <row r="651" ht="15.75" customHeight="1">
      <c r="AC651" s="45"/>
      <c r="AD651" s="45"/>
      <c r="AE651" s="45"/>
      <c r="AF651" s="45"/>
    </row>
    <row r="652" ht="15.75" customHeight="1">
      <c r="AC652" s="45"/>
      <c r="AD652" s="45"/>
      <c r="AE652" s="45"/>
      <c r="AF652" s="45"/>
    </row>
    <row r="653" ht="15.75" customHeight="1">
      <c r="AC653" s="45"/>
      <c r="AD653" s="45"/>
      <c r="AE653" s="45"/>
      <c r="AF653" s="45"/>
    </row>
    <row r="654" ht="15.75" customHeight="1">
      <c r="AC654" s="45"/>
      <c r="AD654" s="45"/>
      <c r="AE654" s="45"/>
      <c r="AF654" s="45"/>
    </row>
    <row r="655" ht="15.75" customHeight="1">
      <c r="AC655" s="45"/>
      <c r="AD655" s="45"/>
      <c r="AE655" s="45"/>
      <c r="AF655" s="45"/>
    </row>
    <row r="656" ht="15.75" customHeight="1">
      <c r="AC656" s="45"/>
      <c r="AD656" s="45"/>
      <c r="AE656" s="45"/>
      <c r="AF656" s="45"/>
    </row>
    <row r="657" ht="15.75" customHeight="1">
      <c r="AC657" s="45"/>
      <c r="AD657" s="45"/>
      <c r="AE657" s="45"/>
      <c r="AF657" s="45"/>
    </row>
    <row r="658" ht="15.75" customHeight="1">
      <c r="AC658" s="45"/>
      <c r="AD658" s="45"/>
      <c r="AE658" s="45"/>
      <c r="AF658" s="45"/>
    </row>
    <row r="659" ht="15.75" customHeight="1">
      <c r="AC659" s="45"/>
      <c r="AD659" s="45"/>
      <c r="AE659" s="45"/>
      <c r="AF659" s="45"/>
    </row>
    <row r="660" ht="15.75" customHeight="1">
      <c r="AC660" s="45"/>
      <c r="AD660" s="45"/>
      <c r="AE660" s="45"/>
      <c r="AF660" s="45"/>
    </row>
    <row r="661" ht="15.75" customHeight="1">
      <c r="AC661" s="45"/>
      <c r="AD661" s="45"/>
      <c r="AE661" s="45"/>
      <c r="AF661" s="45"/>
    </row>
    <row r="662" ht="15.75" customHeight="1">
      <c r="AC662" s="45"/>
      <c r="AD662" s="45"/>
      <c r="AE662" s="45"/>
      <c r="AF662" s="45"/>
    </row>
    <row r="663" ht="15.75" customHeight="1">
      <c r="AC663" s="45"/>
      <c r="AD663" s="45"/>
      <c r="AE663" s="45"/>
      <c r="AF663" s="45"/>
    </row>
    <row r="664" ht="15.75" customHeight="1">
      <c r="AC664" s="45"/>
      <c r="AD664" s="45"/>
      <c r="AE664" s="45"/>
      <c r="AF664" s="45"/>
    </row>
    <row r="665" ht="15.75" customHeight="1">
      <c r="AC665" s="45"/>
      <c r="AD665" s="45"/>
      <c r="AE665" s="45"/>
      <c r="AF665" s="45"/>
    </row>
    <row r="666" ht="15.75" customHeight="1">
      <c r="AC666" s="45"/>
      <c r="AD666" s="45"/>
      <c r="AE666" s="45"/>
      <c r="AF666" s="45"/>
    </row>
    <row r="667" ht="15.75" customHeight="1">
      <c r="AC667" s="45"/>
      <c r="AD667" s="45"/>
      <c r="AE667" s="45"/>
      <c r="AF667" s="45"/>
    </row>
    <row r="668" ht="15.75" customHeight="1">
      <c r="AC668" s="45"/>
      <c r="AD668" s="45"/>
      <c r="AE668" s="45"/>
      <c r="AF668" s="45"/>
    </row>
    <row r="669" ht="15.75" customHeight="1">
      <c r="AC669" s="45"/>
      <c r="AD669" s="45"/>
      <c r="AE669" s="45"/>
      <c r="AF669" s="45"/>
    </row>
    <row r="670" ht="15.75" customHeight="1">
      <c r="AC670" s="45"/>
      <c r="AD670" s="45"/>
      <c r="AE670" s="45"/>
      <c r="AF670" s="45"/>
    </row>
    <row r="671" ht="15.75" customHeight="1">
      <c r="AC671" s="45"/>
      <c r="AD671" s="45"/>
      <c r="AE671" s="45"/>
      <c r="AF671" s="45"/>
    </row>
    <row r="672" ht="15.75" customHeight="1">
      <c r="AC672" s="45"/>
      <c r="AD672" s="45"/>
      <c r="AE672" s="45"/>
      <c r="AF672" s="45"/>
    </row>
    <row r="673" ht="15.75" customHeight="1">
      <c r="AC673" s="45"/>
      <c r="AD673" s="45"/>
      <c r="AE673" s="45"/>
      <c r="AF673" s="45"/>
    </row>
    <row r="674" ht="15.75" customHeight="1">
      <c r="AC674" s="45"/>
      <c r="AD674" s="45"/>
      <c r="AE674" s="45"/>
      <c r="AF674" s="45"/>
    </row>
    <row r="675" ht="15.75" customHeight="1">
      <c r="AC675" s="45"/>
      <c r="AD675" s="45"/>
      <c r="AE675" s="45"/>
      <c r="AF675" s="45"/>
    </row>
    <row r="676" ht="15.75" customHeight="1">
      <c r="AC676" s="45"/>
      <c r="AD676" s="45"/>
      <c r="AE676" s="45"/>
      <c r="AF676" s="45"/>
    </row>
    <row r="677" ht="15.75" customHeight="1">
      <c r="AC677" s="45"/>
      <c r="AD677" s="45"/>
      <c r="AE677" s="45"/>
      <c r="AF677" s="45"/>
    </row>
    <row r="678" ht="15.75" customHeight="1">
      <c r="AC678" s="45"/>
      <c r="AD678" s="45"/>
      <c r="AE678" s="45"/>
      <c r="AF678" s="45"/>
    </row>
    <row r="679" ht="15.75" customHeight="1">
      <c r="AC679" s="45"/>
      <c r="AD679" s="45"/>
      <c r="AE679" s="45"/>
      <c r="AF679" s="45"/>
    </row>
    <row r="680" ht="15.75" customHeight="1">
      <c r="AC680" s="45"/>
      <c r="AD680" s="45"/>
      <c r="AE680" s="45"/>
      <c r="AF680" s="45"/>
    </row>
    <row r="681" ht="15.75" customHeight="1">
      <c r="AC681" s="45"/>
      <c r="AD681" s="45"/>
      <c r="AE681" s="45"/>
      <c r="AF681" s="45"/>
    </row>
    <row r="682" ht="15.75" customHeight="1">
      <c r="AC682" s="45"/>
      <c r="AD682" s="45"/>
      <c r="AE682" s="45"/>
      <c r="AF682" s="45"/>
    </row>
    <row r="683" ht="15.75" customHeight="1">
      <c r="AC683" s="45"/>
      <c r="AD683" s="45"/>
      <c r="AE683" s="45"/>
      <c r="AF683" s="45"/>
    </row>
    <row r="684" ht="15.75" customHeight="1">
      <c r="AC684" s="45"/>
      <c r="AD684" s="45"/>
      <c r="AE684" s="45"/>
      <c r="AF684" s="45"/>
    </row>
    <row r="685" ht="15.75" customHeight="1">
      <c r="AC685" s="45"/>
      <c r="AD685" s="45"/>
      <c r="AE685" s="45"/>
      <c r="AF685" s="45"/>
    </row>
    <row r="686" ht="15.75" customHeight="1">
      <c r="AC686" s="45"/>
      <c r="AD686" s="45"/>
      <c r="AE686" s="45"/>
      <c r="AF686" s="45"/>
    </row>
    <row r="687" ht="15.75" customHeight="1">
      <c r="AC687" s="45"/>
      <c r="AD687" s="45"/>
      <c r="AE687" s="45"/>
      <c r="AF687" s="45"/>
    </row>
    <row r="688" ht="15.75" customHeight="1">
      <c r="AC688" s="45"/>
      <c r="AD688" s="45"/>
      <c r="AE688" s="45"/>
      <c r="AF688" s="45"/>
    </row>
    <row r="689" ht="15.75" customHeight="1">
      <c r="AC689" s="45"/>
      <c r="AD689" s="45"/>
      <c r="AE689" s="45"/>
      <c r="AF689" s="45"/>
    </row>
    <row r="690" ht="15.75" customHeight="1">
      <c r="AC690" s="45"/>
      <c r="AD690" s="45"/>
      <c r="AE690" s="45"/>
      <c r="AF690" s="45"/>
    </row>
    <row r="691" ht="15.75" customHeight="1">
      <c r="AC691" s="45"/>
      <c r="AD691" s="45"/>
      <c r="AE691" s="45"/>
      <c r="AF691" s="45"/>
    </row>
    <row r="692" ht="15.75" customHeight="1">
      <c r="AC692" s="45"/>
      <c r="AD692" s="45"/>
      <c r="AE692" s="45"/>
      <c r="AF692" s="45"/>
    </row>
    <row r="693" ht="15.75" customHeight="1">
      <c r="AC693" s="45"/>
      <c r="AD693" s="45"/>
      <c r="AE693" s="45"/>
      <c r="AF693" s="45"/>
    </row>
    <row r="694" ht="15.75" customHeight="1">
      <c r="AC694" s="45"/>
      <c r="AD694" s="45"/>
      <c r="AE694" s="45"/>
      <c r="AF694" s="45"/>
    </row>
    <row r="695" ht="15.75" customHeight="1">
      <c r="AC695" s="45"/>
      <c r="AD695" s="45"/>
      <c r="AE695" s="45"/>
      <c r="AF695" s="45"/>
    </row>
    <row r="696" ht="15.75" customHeight="1">
      <c r="AC696" s="45"/>
      <c r="AD696" s="45"/>
      <c r="AE696" s="45"/>
      <c r="AF696" s="45"/>
    </row>
    <row r="697" ht="15.75" customHeight="1">
      <c r="AC697" s="45"/>
      <c r="AD697" s="45"/>
      <c r="AE697" s="45"/>
      <c r="AF697" s="45"/>
    </row>
    <row r="698" ht="15.75" customHeight="1">
      <c r="AC698" s="45"/>
      <c r="AD698" s="45"/>
      <c r="AE698" s="45"/>
      <c r="AF698" s="45"/>
    </row>
    <row r="699" ht="15.75" customHeight="1">
      <c r="AC699" s="45"/>
      <c r="AD699" s="45"/>
      <c r="AE699" s="45"/>
      <c r="AF699" s="45"/>
    </row>
    <row r="700" ht="15.75" customHeight="1">
      <c r="AC700" s="45"/>
      <c r="AD700" s="45"/>
      <c r="AE700" s="45"/>
      <c r="AF700" s="45"/>
    </row>
    <row r="701" ht="15.75" customHeight="1">
      <c r="AC701" s="45"/>
      <c r="AD701" s="45"/>
      <c r="AE701" s="45"/>
      <c r="AF701" s="45"/>
    </row>
    <row r="702" ht="15.75" customHeight="1">
      <c r="AC702" s="45"/>
      <c r="AD702" s="45"/>
      <c r="AE702" s="45"/>
      <c r="AF702" s="45"/>
    </row>
    <row r="703" ht="15.75" customHeight="1">
      <c r="AC703" s="45"/>
      <c r="AD703" s="45"/>
      <c r="AE703" s="45"/>
      <c r="AF703" s="45"/>
    </row>
    <row r="704" ht="15.75" customHeight="1">
      <c r="AC704" s="45"/>
      <c r="AD704" s="45"/>
      <c r="AE704" s="45"/>
      <c r="AF704" s="45"/>
    </row>
    <row r="705" ht="15.75" customHeight="1">
      <c r="AC705" s="45"/>
      <c r="AD705" s="45"/>
      <c r="AE705" s="45"/>
      <c r="AF705" s="45"/>
    </row>
    <row r="706" ht="15.75" customHeight="1">
      <c r="AC706" s="45"/>
      <c r="AD706" s="45"/>
      <c r="AE706" s="45"/>
      <c r="AF706" s="45"/>
    </row>
    <row r="707" ht="15.75" customHeight="1">
      <c r="AC707" s="45"/>
      <c r="AD707" s="45"/>
      <c r="AE707" s="45"/>
      <c r="AF707" s="45"/>
    </row>
    <row r="708" ht="15.75" customHeight="1">
      <c r="AC708" s="45"/>
      <c r="AD708" s="45"/>
      <c r="AE708" s="45"/>
      <c r="AF708" s="45"/>
    </row>
    <row r="709" ht="15.75" customHeight="1">
      <c r="AC709" s="45"/>
      <c r="AD709" s="45"/>
      <c r="AE709" s="45"/>
      <c r="AF709" s="45"/>
    </row>
    <row r="710" ht="15.75" customHeight="1">
      <c r="AC710" s="45"/>
      <c r="AD710" s="45"/>
      <c r="AE710" s="45"/>
      <c r="AF710" s="45"/>
    </row>
    <row r="711" ht="15.75" customHeight="1">
      <c r="AC711" s="45"/>
      <c r="AD711" s="45"/>
      <c r="AE711" s="45"/>
      <c r="AF711" s="45"/>
    </row>
    <row r="712" ht="15.75" customHeight="1">
      <c r="AC712" s="45"/>
      <c r="AD712" s="45"/>
      <c r="AE712" s="45"/>
      <c r="AF712" s="45"/>
    </row>
    <row r="713" ht="15.75" customHeight="1">
      <c r="AC713" s="45"/>
      <c r="AD713" s="45"/>
      <c r="AE713" s="45"/>
      <c r="AF713" s="45"/>
    </row>
    <row r="714" ht="15.75" customHeight="1">
      <c r="AC714" s="45"/>
      <c r="AD714" s="45"/>
      <c r="AE714" s="45"/>
      <c r="AF714" s="45"/>
    </row>
    <row r="715" ht="15.75" customHeight="1">
      <c r="AC715" s="45"/>
      <c r="AD715" s="45"/>
      <c r="AE715" s="45"/>
      <c r="AF715" s="45"/>
    </row>
    <row r="716" ht="15.75" customHeight="1">
      <c r="AC716" s="45"/>
      <c r="AD716" s="45"/>
      <c r="AE716" s="45"/>
      <c r="AF716" s="45"/>
    </row>
    <row r="717" ht="15.75" customHeight="1">
      <c r="AC717" s="45"/>
      <c r="AD717" s="45"/>
      <c r="AE717" s="45"/>
      <c r="AF717" s="45"/>
    </row>
    <row r="718" ht="15.75" customHeight="1">
      <c r="AC718" s="45"/>
      <c r="AD718" s="45"/>
      <c r="AE718" s="45"/>
      <c r="AF718" s="45"/>
    </row>
    <row r="719" ht="15.75" customHeight="1">
      <c r="AC719" s="45"/>
      <c r="AD719" s="45"/>
      <c r="AE719" s="45"/>
      <c r="AF719" s="45"/>
    </row>
    <row r="720" ht="15.75" customHeight="1">
      <c r="AC720" s="45"/>
      <c r="AD720" s="45"/>
      <c r="AE720" s="45"/>
      <c r="AF720" s="45"/>
    </row>
    <row r="721" ht="15.75" customHeight="1">
      <c r="AC721" s="45"/>
      <c r="AD721" s="45"/>
      <c r="AE721" s="45"/>
      <c r="AF721" s="45"/>
    </row>
    <row r="722" ht="15.75" customHeight="1">
      <c r="AC722" s="45"/>
      <c r="AD722" s="45"/>
      <c r="AE722" s="45"/>
      <c r="AF722" s="45"/>
    </row>
    <row r="723" ht="15.75" customHeight="1">
      <c r="AC723" s="45"/>
      <c r="AD723" s="45"/>
      <c r="AE723" s="45"/>
      <c r="AF723" s="45"/>
    </row>
    <row r="724" ht="15.75" customHeight="1">
      <c r="AC724" s="45"/>
      <c r="AD724" s="45"/>
      <c r="AE724" s="45"/>
      <c r="AF724" s="45"/>
    </row>
    <row r="725" ht="15.75" customHeight="1">
      <c r="AC725" s="45"/>
      <c r="AD725" s="45"/>
      <c r="AE725" s="45"/>
      <c r="AF725" s="45"/>
    </row>
    <row r="726" ht="15.75" customHeight="1">
      <c r="AC726" s="45"/>
      <c r="AD726" s="45"/>
      <c r="AE726" s="45"/>
      <c r="AF726" s="45"/>
    </row>
    <row r="727" ht="15.75" customHeight="1">
      <c r="AC727" s="45"/>
      <c r="AD727" s="45"/>
      <c r="AE727" s="45"/>
      <c r="AF727" s="45"/>
    </row>
    <row r="728" ht="15.75" customHeight="1">
      <c r="AC728" s="45"/>
      <c r="AD728" s="45"/>
      <c r="AE728" s="45"/>
      <c r="AF728" s="45"/>
    </row>
    <row r="729" ht="15.75" customHeight="1">
      <c r="AC729" s="45"/>
      <c r="AD729" s="45"/>
      <c r="AE729" s="45"/>
      <c r="AF729" s="45"/>
    </row>
    <row r="730" ht="15.75" customHeight="1">
      <c r="AC730" s="45"/>
      <c r="AD730" s="45"/>
      <c r="AE730" s="45"/>
      <c r="AF730" s="45"/>
    </row>
    <row r="731" ht="15.75" customHeight="1">
      <c r="AC731" s="45"/>
      <c r="AD731" s="45"/>
      <c r="AE731" s="45"/>
      <c r="AF731" s="45"/>
    </row>
    <row r="732" ht="15.75" customHeight="1">
      <c r="AC732" s="45"/>
      <c r="AD732" s="45"/>
      <c r="AE732" s="45"/>
      <c r="AF732" s="45"/>
    </row>
    <row r="733" ht="15.75" customHeight="1">
      <c r="AC733" s="45"/>
      <c r="AD733" s="45"/>
      <c r="AE733" s="45"/>
      <c r="AF733" s="45"/>
    </row>
    <row r="734" ht="15.75" customHeight="1">
      <c r="AC734" s="45"/>
      <c r="AD734" s="45"/>
      <c r="AE734" s="45"/>
      <c r="AF734" s="45"/>
    </row>
    <row r="735" ht="15.75" customHeight="1">
      <c r="AC735" s="45"/>
      <c r="AD735" s="45"/>
      <c r="AE735" s="45"/>
      <c r="AF735" s="45"/>
    </row>
    <row r="736" ht="15.75" customHeight="1">
      <c r="AC736" s="45"/>
      <c r="AD736" s="45"/>
      <c r="AE736" s="45"/>
      <c r="AF736" s="45"/>
    </row>
    <row r="737" ht="15.75" customHeight="1">
      <c r="AC737" s="45"/>
      <c r="AD737" s="45"/>
      <c r="AE737" s="45"/>
      <c r="AF737" s="45"/>
    </row>
    <row r="738" ht="15.75" customHeight="1">
      <c r="AC738" s="45"/>
      <c r="AD738" s="45"/>
      <c r="AE738" s="45"/>
      <c r="AF738" s="45"/>
    </row>
    <row r="739" ht="15.75" customHeight="1">
      <c r="AC739" s="45"/>
      <c r="AD739" s="45"/>
      <c r="AE739" s="45"/>
      <c r="AF739" s="45"/>
    </row>
    <row r="740" ht="15.75" customHeight="1">
      <c r="AC740" s="45"/>
      <c r="AD740" s="45"/>
      <c r="AE740" s="45"/>
      <c r="AF740" s="45"/>
    </row>
    <row r="741" ht="15.75" customHeight="1">
      <c r="AC741" s="45"/>
      <c r="AD741" s="45"/>
      <c r="AE741" s="45"/>
      <c r="AF741" s="45"/>
    </row>
    <row r="742" ht="15.75" customHeight="1">
      <c r="AC742" s="45"/>
      <c r="AD742" s="45"/>
      <c r="AE742" s="45"/>
      <c r="AF742" s="45"/>
    </row>
    <row r="743" ht="15.75" customHeight="1">
      <c r="AC743" s="45"/>
      <c r="AD743" s="45"/>
      <c r="AE743" s="45"/>
      <c r="AF743" s="45"/>
    </row>
    <row r="744" ht="15.75" customHeight="1">
      <c r="AC744" s="45"/>
      <c r="AD744" s="45"/>
      <c r="AE744" s="45"/>
      <c r="AF744" s="45"/>
    </row>
    <row r="745" ht="15.75" customHeight="1">
      <c r="AC745" s="45"/>
      <c r="AD745" s="45"/>
      <c r="AE745" s="45"/>
      <c r="AF745" s="45"/>
    </row>
    <row r="746" ht="15.75" customHeight="1">
      <c r="AC746" s="45"/>
      <c r="AD746" s="45"/>
      <c r="AE746" s="45"/>
      <c r="AF746" s="45"/>
    </row>
    <row r="747" ht="15.75" customHeight="1">
      <c r="AC747" s="45"/>
      <c r="AD747" s="45"/>
      <c r="AE747" s="45"/>
      <c r="AF747" s="45"/>
    </row>
    <row r="748" ht="15.75" customHeight="1">
      <c r="AC748" s="45"/>
      <c r="AD748" s="45"/>
      <c r="AE748" s="45"/>
      <c r="AF748" s="45"/>
    </row>
    <row r="749" ht="15.75" customHeight="1">
      <c r="AC749" s="45"/>
      <c r="AD749" s="45"/>
      <c r="AE749" s="45"/>
      <c r="AF749" s="45"/>
    </row>
    <row r="750" ht="15.75" customHeight="1">
      <c r="AC750" s="45"/>
      <c r="AD750" s="45"/>
      <c r="AE750" s="45"/>
      <c r="AF750" s="45"/>
    </row>
    <row r="751" ht="15.75" customHeight="1">
      <c r="AC751" s="45"/>
      <c r="AD751" s="45"/>
      <c r="AE751" s="45"/>
      <c r="AF751" s="45"/>
    </row>
    <row r="752" ht="15.75" customHeight="1">
      <c r="AC752" s="45"/>
      <c r="AD752" s="45"/>
      <c r="AE752" s="45"/>
      <c r="AF752" s="45"/>
    </row>
    <row r="753" ht="15.75" customHeight="1">
      <c r="AC753" s="45"/>
      <c r="AD753" s="45"/>
      <c r="AE753" s="45"/>
      <c r="AF753" s="45"/>
    </row>
    <row r="754" ht="15.75" customHeight="1">
      <c r="AC754" s="45"/>
      <c r="AD754" s="45"/>
      <c r="AE754" s="45"/>
      <c r="AF754" s="45"/>
    </row>
    <row r="755" ht="15.75" customHeight="1">
      <c r="AC755" s="45"/>
      <c r="AD755" s="45"/>
      <c r="AE755" s="45"/>
      <c r="AF755" s="45"/>
    </row>
    <row r="756" ht="15.75" customHeight="1">
      <c r="AC756" s="45"/>
      <c r="AD756" s="45"/>
      <c r="AE756" s="45"/>
      <c r="AF756" s="45"/>
    </row>
    <row r="757" ht="15.75" customHeight="1">
      <c r="AC757" s="45"/>
      <c r="AD757" s="45"/>
      <c r="AE757" s="45"/>
      <c r="AF757" s="45"/>
    </row>
    <row r="758" ht="15.75" customHeight="1">
      <c r="AC758" s="45"/>
      <c r="AD758" s="45"/>
      <c r="AE758" s="45"/>
      <c r="AF758" s="45"/>
    </row>
    <row r="759" ht="15.75" customHeight="1">
      <c r="AC759" s="45"/>
      <c r="AD759" s="45"/>
      <c r="AE759" s="45"/>
      <c r="AF759" s="45"/>
    </row>
    <row r="760" ht="15.75" customHeight="1">
      <c r="AC760" s="45"/>
      <c r="AD760" s="45"/>
      <c r="AE760" s="45"/>
      <c r="AF760" s="45"/>
    </row>
    <row r="761" ht="15.75" customHeight="1">
      <c r="AC761" s="45"/>
      <c r="AD761" s="45"/>
      <c r="AE761" s="45"/>
      <c r="AF761" s="45"/>
    </row>
    <row r="762" ht="15.75" customHeight="1">
      <c r="AC762" s="45"/>
      <c r="AD762" s="45"/>
      <c r="AE762" s="45"/>
      <c r="AF762" s="45"/>
    </row>
    <row r="763" ht="15.75" customHeight="1">
      <c r="AC763" s="45"/>
      <c r="AD763" s="45"/>
      <c r="AE763" s="45"/>
      <c r="AF763" s="45"/>
    </row>
    <row r="764" ht="15.75" customHeight="1">
      <c r="AC764" s="45"/>
      <c r="AD764" s="45"/>
      <c r="AE764" s="45"/>
      <c r="AF764" s="45"/>
    </row>
    <row r="765" ht="15.75" customHeight="1">
      <c r="AC765" s="45"/>
      <c r="AD765" s="45"/>
      <c r="AE765" s="45"/>
      <c r="AF765" s="45"/>
    </row>
    <row r="766" ht="15.75" customHeight="1">
      <c r="AC766" s="45"/>
      <c r="AD766" s="45"/>
      <c r="AE766" s="45"/>
      <c r="AF766" s="45"/>
    </row>
    <row r="767" ht="15.75" customHeight="1">
      <c r="AC767" s="45"/>
      <c r="AD767" s="45"/>
      <c r="AE767" s="45"/>
      <c r="AF767" s="45"/>
    </row>
    <row r="768" ht="15.75" customHeight="1">
      <c r="AC768" s="45"/>
      <c r="AD768" s="45"/>
      <c r="AE768" s="45"/>
      <c r="AF768" s="45"/>
    </row>
    <row r="769" ht="15.75" customHeight="1">
      <c r="AC769" s="45"/>
      <c r="AD769" s="45"/>
      <c r="AE769" s="45"/>
      <c r="AF769" s="45"/>
    </row>
    <row r="770" ht="15.75" customHeight="1">
      <c r="AC770" s="45"/>
      <c r="AD770" s="45"/>
      <c r="AE770" s="45"/>
      <c r="AF770" s="45"/>
    </row>
    <row r="771" ht="15.75" customHeight="1">
      <c r="AC771" s="45"/>
      <c r="AD771" s="45"/>
      <c r="AE771" s="45"/>
      <c r="AF771" s="45"/>
    </row>
    <row r="772" ht="15.75" customHeight="1">
      <c r="AC772" s="45"/>
      <c r="AD772" s="45"/>
      <c r="AE772" s="45"/>
      <c r="AF772" s="45"/>
    </row>
    <row r="773" ht="15.75" customHeight="1">
      <c r="AC773" s="45"/>
      <c r="AD773" s="45"/>
      <c r="AE773" s="45"/>
      <c r="AF773" s="45"/>
    </row>
    <row r="774" ht="15.75" customHeight="1">
      <c r="AC774" s="45"/>
      <c r="AD774" s="45"/>
      <c r="AE774" s="45"/>
      <c r="AF774" s="45"/>
    </row>
    <row r="775" ht="15.75" customHeight="1">
      <c r="AC775" s="45"/>
      <c r="AD775" s="45"/>
      <c r="AE775" s="45"/>
      <c r="AF775" s="45"/>
    </row>
    <row r="776" ht="15.75" customHeight="1">
      <c r="AC776" s="45"/>
      <c r="AD776" s="45"/>
      <c r="AE776" s="45"/>
      <c r="AF776" s="45"/>
    </row>
    <row r="777" ht="15.75" customHeight="1">
      <c r="AC777" s="45"/>
      <c r="AD777" s="45"/>
      <c r="AE777" s="45"/>
      <c r="AF777" s="45"/>
    </row>
    <row r="778" ht="15.75" customHeight="1">
      <c r="AC778" s="45"/>
      <c r="AD778" s="45"/>
      <c r="AE778" s="45"/>
      <c r="AF778" s="45"/>
    </row>
    <row r="779" ht="15.75" customHeight="1">
      <c r="AC779" s="45"/>
      <c r="AD779" s="45"/>
      <c r="AE779" s="45"/>
      <c r="AF779" s="45"/>
    </row>
    <row r="780" ht="15.75" customHeight="1">
      <c r="AC780" s="45"/>
      <c r="AD780" s="45"/>
      <c r="AE780" s="45"/>
      <c r="AF780" s="45"/>
    </row>
    <row r="781" ht="15.75" customHeight="1">
      <c r="AC781" s="45"/>
      <c r="AD781" s="45"/>
      <c r="AE781" s="45"/>
      <c r="AF781" s="45"/>
    </row>
    <row r="782" ht="15.75" customHeight="1">
      <c r="AC782" s="45"/>
      <c r="AD782" s="45"/>
      <c r="AE782" s="45"/>
      <c r="AF782" s="45"/>
    </row>
    <row r="783" ht="15.75" customHeight="1">
      <c r="AC783" s="45"/>
      <c r="AD783" s="45"/>
      <c r="AE783" s="45"/>
      <c r="AF783" s="45"/>
    </row>
    <row r="784" ht="15.75" customHeight="1">
      <c r="AC784" s="45"/>
      <c r="AD784" s="45"/>
      <c r="AE784" s="45"/>
      <c r="AF784" s="45"/>
    </row>
    <row r="785" ht="15.75" customHeight="1">
      <c r="AC785" s="45"/>
      <c r="AD785" s="45"/>
      <c r="AE785" s="45"/>
      <c r="AF785" s="45"/>
    </row>
    <row r="786" ht="15.75" customHeight="1">
      <c r="AC786" s="45"/>
      <c r="AD786" s="45"/>
      <c r="AE786" s="45"/>
      <c r="AF786" s="45"/>
    </row>
    <row r="787" ht="15.75" customHeight="1">
      <c r="AC787" s="45"/>
      <c r="AD787" s="45"/>
      <c r="AE787" s="45"/>
      <c r="AF787" s="45"/>
    </row>
    <row r="788" ht="15.75" customHeight="1">
      <c r="AC788" s="45"/>
      <c r="AD788" s="45"/>
      <c r="AE788" s="45"/>
      <c r="AF788" s="45"/>
    </row>
    <row r="789" ht="15.75" customHeight="1">
      <c r="AC789" s="45"/>
      <c r="AD789" s="45"/>
      <c r="AE789" s="45"/>
      <c r="AF789" s="45"/>
    </row>
    <row r="790" ht="15.75" customHeight="1">
      <c r="AC790" s="45"/>
      <c r="AD790" s="45"/>
      <c r="AE790" s="45"/>
      <c r="AF790" s="45"/>
    </row>
    <row r="791" ht="15.75" customHeight="1">
      <c r="AC791" s="45"/>
      <c r="AD791" s="45"/>
      <c r="AE791" s="45"/>
      <c r="AF791" s="45"/>
    </row>
    <row r="792" ht="15.75" customHeight="1">
      <c r="AC792" s="45"/>
      <c r="AD792" s="45"/>
      <c r="AE792" s="45"/>
      <c r="AF792" s="45"/>
    </row>
    <row r="793" ht="15.75" customHeight="1">
      <c r="AC793" s="45"/>
      <c r="AD793" s="45"/>
      <c r="AE793" s="45"/>
      <c r="AF793" s="45"/>
    </row>
    <row r="794" ht="15.75" customHeight="1">
      <c r="AC794" s="45"/>
      <c r="AD794" s="45"/>
      <c r="AE794" s="45"/>
      <c r="AF794" s="45"/>
    </row>
    <row r="795" ht="15.75" customHeight="1">
      <c r="AC795" s="45"/>
      <c r="AD795" s="45"/>
      <c r="AE795" s="45"/>
      <c r="AF795" s="45"/>
    </row>
    <row r="796" ht="15.75" customHeight="1">
      <c r="AC796" s="45"/>
      <c r="AD796" s="45"/>
      <c r="AE796" s="45"/>
      <c r="AF796" s="45"/>
    </row>
    <row r="797" ht="15.75" customHeight="1">
      <c r="AC797" s="45"/>
      <c r="AD797" s="45"/>
      <c r="AE797" s="45"/>
      <c r="AF797" s="45"/>
    </row>
    <row r="798" ht="15.75" customHeight="1">
      <c r="AC798" s="45"/>
      <c r="AD798" s="45"/>
      <c r="AE798" s="45"/>
      <c r="AF798" s="45"/>
    </row>
    <row r="799" ht="15.75" customHeight="1">
      <c r="AC799" s="45"/>
      <c r="AD799" s="45"/>
      <c r="AE799" s="45"/>
      <c r="AF799" s="45"/>
    </row>
    <row r="800" ht="15.75" customHeight="1">
      <c r="AC800" s="45"/>
      <c r="AD800" s="45"/>
      <c r="AE800" s="45"/>
      <c r="AF800" s="45"/>
    </row>
    <row r="801" ht="15.75" customHeight="1">
      <c r="AC801" s="45"/>
      <c r="AD801" s="45"/>
      <c r="AE801" s="45"/>
      <c r="AF801" s="45"/>
    </row>
    <row r="802" ht="15.75" customHeight="1">
      <c r="AC802" s="45"/>
      <c r="AD802" s="45"/>
      <c r="AE802" s="45"/>
      <c r="AF802" s="45"/>
    </row>
    <row r="803" ht="15.75" customHeight="1">
      <c r="AC803" s="45"/>
      <c r="AD803" s="45"/>
      <c r="AE803" s="45"/>
      <c r="AF803" s="45"/>
    </row>
    <row r="804" ht="15.75" customHeight="1">
      <c r="AC804" s="45"/>
      <c r="AD804" s="45"/>
      <c r="AE804" s="45"/>
      <c r="AF804" s="45"/>
    </row>
    <row r="805" ht="15.75" customHeight="1">
      <c r="AC805" s="45"/>
      <c r="AD805" s="45"/>
      <c r="AE805" s="45"/>
      <c r="AF805" s="45"/>
    </row>
    <row r="806" ht="15.75" customHeight="1">
      <c r="AC806" s="45"/>
      <c r="AD806" s="45"/>
      <c r="AE806" s="45"/>
      <c r="AF806" s="45"/>
    </row>
    <row r="807" ht="15.75" customHeight="1">
      <c r="AC807" s="45"/>
      <c r="AD807" s="45"/>
      <c r="AE807" s="45"/>
      <c r="AF807" s="45"/>
    </row>
    <row r="808" ht="15.75" customHeight="1">
      <c r="AC808" s="45"/>
      <c r="AD808" s="45"/>
      <c r="AE808" s="45"/>
      <c r="AF808" s="45"/>
    </row>
    <row r="809" ht="15.75" customHeight="1">
      <c r="AC809" s="45"/>
      <c r="AD809" s="45"/>
      <c r="AE809" s="45"/>
      <c r="AF809" s="45"/>
    </row>
    <row r="810" ht="15.75" customHeight="1">
      <c r="AC810" s="45"/>
      <c r="AD810" s="45"/>
      <c r="AE810" s="45"/>
      <c r="AF810" s="45"/>
    </row>
    <row r="811" ht="15.75" customHeight="1">
      <c r="AC811" s="45"/>
      <c r="AD811" s="45"/>
      <c r="AE811" s="45"/>
      <c r="AF811" s="45"/>
    </row>
    <row r="812" ht="15.75" customHeight="1">
      <c r="AC812" s="45"/>
      <c r="AD812" s="45"/>
      <c r="AE812" s="45"/>
      <c r="AF812" s="45"/>
    </row>
    <row r="813" ht="15.75" customHeight="1">
      <c r="AC813" s="45"/>
      <c r="AD813" s="45"/>
      <c r="AE813" s="45"/>
      <c r="AF813" s="45"/>
    </row>
    <row r="814" ht="15.75" customHeight="1">
      <c r="AC814" s="45"/>
      <c r="AD814" s="45"/>
      <c r="AE814" s="45"/>
      <c r="AF814" s="45"/>
    </row>
    <row r="815" ht="15.75" customHeight="1">
      <c r="AC815" s="45"/>
      <c r="AD815" s="45"/>
      <c r="AE815" s="45"/>
      <c r="AF815" s="45"/>
    </row>
    <row r="816" ht="15.75" customHeight="1">
      <c r="AC816" s="45"/>
      <c r="AD816" s="45"/>
      <c r="AE816" s="45"/>
      <c r="AF816" s="45"/>
    </row>
    <row r="817" ht="15.75" customHeight="1">
      <c r="AC817" s="45"/>
      <c r="AD817" s="45"/>
      <c r="AE817" s="45"/>
      <c r="AF817" s="45"/>
    </row>
    <row r="818" ht="15.75" customHeight="1">
      <c r="AC818" s="45"/>
      <c r="AD818" s="45"/>
      <c r="AE818" s="45"/>
      <c r="AF818" s="45"/>
    </row>
    <row r="819" ht="15.75" customHeight="1">
      <c r="AC819" s="45"/>
      <c r="AD819" s="45"/>
      <c r="AE819" s="45"/>
      <c r="AF819" s="45"/>
    </row>
    <row r="820" ht="15.75" customHeight="1">
      <c r="AC820" s="45"/>
      <c r="AD820" s="45"/>
      <c r="AE820" s="45"/>
      <c r="AF820" s="45"/>
    </row>
    <row r="821" ht="15.75" customHeight="1">
      <c r="AC821" s="45"/>
      <c r="AD821" s="45"/>
      <c r="AE821" s="45"/>
      <c r="AF821" s="45"/>
    </row>
    <row r="822" ht="15.75" customHeight="1">
      <c r="AC822" s="45"/>
      <c r="AD822" s="45"/>
      <c r="AE822" s="45"/>
      <c r="AF822" s="45"/>
    </row>
    <row r="823" ht="15.75" customHeight="1">
      <c r="AC823" s="45"/>
      <c r="AD823" s="45"/>
      <c r="AE823" s="45"/>
      <c r="AF823" s="45"/>
    </row>
    <row r="824" ht="15.75" customHeight="1">
      <c r="AC824" s="45"/>
      <c r="AD824" s="45"/>
      <c r="AE824" s="45"/>
      <c r="AF824" s="45"/>
    </row>
    <row r="825" ht="15.75" customHeight="1">
      <c r="AC825" s="45"/>
      <c r="AD825" s="45"/>
      <c r="AE825" s="45"/>
      <c r="AF825" s="45"/>
    </row>
    <row r="826" ht="15.75" customHeight="1">
      <c r="AC826" s="45"/>
      <c r="AD826" s="45"/>
      <c r="AE826" s="45"/>
      <c r="AF826" s="45"/>
    </row>
    <row r="827" ht="15.75" customHeight="1">
      <c r="AC827" s="45"/>
      <c r="AD827" s="45"/>
      <c r="AE827" s="45"/>
      <c r="AF827" s="45"/>
    </row>
    <row r="828" ht="15.75" customHeight="1">
      <c r="AC828" s="45"/>
      <c r="AD828" s="45"/>
      <c r="AE828" s="45"/>
      <c r="AF828" s="45"/>
    </row>
    <row r="829" ht="15.75" customHeight="1">
      <c r="AC829" s="45"/>
      <c r="AD829" s="45"/>
      <c r="AE829" s="45"/>
      <c r="AF829" s="45"/>
    </row>
    <row r="830" ht="15.75" customHeight="1">
      <c r="AC830" s="45"/>
      <c r="AD830" s="45"/>
      <c r="AE830" s="45"/>
      <c r="AF830" s="45"/>
    </row>
    <row r="831" ht="15.75" customHeight="1">
      <c r="AC831" s="45"/>
      <c r="AD831" s="45"/>
      <c r="AE831" s="45"/>
      <c r="AF831" s="45"/>
    </row>
    <row r="832" ht="15.75" customHeight="1">
      <c r="AC832" s="45"/>
      <c r="AD832" s="45"/>
      <c r="AE832" s="45"/>
      <c r="AF832" s="45"/>
    </row>
    <row r="833" ht="15.75" customHeight="1">
      <c r="AC833" s="45"/>
      <c r="AD833" s="45"/>
      <c r="AE833" s="45"/>
      <c r="AF833" s="45"/>
    </row>
    <row r="834" ht="15.75" customHeight="1">
      <c r="AC834" s="45"/>
      <c r="AD834" s="45"/>
      <c r="AE834" s="45"/>
      <c r="AF834" s="45"/>
    </row>
    <row r="835" ht="15.75" customHeight="1">
      <c r="AC835" s="45"/>
      <c r="AD835" s="45"/>
      <c r="AE835" s="45"/>
      <c r="AF835" s="45"/>
    </row>
    <row r="836" ht="15.75" customHeight="1">
      <c r="AC836" s="45"/>
      <c r="AD836" s="45"/>
      <c r="AE836" s="45"/>
      <c r="AF836" s="45"/>
    </row>
    <row r="837" ht="15.75" customHeight="1">
      <c r="AC837" s="45"/>
      <c r="AD837" s="45"/>
      <c r="AE837" s="45"/>
      <c r="AF837" s="45"/>
    </row>
    <row r="838" ht="15.75" customHeight="1">
      <c r="AC838" s="45"/>
      <c r="AD838" s="45"/>
      <c r="AE838" s="45"/>
      <c r="AF838" s="45"/>
    </row>
    <row r="839" ht="15.75" customHeight="1">
      <c r="AC839" s="45"/>
      <c r="AD839" s="45"/>
      <c r="AE839" s="45"/>
      <c r="AF839" s="45"/>
    </row>
    <row r="840" ht="15.75" customHeight="1">
      <c r="AC840" s="45"/>
      <c r="AD840" s="45"/>
      <c r="AE840" s="45"/>
      <c r="AF840" s="45"/>
    </row>
    <row r="841" ht="15.75" customHeight="1">
      <c r="AC841" s="45"/>
      <c r="AD841" s="45"/>
      <c r="AE841" s="45"/>
      <c r="AF841" s="45"/>
    </row>
    <row r="842" ht="15.75" customHeight="1">
      <c r="AC842" s="45"/>
      <c r="AD842" s="45"/>
      <c r="AE842" s="45"/>
      <c r="AF842" s="45"/>
    </row>
    <row r="843" ht="15.75" customHeight="1">
      <c r="AC843" s="45"/>
      <c r="AD843" s="45"/>
      <c r="AE843" s="45"/>
      <c r="AF843" s="45"/>
    </row>
    <row r="844" ht="15.75" customHeight="1">
      <c r="AC844" s="45"/>
      <c r="AD844" s="45"/>
      <c r="AE844" s="45"/>
      <c r="AF844" s="45"/>
    </row>
    <row r="845" ht="15.75" customHeight="1">
      <c r="AC845" s="45"/>
      <c r="AD845" s="45"/>
      <c r="AE845" s="45"/>
      <c r="AF845" s="45"/>
    </row>
    <row r="846" ht="15.75" customHeight="1">
      <c r="AC846" s="45"/>
      <c r="AD846" s="45"/>
      <c r="AE846" s="45"/>
      <c r="AF846" s="45"/>
    </row>
    <row r="847" ht="15.75" customHeight="1">
      <c r="AC847" s="45"/>
      <c r="AD847" s="45"/>
      <c r="AE847" s="45"/>
      <c r="AF847" s="45"/>
    </row>
    <row r="848" ht="15.75" customHeight="1">
      <c r="AC848" s="45"/>
      <c r="AD848" s="45"/>
      <c r="AE848" s="45"/>
      <c r="AF848" s="45"/>
    </row>
    <row r="849" ht="15.75" customHeight="1">
      <c r="AC849" s="45"/>
      <c r="AD849" s="45"/>
      <c r="AE849" s="45"/>
      <c r="AF849" s="45"/>
    </row>
    <row r="850" ht="15.75" customHeight="1">
      <c r="AC850" s="45"/>
      <c r="AD850" s="45"/>
      <c r="AE850" s="45"/>
      <c r="AF850" s="45"/>
    </row>
    <row r="851" ht="15.75" customHeight="1">
      <c r="AC851" s="45"/>
      <c r="AD851" s="45"/>
      <c r="AE851" s="45"/>
      <c r="AF851" s="45"/>
    </row>
    <row r="852" ht="15.75" customHeight="1">
      <c r="AC852" s="45"/>
      <c r="AD852" s="45"/>
      <c r="AE852" s="45"/>
      <c r="AF852" s="45"/>
    </row>
    <row r="853" ht="15.75" customHeight="1">
      <c r="AC853" s="45"/>
      <c r="AD853" s="45"/>
      <c r="AE853" s="45"/>
      <c r="AF853" s="45"/>
    </row>
    <row r="854" ht="15.75" customHeight="1">
      <c r="AC854" s="45"/>
      <c r="AD854" s="45"/>
      <c r="AE854" s="45"/>
      <c r="AF854" s="45"/>
    </row>
    <row r="855" ht="15.75" customHeight="1">
      <c r="AC855" s="45"/>
      <c r="AD855" s="45"/>
      <c r="AE855" s="45"/>
      <c r="AF855" s="45"/>
    </row>
    <row r="856" ht="15.75" customHeight="1">
      <c r="AC856" s="45"/>
      <c r="AD856" s="45"/>
      <c r="AE856" s="45"/>
      <c r="AF856" s="45"/>
    </row>
    <row r="857" ht="15.75" customHeight="1">
      <c r="AC857" s="45"/>
      <c r="AD857" s="45"/>
      <c r="AE857" s="45"/>
      <c r="AF857" s="45"/>
    </row>
    <row r="858" ht="15.75" customHeight="1">
      <c r="AC858" s="45"/>
      <c r="AD858" s="45"/>
      <c r="AE858" s="45"/>
      <c r="AF858" s="45"/>
    </row>
    <row r="859" ht="15.75" customHeight="1">
      <c r="AC859" s="45"/>
      <c r="AD859" s="45"/>
      <c r="AE859" s="45"/>
      <c r="AF859" s="45"/>
    </row>
    <row r="860" ht="15.75" customHeight="1">
      <c r="AC860" s="45"/>
      <c r="AD860" s="45"/>
      <c r="AE860" s="45"/>
      <c r="AF860" s="45"/>
    </row>
    <row r="861" ht="15.75" customHeight="1">
      <c r="AC861" s="45"/>
      <c r="AD861" s="45"/>
      <c r="AE861" s="45"/>
      <c r="AF861" s="45"/>
    </row>
    <row r="862" ht="15.75" customHeight="1">
      <c r="AC862" s="45"/>
      <c r="AD862" s="45"/>
      <c r="AE862" s="45"/>
      <c r="AF862" s="45"/>
    </row>
    <row r="863" ht="15.75" customHeight="1">
      <c r="AC863" s="45"/>
      <c r="AD863" s="45"/>
      <c r="AE863" s="45"/>
      <c r="AF863" s="45"/>
    </row>
    <row r="864" ht="15.75" customHeight="1">
      <c r="AC864" s="45"/>
      <c r="AD864" s="45"/>
      <c r="AE864" s="45"/>
      <c r="AF864" s="45"/>
    </row>
    <row r="865" ht="15.75" customHeight="1">
      <c r="AC865" s="45"/>
      <c r="AD865" s="45"/>
      <c r="AE865" s="45"/>
      <c r="AF865" s="45"/>
    </row>
    <row r="866" ht="15.75" customHeight="1">
      <c r="AC866" s="45"/>
      <c r="AD866" s="45"/>
      <c r="AE866" s="45"/>
      <c r="AF866" s="45"/>
    </row>
    <row r="867" ht="15.75" customHeight="1">
      <c r="AC867" s="45"/>
      <c r="AD867" s="45"/>
      <c r="AE867" s="45"/>
      <c r="AF867" s="45"/>
    </row>
    <row r="868" ht="15.75" customHeight="1">
      <c r="AC868" s="45"/>
      <c r="AD868" s="45"/>
      <c r="AE868" s="45"/>
      <c r="AF868" s="45"/>
    </row>
    <row r="869" ht="15.75" customHeight="1">
      <c r="AC869" s="45"/>
      <c r="AD869" s="45"/>
      <c r="AE869" s="45"/>
      <c r="AF869" s="45"/>
    </row>
    <row r="870" ht="15.75" customHeight="1">
      <c r="AC870" s="45"/>
      <c r="AD870" s="45"/>
      <c r="AE870" s="45"/>
      <c r="AF870" s="45"/>
    </row>
    <row r="871" ht="15.75" customHeight="1">
      <c r="AC871" s="45"/>
      <c r="AD871" s="45"/>
      <c r="AE871" s="45"/>
      <c r="AF871" s="45"/>
    </row>
    <row r="872" ht="15.75" customHeight="1">
      <c r="AC872" s="45"/>
      <c r="AD872" s="45"/>
      <c r="AE872" s="45"/>
      <c r="AF872" s="45"/>
    </row>
    <row r="873" ht="15.75" customHeight="1">
      <c r="AC873" s="45"/>
      <c r="AD873" s="45"/>
      <c r="AE873" s="45"/>
      <c r="AF873" s="45"/>
    </row>
    <row r="874" ht="15.75" customHeight="1">
      <c r="AC874" s="45"/>
      <c r="AD874" s="45"/>
      <c r="AE874" s="45"/>
      <c r="AF874" s="45"/>
    </row>
    <row r="875" ht="15.75" customHeight="1">
      <c r="AC875" s="45"/>
      <c r="AD875" s="45"/>
      <c r="AE875" s="45"/>
      <c r="AF875" s="45"/>
    </row>
    <row r="876" ht="15.75" customHeight="1">
      <c r="AC876" s="45"/>
      <c r="AD876" s="45"/>
      <c r="AE876" s="45"/>
      <c r="AF876" s="45"/>
    </row>
    <row r="877" ht="15.75" customHeight="1">
      <c r="AC877" s="45"/>
      <c r="AD877" s="45"/>
      <c r="AE877" s="45"/>
      <c r="AF877" s="45"/>
    </row>
    <row r="878" ht="15.75" customHeight="1">
      <c r="AC878" s="45"/>
      <c r="AD878" s="45"/>
      <c r="AE878" s="45"/>
      <c r="AF878" s="45"/>
    </row>
    <row r="879" ht="15.75" customHeight="1">
      <c r="AC879" s="45"/>
      <c r="AD879" s="45"/>
      <c r="AE879" s="45"/>
      <c r="AF879" s="45"/>
    </row>
    <row r="880" ht="15.75" customHeight="1">
      <c r="AC880" s="45"/>
      <c r="AD880" s="45"/>
      <c r="AE880" s="45"/>
      <c r="AF880" s="45"/>
    </row>
    <row r="881" ht="15.75" customHeight="1">
      <c r="AC881" s="45"/>
      <c r="AD881" s="45"/>
      <c r="AE881" s="45"/>
      <c r="AF881" s="45"/>
    </row>
    <row r="882" ht="15.75" customHeight="1">
      <c r="AC882" s="45"/>
      <c r="AD882" s="45"/>
      <c r="AE882" s="45"/>
      <c r="AF882" s="45"/>
    </row>
    <row r="883" ht="15.75" customHeight="1">
      <c r="AC883" s="45"/>
      <c r="AD883" s="45"/>
      <c r="AE883" s="45"/>
      <c r="AF883" s="45"/>
    </row>
    <row r="884" ht="15.75" customHeight="1">
      <c r="AC884" s="45"/>
      <c r="AD884" s="45"/>
      <c r="AE884" s="45"/>
      <c r="AF884" s="45"/>
    </row>
    <row r="885" ht="15.75" customHeight="1">
      <c r="AC885" s="45"/>
      <c r="AD885" s="45"/>
      <c r="AE885" s="45"/>
      <c r="AF885" s="45"/>
    </row>
    <row r="886" ht="15.75" customHeight="1">
      <c r="AC886" s="45"/>
      <c r="AD886" s="45"/>
      <c r="AE886" s="45"/>
      <c r="AF886" s="45"/>
    </row>
    <row r="887" ht="15.75" customHeight="1">
      <c r="AC887" s="45"/>
      <c r="AD887" s="45"/>
      <c r="AE887" s="45"/>
      <c r="AF887" s="45"/>
    </row>
    <row r="888" ht="15.75" customHeight="1">
      <c r="AC888" s="45"/>
      <c r="AD888" s="45"/>
      <c r="AE888" s="45"/>
      <c r="AF888" s="45"/>
    </row>
    <row r="889" ht="15.75" customHeight="1">
      <c r="AC889" s="45"/>
      <c r="AD889" s="45"/>
      <c r="AE889" s="45"/>
      <c r="AF889" s="45"/>
    </row>
    <row r="890" ht="15.75" customHeight="1">
      <c r="AC890" s="45"/>
      <c r="AD890" s="45"/>
      <c r="AE890" s="45"/>
      <c r="AF890" s="45"/>
    </row>
    <row r="891" ht="15.75" customHeight="1">
      <c r="AC891" s="45"/>
      <c r="AD891" s="45"/>
      <c r="AE891" s="45"/>
      <c r="AF891" s="45"/>
    </row>
    <row r="892" ht="15.75" customHeight="1">
      <c r="AC892" s="45"/>
      <c r="AD892" s="45"/>
      <c r="AE892" s="45"/>
      <c r="AF892" s="45"/>
    </row>
    <row r="893" ht="15.75" customHeight="1">
      <c r="AC893" s="45"/>
      <c r="AD893" s="45"/>
      <c r="AE893" s="45"/>
      <c r="AF893" s="45"/>
    </row>
    <row r="894" ht="15.75" customHeight="1">
      <c r="AC894" s="45"/>
      <c r="AD894" s="45"/>
      <c r="AE894" s="45"/>
      <c r="AF894" s="45"/>
    </row>
    <row r="895" ht="15.75" customHeight="1">
      <c r="AC895" s="45"/>
      <c r="AD895" s="45"/>
      <c r="AE895" s="45"/>
      <c r="AF895" s="45"/>
    </row>
    <row r="896" ht="15.75" customHeight="1">
      <c r="AC896" s="45"/>
      <c r="AD896" s="45"/>
      <c r="AE896" s="45"/>
      <c r="AF896" s="45"/>
    </row>
    <row r="897" ht="15.75" customHeight="1">
      <c r="AC897" s="45"/>
      <c r="AD897" s="45"/>
      <c r="AE897" s="45"/>
      <c r="AF897" s="45"/>
    </row>
    <row r="898" ht="15.75" customHeight="1">
      <c r="AC898" s="45"/>
      <c r="AD898" s="45"/>
      <c r="AE898" s="45"/>
      <c r="AF898" s="45"/>
    </row>
    <row r="899" ht="15.75" customHeight="1">
      <c r="AC899" s="45"/>
      <c r="AD899" s="45"/>
      <c r="AE899" s="45"/>
      <c r="AF899" s="45"/>
    </row>
    <row r="900" ht="15.75" customHeight="1">
      <c r="AC900" s="45"/>
      <c r="AD900" s="45"/>
      <c r="AE900" s="45"/>
      <c r="AF900" s="45"/>
    </row>
    <row r="901" ht="15.75" customHeight="1">
      <c r="AC901" s="45"/>
      <c r="AD901" s="45"/>
      <c r="AE901" s="45"/>
      <c r="AF901" s="45"/>
    </row>
    <row r="902" ht="15.75" customHeight="1">
      <c r="AC902" s="45"/>
      <c r="AD902" s="45"/>
      <c r="AE902" s="45"/>
      <c r="AF902" s="45"/>
    </row>
    <row r="903" ht="15.75" customHeight="1">
      <c r="AC903" s="45"/>
      <c r="AD903" s="45"/>
      <c r="AE903" s="45"/>
      <c r="AF903" s="45"/>
    </row>
    <row r="904" ht="15.75" customHeight="1">
      <c r="AC904" s="45"/>
      <c r="AD904" s="45"/>
      <c r="AE904" s="45"/>
      <c r="AF904" s="45"/>
    </row>
    <row r="905" ht="15.75" customHeight="1">
      <c r="AC905" s="45"/>
      <c r="AD905" s="45"/>
      <c r="AE905" s="45"/>
      <c r="AF905" s="45"/>
    </row>
    <row r="906" ht="15.75" customHeight="1">
      <c r="AC906" s="45"/>
      <c r="AD906" s="45"/>
      <c r="AE906" s="45"/>
      <c r="AF906" s="45"/>
    </row>
    <row r="907" ht="15.75" customHeight="1">
      <c r="AC907" s="45"/>
      <c r="AD907" s="45"/>
      <c r="AE907" s="45"/>
      <c r="AF907" s="45"/>
    </row>
    <row r="908" ht="15.75" customHeight="1">
      <c r="AC908" s="45"/>
      <c r="AD908" s="45"/>
      <c r="AE908" s="45"/>
      <c r="AF908" s="45"/>
    </row>
    <row r="909" ht="15.75" customHeight="1">
      <c r="AC909" s="45"/>
      <c r="AD909" s="45"/>
      <c r="AE909" s="45"/>
      <c r="AF909" s="45"/>
    </row>
    <row r="910" ht="15.75" customHeight="1">
      <c r="AC910" s="45"/>
      <c r="AD910" s="45"/>
      <c r="AE910" s="45"/>
      <c r="AF910" s="45"/>
    </row>
    <row r="911" ht="15.75" customHeight="1">
      <c r="AC911" s="45"/>
      <c r="AD911" s="45"/>
      <c r="AE911" s="45"/>
      <c r="AF911" s="45"/>
    </row>
    <row r="912" ht="15.75" customHeight="1">
      <c r="AC912" s="45"/>
      <c r="AD912" s="45"/>
      <c r="AE912" s="45"/>
      <c r="AF912" s="45"/>
    </row>
    <row r="913" ht="15.75" customHeight="1">
      <c r="AC913" s="45"/>
      <c r="AD913" s="45"/>
      <c r="AE913" s="45"/>
      <c r="AF913" s="45"/>
    </row>
    <row r="914" ht="15.75" customHeight="1">
      <c r="AC914" s="45"/>
      <c r="AD914" s="45"/>
      <c r="AE914" s="45"/>
      <c r="AF914" s="45"/>
    </row>
    <row r="915" ht="15.75" customHeight="1">
      <c r="AC915" s="45"/>
      <c r="AD915" s="45"/>
      <c r="AE915" s="45"/>
      <c r="AF915" s="45"/>
    </row>
    <row r="916" ht="15.75" customHeight="1">
      <c r="AC916" s="45"/>
      <c r="AD916" s="45"/>
      <c r="AE916" s="45"/>
      <c r="AF916" s="45"/>
    </row>
    <row r="917" ht="15.75" customHeight="1">
      <c r="AC917" s="45"/>
      <c r="AD917" s="45"/>
      <c r="AE917" s="45"/>
      <c r="AF917" s="45"/>
    </row>
    <row r="918" ht="15.75" customHeight="1">
      <c r="AC918" s="45"/>
      <c r="AD918" s="45"/>
      <c r="AE918" s="45"/>
      <c r="AF918" s="45"/>
    </row>
    <row r="919" ht="15.75" customHeight="1">
      <c r="AC919" s="45"/>
      <c r="AD919" s="45"/>
      <c r="AE919" s="45"/>
      <c r="AF919" s="45"/>
    </row>
    <row r="920" ht="15.75" customHeight="1">
      <c r="AC920" s="45"/>
      <c r="AD920" s="45"/>
      <c r="AE920" s="45"/>
      <c r="AF920" s="45"/>
    </row>
    <row r="921" ht="15.75" customHeight="1">
      <c r="AC921" s="45"/>
      <c r="AD921" s="45"/>
      <c r="AE921" s="45"/>
      <c r="AF921" s="45"/>
    </row>
    <row r="922" ht="15.75" customHeight="1">
      <c r="AC922" s="45"/>
      <c r="AD922" s="45"/>
      <c r="AE922" s="45"/>
      <c r="AF922" s="45"/>
    </row>
    <row r="923" ht="15.75" customHeight="1">
      <c r="AC923" s="45"/>
      <c r="AD923" s="45"/>
      <c r="AE923" s="45"/>
      <c r="AF923" s="45"/>
    </row>
    <row r="924" ht="15.75" customHeight="1">
      <c r="AC924" s="45"/>
      <c r="AD924" s="45"/>
      <c r="AE924" s="45"/>
      <c r="AF924" s="45"/>
    </row>
    <row r="925" ht="15.75" customHeight="1">
      <c r="AC925" s="45"/>
      <c r="AD925" s="45"/>
      <c r="AE925" s="45"/>
      <c r="AF925" s="45"/>
    </row>
    <row r="926" ht="15.75" customHeight="1">
      <c r="AC926" s="45"/>
      <c r="AD926" s="45"/>
      <c r="AE926" s="45"/>
      <c r="AF926" s="45"/>
    </row>
    <row r="927" ht="15.75" customHeight="1">
      <c r="AC927" s="45"/>
      <c r="AD927" s="45"/>
      <c r="AE927" s="45"/>
      <c r="AF927" s="45"/>
    </row>
    <row r="928" ht="15.75" customHeight="1">
      <c r="AC928" s="45"/>
      <c r="AD928" s="45"/>
      <c r="AE928" s="45"/>
      <c r="AF928" s="45"/>
    </row>
    <row r="929" ht="15.75" customHeight="1">
      <c r="AC929" s="45"/>
      <c r="AD929" s="45"/>
      <c r="AE929" s="45"/>
      <c r="AF929" s="45"/>
    </row>
    <row r="930" ht="15.75" customHeight="1">
      <c r="AC930" s="45"/>
      <c r="AD930" s="45"/>
      <c r="AE930" s="45"/>
      <c r="AF930" s="45"/>
    </row>
    <row r="931" ht="15.75" customHeight="1">
      <c r="AC931" s="45"/>
      <c r="AD931" s="45"/>
      <c r="AE931" s="45"/>
      <c r="AF931" s="45"/>
    </row>
    <row r="932" ht="15.75" customHeight="1">
      <c r="AC932" s="45"/>
      <c r="AD932" s="45"/>
      <c r="AE932" s="45"/>
      <c r="AF932" s="45"/>
    </row>
    <row r="933" ht="15.75" customHeight="1">
      <c r="AC933" s="45"/>
      <c r="AD933" s="45"/>
      <c r="AE933" s="45"/>
      <c r="AF933" s="45"/>
    </row>
    <row r="934" ht="15.75" customHeight="1">
      <c r="AC934" s="45"/>
      <c r="AD934" s="45"/>
      <c r="AE934" s="45"/>
      <c r="AF934" s="45"/>
    </row>
    <row r="935" ht="15.75" customHeight="1">
      <c r="AC935" s="45"/>
      <c r="AD935" s="45"/>
      <c r="AE935" s="45"/>
      <c r="AF935" s="45"/>
    </row>
    <row r="936" ht="15.75" customHeight="1">
      <c r="AC936" s="45"/>
      <c r="AD936" s="45"/>
      <c r="AE936" s="45"/>
      <c r="AF936" s="45"/>
    </row>
    <row r="937" ht="15.75" customHeight="1">
      <c r="AC937" s="45"/>
      <c r="AD937" s="45"/>
      <c r="AE937" s="45"/>
      <c r="AF937" s="45"/>
    </row>
    <row r="938" ht="15.75" customHeight="1">
      <c r="AC938" s="45"/>
      <c r="AD938" s="45"/>
      <c r="AE938" s="45"/>
      <c r="AF938" s="45"/>
    </row>
    <row r="939" ht="15.75" customHeight="1">
      <c r="AC939" s="45"/>
      <c r="AD939" s="45"/>
      <c r="AE939" s="45"/>
      <c r="AF939" s="45"/>
    </row>
    <row r="940" ht="15.75" customHeight="1">
      <c r="AC940" s="45"/>
      <c r="AD940" s="45"/>
      <c r="AE940" s="45"/>
      <c r="AF940" s="45"/>
    </row>
    <row r="941" ht="15.75" customHeight="1">
      <c r="AC941" s="45"/>
      <c r="AD941" s="45"/>
      <c r="AE941" s="45"/>
      <c r="AF941" s="45"/>
    </row>
    <row r="942" ht="15.75" customHeight="1">
      <c r="AC942" s="45"/>
      <c r="AD942" s="45"/>
      <c r="AE942" s="45"/>
      <c r="AF942" s="45"/>
    </row>
    <row r="943" ht="15.75" customHeight="1">
      <c r="AC943" s="45"/>
      <c r="AD943" s="45"/>
      <c r="AE943" s="45"/>
      <c r="AF943" s="45"/>
    </row>
    <row r="944" ht="15.75" customHeight="1">
      <c r="AC944" s="45"/>
      <c r="AD944" s="45"/>
      <c r="AE944" s="45"/>
      <c r="AF944" s="45"/>
    </row>
    <row r="945" ht="15.75" customHeight="1">
      <c r="AC945" s="45"/>
      <c r="AD945" s="45"/>
      <c r="AE945" s="45"/>
      <c r="AF945" s="45"/>
    </row>
    <row r="946" ht="15.75" customHeight="1">
      <c r="AC946" s="45"/>
      <c r="AD946" s="45"/>
      <c r="AE946" s="45"/>
      <c r="AF946" s="45"/>
    </row>
    <row r="947" ht="15.75" customHeight="1">
      <c r="AC947" s="45"/>
      <c r="AD947" s="45"/>
      <c r="AE947" s="45"/>
      <c r="AF947" s="45"/>
    </row>
    <row r="948" ht="15.75" customHeight="1">
      <c r="AC948" s="45"/>
      <c r="AD948" s="45"/>
      <c r="AE948" s="45"/>
      <c r="AF948" s="45"/>
    </row>
    <row r="949" ht="15.75" customHeight="1">
      <c r="AC949" s="45"/>
      <c r="AD949" s="45"/>
      <c r="AE949" s="45"/>
      <c r="AF949" s="45"/>
    </row>
    <row r="950" ht="15.75" customHeight="1">
      <c r="AC950" s="45"/>
      <c r="AD950" s="45"/>
      <c r="AE950" s="45"/>
      <c r="AF950" s="45"/>
    </row>
    <row r="951" ht="15.75" customHeight="1">
      <c r="AC951" s="45"/>
      <c r="AD951" s="45"/>
      <c r="AE951" s="45"/>
      <c r="AF951" s="45"/>
    </row>
    <row r="952" ht="15.75" customHeight="1">
      <c r="AC952" s="45"/>
      <c r="AD952" s="45"/>
      <c r="AE952" s="45"/>
      <c r="AF952" s="45"/>
    </row>
    <row r="953" ht="15.75" customHeight="1">
      <c r="AC953" s="45"/>
      <c r="AD953" s="45"/>
      <c r="AE953" s="45"/>
      <c r="AF953" s="45"/>
    </row>
    <row r="954" ht="15.75" customHeight="1">
      <c r="AC954" s="45"/>
      <c r="AD954" s="45"/>
      <c r="AE954" s="45"/>
      <c r="AF954" s="45"/>
    </row>
    <row r="955" ht="15.75" customHeight="1">
      <c r="AC955" s="45"/>
      <c r="AD955" s="45"/>
      <c r="AE955" s="45"/>
      <c r="AF955" s="45"/>
    </row>
    <row r="956" ht="15.75" customHeight="1">
      <c r="AC956" s="45"/>
      <c r="AD956" s="45"/>
      <c r="AE956" s="45"/>
      <c r="AF956" s="45"/>
    </row>
    <row r="957" ht="15.75" customHeight="1">
      <c r="AC957" s="45"/>
      <c r="AD957" s="45"/>
      <c r="AE957" s="45"/>
      <c r="AF957" s="45"/>
    </row>
    <row r="958" ht="15.75" customHeight="1">
      <c r="AC958" s="45"/>
      <c r="AD958" s="45"/>
      <c r="AE958" s="45"/>
      <c r="AF958" s="45"/>
    </row>
    <row r="959" ht="15.75" customHeight="1">
      <c r="AC959" s="45"/>
      <c r="AD959" s="45"/>
      <c r="AE959" s="45"/>
      <c r="AF959" s="45"/>
    </row>
    <row r="960" ht="15.75" customHeight="1">
      <c r="AC960" s="45"/>
      <c r="AD960" s="45"/>
      <c r="AE960" s="45"/>
      <c r="AF960" s="45"/>
    </row>
    <row r="961" ht="15.75" customHeight="1">
      <c r="AC961" s="45"/>
      <c r="AD961" s="45"/>
      <c r="AE961" s="45"/>
      <c r="AF961" s="45"/>
    </row>
    <row r="962" ht="15.75" customHeight="1">
      <c r="AC962" s="45"/>
      <c r="AD962" s="45"/>
      <c r="AE962" s="45"/>
      <c r="AF962" s="45"/>
    </row>
    <row r="963" ht="15.75" customHeight="1">
      <c r="AC963" s="45"/>
      <c r="AD963" s="45"/>
      <c r="AE963" s="45"/>
      <c r="AF963" s="45"/>
    </row>
    <row r="964" ht="15.75" customHeight="1">
      <c r="AC964" s="45"/>
      <c r="AD964" s="45"/>
      <c r="AE964" s="45"/>
      <c r="AF964" s="45"/>
    </row>
  </sheetData>
  <dataValidations>
    <dataValidation type="list" allowBlank="1" sqref="J41 P41">
      <formula1>"Student's t test,Welch's t test,one-sample t test,paired t test,between-subjects ANOVA,contrast of between-subjects ANOVA,Mann-Whitney,Wilcoxon signed-rank test,Log-rank Mantel-Cox test,Proportional Hazards Assumption of a Cox Regression,Chi-square test,S"&amp;"pearman's rank correlation,unknown,NA"</formula1>
    </dataValidation>
    <dataValidation type="list" allowBlank="1" sqref="J35 P35 P47:P48 P50">
      <formula1>"Student's t test,Welch's t test,one-sample t test,paired t test,between-subjects ANOVA,contrast of between-subjects ANOVA,Mann-Whitney,Wilcoxon signed-rank test,Log-rank Mantel-Cox test,Proportional Hazards Assumption of a Cox Regression,Chi-square test,C"&amp;"orrelation,Kruskal-Wallis rank sum test,NA"</formula1>
    </dataValidation>
    <dataValidation type="decimal" allowBlank="1" showDropDown="1" sqref="A2:A964">
      <formula1>1.0</formula1>
      <formula2>54.0</formula2>
    </dataValidation>
    <dataValidation type="list" allowBlank="1" sqref="F2:G964">
      <formula1>"Positive,Negative,Null-positive,Null-negative,Null,NA"</formula1>
    </dataValidation>
    <dataValidation type="list" allowBlank="1" sqref="K41 Q41">
      <formula1>"t,z,F,chi-squared,rho,NA"</formula1>
    </dataValidation>
    <dataValidation type="list" allowBlank="1" sqref="J65">
      <formula1>"Student's t test,Welch's t test,one-sample t test,paired t test,between-subjects ANOVA,contrast of between-subjects ANOVA,Mann-Whitney,Wilcoxon signed-rank test,Log-rank Mantel-Cox test,Proportional Hazards Assumption of a Cox Regression,Chi-square test,C"&amp;"orrelation,unknown,NA"</formula1>
    </dataValidation>
    <dataValidation type="list" allowBlank="1" sqref="Q53:Q64 K173:K964">
      <formula1>"t,z,F,NA"</formula1>
    </dataValidation>
    <dataValidation type="list" allowBlank="1" sqref="K2:K40 Q2:Q40 Q42:Q52 K42:K172 Q65:Q964">
      <formula1>"t,z,F,chi-squared,NA"</formula1>
    </dataValidation>
    <dataValidation type="list" allowBlank="1" sqref="V2:V11 V32:V964">
      <formula1>"Cohen's d,Glass' delta,Cliff's delta,r,Hazard ratio,NA"</formula1>
    </dataValidation>
    <dataValidation type="list" allowBlank="1" sqref="V12:V31">
      <formula1>"Cohen's w,Cohen's d,Glass' delta,Cliff's delta,r,Hazard ratio,NA"</formula1>
    </dataValidation>
    <dataValidation type="list" allowBlank="1" sqref="J2:J34 P2:P34 J36:J40 P36:P40 P42:P46 P49 J42:J64 J66:J964 P51:P964">
      <formula1>"Student's t test,Welch's t test,one-sample t test,paired t test,between-subjects ANOVA,contrast of between-subjects ANOVA,Mann-Whitney,Wilcoxon signed-rank test,Log-rank Mantel-Cox test,Proportional Hazards Assumption of a Cox Regression,Chi-square test,C"&amp;"orrelation,NA"</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9.29"/>
    <col customWidth="1" min="2" max="2" width="70.86"/>
    <col customWidth="1" min="3" max="4" width="14.43"/>
  </cols>
  <sheetData>
    <row r="1" ht="15.75" customHeight="1">
      <c r="A1" s="29" t="s">
        <v>128</v>
      </c>
      <c r="B1" s="30" t="s">
        <v>129</v>
      </c>
      <c r="C1" s="31" t="s">
        <v>130</v>
      </c>
    </row>
    <row r="2" ht="15.75" customHeight="1">
      <c r="A2" s="32" t="s">
        <v>0</v>
      </c>
      <c r="B2" s="5" t="s">
        <v>131</v>
      </c>
      <c r="C2" s="5" t="s">
        <v>132</v>
      </c>
    </row>
    <row r="3" ht="15.75" customHeight="1">
      <c r="A3" s="33" t="s">
        <v>1</v>
      </c>
      <c r="B3" s="5" t="s">
        <v>133</v>
      </c>
      <c r="C3" s="5" t="s">
        <v>134</v>
      </c>
    </row>
    <row r="4" ht="15.75" customHeight="1">
      <c r="A4" s="5" t="s">
        <v>135</v>
      </c>
      <c r="B4" s="5" t="s">
        <v>136</v>
      </c>
      <c r="C4" s="5" t="s">
        <v>137</v>
      </c>
    </row>
    <row r="5" ht="15.75" customHeight="1">
      <c r="A5" s="33" t="s">
        <v>3</v>
      </c>
      <c r="B5" s="5" t="s">
        <v>138</v>
      </c>
      <c r="C5" s="5" t="s">
        <v>139</v>
      </c>
    </row>
    <row r="6" ht="15.75" customHeight="1">
      <c r="A6" s="34" t="s">
        <v>4</v>
      </c>
      <c r="B6" s="5" t="s">
        <v>140</v>
      </c>
      <c r="C6" s="5" t="s">
        <v>132</v>
      </c>
    </row>
    <row r="7" ht="15.75" customHeight="1">
      <c r="A7" s="33" t="s">
        <v>9</v>
      </c>
      <c r="B7" s="5" t="s">
        <v>141</v>
      </c>
      <c r="C7" s="5" t="s">
        <v>142</v>
      </c>
    </row>
    <row r="8" ht="15.75" customHeight="1">
      <c r="A8" s="33" t="s">
        <v>10</v>
      </c>
      <c r="B8" s="5" t="s">
        <v>143</v>
      </c>
      <c r="C8" s="5" t="s">
        <v>142</v>
      </c>
    </row>
    <row r="9" ht="15.75" customHeight="1">
      <c r="A9" s="34" t="s">
        <v>11</v>
      </c>
      <c r="B9" s="5" t="s">
        <v>144</v>
      </c>
      <c r="C9" s="5" t="s">
        <v>134</v>
      </c>
    </row>
    <row r="10" ht="15.75" customHeight="1">
      <c r="A10" s="33" t="s">
        <v>145</v>
      </c>
      <c r="B10" s="5" t="s">
        <v>146</v>
      </c>
      <c r="C10" s="5" t="s">
        <v>147</v>
      </c>
    </row>
    <row r="11" ht="15.75" customHeight="1">
      <c r="A11" s="33" t="s">
        <v>12</v>
      </c>
      <c r="B11" s="5" t="s">
        <v>148</v>
      </c>
      <c r="C11" s="5" t="s">
        <v>149</v>
      </c>
    </row>
    <row r="12" ht="15.75" customHeight="1">
      <c r="A12" s="34"/>
    </row>
    <row r="13" ht="15.75" customHeight="1">
      <c r="A13" s="34"/>
    </row>
    <row r="14" ht="15.75" customHeight="1">
      <c r="A14" s="34"/>
    </row>
    <row r="15" ht="15.75" customHeight="1">
      <c r="A15" s="34"/>
    </row>
    <row r="16" ht="15.75" customHeight="1">
      <c r="A16" s="34"/>
    </row>
    <row r="17" ht="15.75" customHeight="1">
      <c r="A17" s="34"/>
    </row>
    <row r="18" ht="15.75" customHeight="1">
      <c r="A18" s="34"/>
    </row>
    <row r="19" ht="15.75" customHeight="1">
      <c r="A19" s="34"/>
    </row>
    <row r="20" ht="15.75" customHeight="1">
      <c r="A20" s="34"/>
    </row>
    <row r="21" ht="15.75" customHeight="1">
      <c r="A21" s="34"/>
    </row>
    <row r="22" ht="15.75" customHeight="1">
      <c r="A22" s="35"/>
    </row>
    <row r="23" ht="15.75" customHeight="1">
      <c r="A23" s="35"/>
    </row>
    <row r="24" ht="15.75" customHeight="1">
      <c r="A24" s="35"/>
    </row>
    <row r="25" ht="15.75" customHeight="1">
      <c r="A25" s="35"/>
    </row>
    <row r="26" ht="15.75" customHeight="1">
      <c r="A26" s="34"/>
    </row>
    <row r="27" ht="15.75" customHeight="1">
      <c r="A27" s="34"/>
    </row>
    <row r="28" ht="15.75" customHeight="1">
      <c r="A28" s="34"/>
    </row>
    <row r="29" ht="15.75" customHeight="1">
      <c r="A29" s="34"/>
    </row>
    <row r="30" ht="15.75" customHeight="1">
      <c r="A30" s="34"/>
    </row>
    <row r="31" ht="15.75" customHeight="1">
      <c r="A31" s="34"/>
    </row>
    <row r="32" ht="15.75" customHeight="1">
      <c r="A32" s="34"/>
    </row>
    <row r="33" ht="15.75" customHeight="1">
      <c r="A33" s="34"/>
    </row>
    <row r="34" ht="15.75" customHeight="1">
      <c r="A34" s="34"/>
    </row>
    <row r="35" ht="15.75" customHeight="1">
      <c r="A35" s="34"/>
    </row>
    <row r="36" ht="15.75" customHeight="1">
      <c r="A36" s="34"/>
    </row>
    <row r="37" ht="15.75" customHeight="1">
      <c r="A37" s="34"/>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0"/>
  <cols>
    <col customWidth="1" min="1" max="1" width="14.43"/>
    <col customWidth="1" min="2" max="2" width="13.29"/>
    <col customWidth="1" min="3" max="7" width="11.86"/>
    <col customWidth="1" min="8" max="8" width="12.86"/>
    <col customWidth="1" min="9" max="14" width="11.86"/>
    <col customWidth="1" min="18" max="18" width="16.57"/>
    <col customWidth="1" min="19" max="19" width="30.43"/>
    <col customWidth="1" min="23" max="26" width="17.0"/>
    <col customWidth="1" min="27" max="27" width="12.43"/>
    <col customWidth="1" min="30" max="30" width="26.0"/>
    <col customWidth="1" min="32" max="32" width="17.14"/>
    <col customWidth="1" min="33" max="33" width="17.43"/>
    <col customWidth="1" min="34" max="34" width="14.0"/>
    <col customWidth="1" min="38" max="39" width="28.86"/>
    <col customWidth="1" min="40" max="40" width="36.71"/>
  </cols>
  <sheetData>
    <row r="1" ht="15.75" customHeight="1">
      <c r="A1" s="1" t="s">
        <v>0</v>
      </c>
      <c r="B1" s="2" t="s">
        <v>150</v>
      </c>
      <c r="C1" s="3" t="s">
        <v>151</v>
      </c>
      <c r="D1" s="3" t="s">
        <v>152</v>
      </c>
      <c r="E1" s="3" t="s">
        <v>153</v>
      </c>
      <c r="F1" s="3" t="s">
        <v>154</v>
      </c>
      <c r="G1" s="3" t="s">
        <v>155</v>
      </c>
      <c r="H1" s="3" t="s">
        <v>156</v>
      </c>
      <c r="I1" s="3" t="s">
        <v>157</v>
      </c>
      <c r="J1" s="3" t="s">
        <v>158</v>
      </c>
      <c r="K1" s="3" t="s">
        <v>159</v>
      </c>
      <c r="L1" s="3" t="s">
        <v>160</v>
      </c>
      <c r="M1" s="3" t="s">
        <v>161</v>
      </c>
      <c r="N1" s="3" t="s">
        <v>162</v>
      </c>
      <c r="O1" s="2" t="s">
        <v>163</v>
      </c>
      <c r="P1" s="1" t="s">
        <v>164</v>
      </c>
      <c r="Q1" s="1" t="s">
        <v>165</v>
      </c>
      <c r="R1" s="1" t="s">
        <v>166</v>
      </c>
      <c r="S1" s="2" t="s">
        <v>167</v>
      </c>
      <c r="T1" s="1" t="s">
        <v>168</v>
      </c>
      <c r="U1" s="1" t="s">
        <v>169</v>
      </c>
      <c r="V1" s="1" t="s">
        <v>170</v>
      </c>
      <c r="W1" s="1" t="s">
        <v>171</v>
      </c>
      <c r="X1" s="1" t="s">
        <v>172</v>
      </c>
      <c r="Y1" s="1" t="s">
        <v>173</v>
      </c>
      <c r="Z1" s="36" t="s">
        <v>174</v>
      </c>
      <c r="AA1" s="2" t="s">
        <v>175</v>
      </c>
      <c r="AB1" s="1" t="s">
        <v>176</v>
      </c>
      <c r="AC1" s="3" t="s">
        <v>177</v>
      </c>
      <c r="AD1" s="3" t="s">
        <v>178</v>
      </c>
      <c r="AE1" s="1" t="s">
        <v>179</v>
      </c>
      <c r="AF1" s="1" t="s">
        <v>180</v>
      </c>
      <c r="AG1" s="1" t="s">
        <v>181</v>
      </c>
      <c r="AH1" s="1" t="s">
        <v>182</v>
      </c>
      <c r="AI1" s="1" t="s">
        <v>183</v>
      </c>
      <c r="AJ1" s="1" t="s">
        <v>184</v>
      </c>
      <c r="AK1" s="1" t="s">
        <v>185</v>
      </c>
      <c r="AL1" s="1" t="s">
        <v>186</v>
      </c>
      <c r="AM1" s="1" t="s">
        <v>187</v>
      </c>
      <c r="AN1" s="2" t="s">
        <v>22</v>
      </c>
    </row>
    <row r="2" ht="15.75" customHeight="1">
      <c r="A2">
        <v>1.0</v>
      </c>
      <c r="B2" s="5">
        <v>1.0</v>
      </c>
      <c r="C2" s="37" t="s">
        <v>188</v>
      </c>
      <c r="D2" s="37" t="s">
        <v>27</v>
      </c>
      <c r="E2" s="37" t="s">
        <v>27</v>
      </c>
      <c r="F2" s="37" t="s">
        <v>27</v>
      </c>
      <c r="G2" s="37" t="s">
        <v>27</v>
      </c>
      <c r="H2" s="37">
        <v>2.0</v>
      </c>
      <c r="I2" s="37">
        <v>2.0</v>
      </c>
      <c r="J2" s="37">
        <v>0.0</v>
      </c>
      <c r="K2" s="37">
        <v>0.0</v>
      </c>
      <c r="L2" s="37" t="s">
        <v>32</v>
      </c>
      <c r="M2" s="37" t="s">
        <v>32</v>
      </c>
      <c r="N2" s="37" t="s">
        <v>32</v>
      </c>
      <c r="O2" s="5" t="s">
        <v>189</v>
      </c>
      <c r="P2" s="5">
        <v>2.0</v>
      </c>
      <c r="Q2" s="5" t="s">
        <v>190</v>
      </c>
      <c r="R2" s="6">
        <v>1.0</v>
      </c>
      <c r="S2" s="37" t="s">
        <v>191</v>
      </c>
      <c r="T2" s="5" t="s">
        <v>27</v>
      </c>
      <c r="U2" s="5" t="s">
        <v>31</v>
      </c>
      <c r="V2" s="5" t="s">
        <v>192</v>
      </c>
      <c r="W2" s="5">
        <v>2.0</v>
      </c>
      <c r="X2" s="5" t="s">
        <v>193</v>
      </c>
      <c r="Y2" s="5">
        <v>3.0</v>
      </c>
      <c r="Z2" s="5" t="s">
        <v>194</v>
      </c>
      <c r="AA2" s="5" t="s">
        <v>32</v>
      </c>
      <c r="AB2" s="5" t="s">
        <v>27</v>
      </c>
      <c r="AC2" s="5" t="s">
        <v>195</v>
      </c>
      <c r="AD2" s="5" t="s">
        <v>196</v>
      </c>
      <c r="AE2" s="5" t="s">
        <v>31</v>
      </c>
      <c r="AF2" s="5" t="s">
        <v>31</v>
      </c>
      <c r="AG2" s="5" t="s">
        <v>31</v>
      </c>
      <c r="AH2" s="5" t="s">
        <v>31</v>
      </c>
      <c r="AI2" s="5" t="s">
        <v>31</v>
      </c>
      <c r="AJ2" s="5" t="s">
        <v>27</v>
      </c>
      <c r="AK2" s="5" t="s">
        <v>27</v>
      </c>
      <c r="AL2" s="5" t="s">
        <v>197</v>
      </c>
      <c r="AM2" s="5" t="s">
        <v>27</v>
      </c>
      <c r="AN2" s="5" t="s">
        <v>198</v>
      </c>
    </row>
    <row r="3" ht="15.75" customHeight="1">
      <c r="A3">
        <v>1.0</v>
      </c>
      <c r="B3" s="5">
        <v>2.0</v>
      </c>
      <c r="C3" s="37" t="s">
        <v>199</v>
      </c>
      <c r="D3" s="37" t="s">
        <v>27</v>
      </c>
      <c r="E3" s="37" t="s">
        <v>31</v>
      </c>
      <c r="F3" s="37" t="s">
        <v>31</v>
      </c>
      <c r="G3" s="37" t="s">
        <v>27</v>
      </c>
      <c r="H3" s="37">
        <v>2.0</v>
      </c>
      <c r="I3" s="37">
        <v>2.0</v>
      </c>
      <c r="J3" s="37">
        <v>0.0</v>
      </c>
      <c r="K3" s="37">
        <v>0.0</v>
      </c>
      <c r="L3" s="37" t="s">
        <v>32</v>
      </c>
      <c r="M3" s="37" t="s">
        <v>32</v>
      </c>
      <c r="N3" s="37" t="s">
        <v>32</v>
      </c>
      <c r="O3" s="5" t="s">
        <v>189</v>
      </c>
      <c r="P3" s="5">
        <v>1.0</v>
      </c>
      <c r="Q3" s="5" t="s">
        <v>200</v>
      </c>
      <c r="R3" s="6">
        <v>2.0</v>
      </c>
      <c r="S3" s="37" t="s">
        <v>201</v>
      </c>
      <c r="T3" s="5" t="s">
        <v>27</v>
      </c>
      <c r="U3" s="5" t="s">
        <v>27</v>
      </c>
      <c r="V3" s="5" t="s">
        <v>32</v>
      </c>
      <c r="W3" s="5">
        <v>0.0</v>
      </c>
      <c r="X3" s="5" t="s">
        <v>32</v>
      </c>
      <c r="Y3" s="5">
        <v>6.0</v>
      </c>
      <c r="Z3" s="5" t="s">
        <v>32</v>
      </c>
      <c r="AA3" s="6">
        <v>1.0</v>
      </c>
      <c r="AB3" s="5" t="s">
        <v>31</v>
      </c>
      <c r="AC3" s="5" t="s">
        <v>32</v>
      </c>
      <c r="AD3" s="5" t="s">
        <v>202</v>
      </c>
      <c r="AE3" s="5" t="s">
        <v>31</v>
      </c>
      <c r="AF3" s="5" t="s">
        <v>31</v>
      </c>
      <c r="AG3" s="5" t="s">
        <v>31</v>
      </c>
      <c r="AH3" s="5" t="s">
        <v>31</v>
      </c>
      <c r="AI3" s="5" t="s">
        <v>31</v>
      </c>
      <c r="AJ3" s="5" t="s">
        <v>27</v>
      </c>
      <c r="AK3" s="5" t="s">
        <v>31</v>
      </c>
      <c r="AL3" s="5" t="s">
        <v>32</v>
      </c>
      <c r="AM3" s="5" t="s">
        <v>27</v>
      </c>
    </row>
    <row r="4" ht="15.75" customHeight="1">
      <c r="A4">
        <v>1.0</v>
      </c>
      <c r="B4" s="5">
        <v>3.0</v>
      </c>
      <c r="C4" s="37" t="s">
        <v>203</v>
      </c>
      <c r="D4" s="37" t="s">
        <v>27</v>
      </c>
      <c r="E4" s="37" t="s">
        <v>31</v>
      </c>
      <c r="F4" s="37" t="s">
        <v>31</v>
      </c>
      <c r="G4" s="37" t="s">
        <v>27</v>
      </c>
      <c r="H4" s="37">
        <v>2.0</v>
      </c>
      <c r="I4" s="37">
        <v>2.0</v>
      </c>
      <c r="J4" s="37">
        <v>0.0</v>
      </c>
      <c r="K4" s="37">
        <v>0.0</v>
      </c>
      <c r="L4" s="37" t="s">
        <v>32</v>
      </c>
      <c r="M4" s="37" t="s">
        <v>32</v>
      </c>
      <c r="N4" s="37" t="s">
        <v>32</v>
      </c>
      <c r="O4" s="5" t="s">
        <v>189</v>
      </c>
      <c r="P4" s="5">
        <v>2.0</v>
      </c>
      <c r="Q4" s="5" t="s">
        <v>190</v>
      </c>
      <c r="R4" s="6">
        <v>3.0</v>
      </c>
      <c r="S4" s="37" t="s">
        <v>204</v>
      </c>
      <c r="T4" s="5" t="s">
        <v>27</v>
      </c>
      <c r="U4" s="5" t="s">
        <v>27</v>
      </c>
      <c r="V4" s="5" t="s">
        <v>32</v>
      </c>
      <c r="W4" s="5">
        <v>2.0</v>
      </c>
      <c r="X4" s="5" t="s">
        <v>205</v>
      </c>
      <c r="Y4" s="5">
        <v>5.0</v>
      </c>
      <c r="Z4" s="5" t="s">
        <v>32</v>
      </c>
      <c r="AA4" s="6">
        <v>2.0</v>
      </c>
      <c r="AB4" s="5" t="s">
        <v>27</v>
      </c>
      <c r="AC4" s="5" t="s">
        <v>195</v>
      </c>
      <c r="AD4" s="5" t="s">
        <v>196</v>
      </c>
      <c r="AE4" s="5" t="s">
        <v>31</v>
      </c>
      <c r="AF4" s="5" t="s">
        <v>31</v>
      </c>
      <c r="AG4" s="5" t="s">
        <v>31</v>
      </c>
      <c r="AH4" s="5" t="s">
        <v>31</v>
      </c>
      <c r="AI4" s="5" t="s">
        <v>31</v>
      </c>
      <c r="AJ4" s="5" t="s">
        <v>27</v>
      </c>
      <c r="AK4" s="5" t="s">
        <v>27</v>
      </c>
      <c r="AL4" s="5" t="s">
        <v>197</v>
      </c>
      <c r="AM4" s="5" t="s">
        <v>27</v>
      </c>
      <c r="AN4" s="5" t="s">
        <v>198</v>
      </c>
    </row>
    <row r="5" ht="15.75" customHeight="1">
      <c r="A5">
        <v>1.0</v>
      </c>
      <c r="B5" s="5">
        <v>4.0</v>
      </c>
      <c r="C5" s="37" t="s">
        <v>206</v>
      </c>
      <c r="D5" s="37" t="s">
        <v>27</v>
      </c>
      <c r="E5" s="37" t="s">
        <v>31</v>
      </c>
      <c r="F5" s="37" t="s">
        <v>31</v>
      </c>
      <c r="G5" s="37" t="s">
        <v>27</v>
      </c>
      <c r="H5" s="37">
        <v>2.0</v>
      </c>
      <c r="I5" s="37">
        <v>2.0</v>
      </c>
      <c r="J5" s="37">
        <v>0.0</v>
      </c>
      <c r="K5" s="37">
        <v>0.0</v>
      </c>
      <c r="L5" s="37" t="s">
        <v>32</v>
      </c>
      <c r="M5" s="37" t="s">
        <v>32</v>
      </c>
      <c r="N5" s="37" t="s">
        <v>32</v>
      </c>
      <c r="O5" s="5" t="s">
        <v>189</v>
      </c>
      <c r="P5" s="5">
        <v>1.0</v>
      </c>
      <c r="Q5" s="5" t="s">
        <v>200</v>
      </c>
      <c r="R5" s="6">
        <v>4.0</v>
      </c>
      <c r="S5" s="37" t="s">
        <v>207</v>
      </c>
      <c r="T5" s="5" t="s">
        <v>27</v>
      </c>
      <c r="U5" s="5" t="s">
        <v>27</v>
      </c>
      <c r="V5" s="5" t="s">
        <v>32</v>
      </c>
      <c r="W5" s="5">
        <v>1.0</v>
      </c>
      <c r="X5" s="5" t="s">
        <v>208</v>
      </c>
      <c r="Y5" s="5">
        <v>5.0</v>
      </c>
      <c r="Z5" s="5" t="s">
        <v>32</v>
      </c>
      <c r="AA5" s="6">
        <v>3.0</v>
      </c>
      <c r="AB5" s="5" t="s">
        <v>31</v>
      </c>
      <c r="AC5" s="5" t="s">
        <v>32</v>
      </c>
      <c r="AD5" s="5" t="s">
        <v>209</v>
      </c>
      <c r="AE5" s="5" t="s">
        <v>31</v>
      </c>
      <c r="AF5" s="5" t="s">
        <v>31</v>
      </c>
      <c r="AG5" s="5" t="s">
        <v>31</v>
      </c>
      <c r="AH5" s="5" t="s">
        <v>31</v>
      </c>
      <c r="AI5" s="5" t="s">
        <v>31</v>
      </c>
      <c r="AJ5" s="5" t="s">
        <v>27</v>
      </c>
      <c r="AK5" s="5" t="s">
        <v>31</v>
      </c>
      <c r="AL5" s="5" t="s">
        <v>32</v>
      </c>
      <c r="AM5" s="5" t="s">
        <v>31</v>
      </c>
    </row>
    <row r="6" ht="15.75" customHeight="1">
      <c r="A6">
        <v>1.0</v>
      </c>
      <c r="B6" s="5">
        <v>5.0</v>
      </c>
      <c r="C6" s="38" t="s">
        <v>210</v>
      </c>
      <c r="D6" s="37" t="s">
        <v>27</v>
      </c>
      <c r="E6" s="37" t="s">
        <v>27</v>
      </c>
      <c r="F6" s="37" t="s">
        <v>27</v>
      </c>
      <c r="G6" s="37" t="s">
        <v>27</v>
      </c>
      <c r="H6" s="38">
        <v>2.0</v>
      </c>
      <c r="I6" s="38">
        <v>2.0</v>
      </c>
      <c r="J6" s="38">
        <v>0.0</v>
      </c>
      <c r="K6" s="38">
        <v>0.0</v>
      </c>
      <c r="L6" s="38" t="s">
        <v>211</v>
      </c>
      <c r="M6" s="38" t="s">
        <v>211</v>
      </c>
      <c r="N6" s="38" t="s">
        <v>31</v>
      </c>
      <c r="O6" s="5" t="s">
        <v>189</v>
      </c>
      <c r="P6" s="5">
        <v>3.0</v>
      </c>
      <c r="Q6" s="5" t="s">
        <v>212</v>
      </c>
      <c r="R6" s="6">
        <v>5.0</v>
      </c>
      <c r="S6" s="37" t="s">
        <v>213</v>
      </c>
      <c r="T6" s="5" t="s">
        <v>27</v>
      </c>
      <c r="U6" s="5" t="s">
        <v>27</v>
      </c>
      <c r="V6" s="5" t="s">
        <v>32</v>
      </c>
      <c r="W6" s="5">
        <v>3.0</v>
      </c>
      <c r="X6" s="5" t="s">
        <v>214</v>
      </c>
      <c r="Y6" s="5">
        <v>5.0</v>
      </c>
      <c r="Z6" s="5" t="s">
        <v>32</v>
      </c>
      <c r="AA6" s="6">
        <v>4.0</v>
      </c>
      <c r="AB6" s="5" t="s">
        <v>27</v>
      </c>
      <c r="AC6" s="5" t="s">
        <v>215</v>
      </c>
      <c r="AD6" s="5" t="s">
        <v>196</v>
      </c>
      <c r="AE6" s="5" t="s">
        <v>31</v>
      </c>
      <c r="AF6" s="5" t="s">
        <v>31</v>
      </c>
      <c r="AG6" s="5" t="s">
        <v>31</v>
      </c>
      <c r="AH6" s="5" t="s">
        <v>31</v>
      </c>
      <c r="AI6" s="5" t="s">
        <v>31</v>
      </c>
      <c r="AJ6" s="5" t="s">
        <v>27</v>
      </c>
      <c r="AK6" s="5" t="s">
        <v>27</v>
      </c>
      <c r="AL6" s="5" t="s">
        <v>197</v>
      </c>
      <c r="AM6" s="5" t="s">
        <v>27</v>
      </c>
      <c r="AN6" s="5" t="s">
        <v>198</v>
      </c>
    </row>
    <row r="7" ht="15.75" customHeight="1">
      <c r="A7" s="5">
        <v>1.0</v>
      </c>
      <c r="B7" s="5">
        <v>6.0</v>
      </c>
      <c r="C7" s="38" t="s">
        <v>216</v>
      </c>
      <c r="D7" s="37" t="s">
        <v>27</v>
      </c>
      <c r="E7" s="37" t="s">
        <v>27</v>
      </c>
      <c r="F7" s="37" t="s">
        <v>27</v>
      </c>
      <c r="G7" s="37" t="s">
        <v>27</v>
      </c>
      <c r="H7" s="38">
        <v>2.0</v>
      </c>
      <c r="I7" s="38">
        <v>2.0</v>
      </c>
      <c r="J7" s="38">
        <v>0.0</v>
      </c>
      <c r="K7" s="38">
        <v>0.0</v>
      </c>
      <c r="L7" s="38" t="s">
        <v>211</v>
      </c>
      <c r="M7" s="38" t="s">
        <v>211</v>
      </c>
      <c r="N7" s="38" t="s">
        <v>31</v>
      </c>
      <c r="O7" s="5" t="s">
        <v>189</v>
      </c>
      <c r="P7" s="5">
        <v>2.0</v>
      </c>
      <c r="Q7" s="5" t="s">
        <v>217</v>
      </c>
      <c r="R7" s="6">
        <v>6.0</v>
      </c>
      <c r="S7" s="37" t="s">
        <v>218</v>
      </c>
      <c r="T7" s="5" t="s">
        <v>27</v>
      </c>
      <c r="U7" s="5" t="s">
        <v>27</v>
      </c>
      <c r="V7" s="5" t="s">
        <v>32</v>
      </c>
      <c r="W7" s="5">
        <v>1.0</v>
      </c>
      <c r="X7" s="5" t="s">
        <v>219</v>
      </c>
      <c r="Y7" s="5">
        <v>5.0</v>
      </c>
      <c r="Z7" s="5" t="s">
        <v>32</v>
      </c>
      <c r="AA7" s="6">
        <v>5.0</v>
      </c>
      <c r="AB7" s="5" t="s">
        <v>27</v>
      </c>
      <c r="AC7" s="5" t="s">
        <v>220</v>
      </c>
      <c r="AD7" s="5" t="s">
        <v>202</v>
      </c>
      <c r="AE7" s="5" t="s">
        <v>31</v>
      </c>
      <c r="AF7" s="5" t="s">
        <v>31</v>
      </c>
      <c r="AG7" s="5" t="s">
        <v>31</v>
      </c>
      <c r="AH7" s="5" t="s">
        <v>31</v>
      </c>
      <c r="AI7" s="5" t="s">
        <v>31</v>
      </c>
      <c r="AJ7" s="5" t="s">
        <v>27</v>
      </c>
      <c r="AK7" s="5" t="s">
        <v>31</v>
      </c>
      <c r="AL7" s="5" t="s">
        <v>32</v>
      </c>
      <c r="AM7" s="5" t="s">
        <v>27</v>
      </c>
    </row>
    <row r="8" ht="15.75" customHeight="1">
      <c r="A8" s="5">
        <v>1.0</v>
      </c>
      <c r="B8" s="5">
        <v>7.0</v>
      </c>
      <c r="C8" s="38" t="s">
        <v>221</v>
      </c>
      <c r="D8" s="37" t="s">
        <v>27</v>
      </c>
      <c r="E8" s="38" t="s">
        <v>27</v>
      </c>
      <c r="F8" s="38" t="s">
        <v>27</v>
      </c>
      <c r="G8" s="38" t="s">
        <v>31</v>
      </c>
      <c r="H8" s="38">
        <v>2.0</v>
      </c>
      <c r="I8" s="38">
        <v>2.0</v>
      </c>
      <c r="J8" s="38">
        <v>0.0</v>
      </c>
      <c r="K8" s="38">
        <v>0.0</v>
      </c>
      <c r="L8" s="38" t="s">
        <v>211</v>
      </c>
      <c r="M8" s="38" t="s">
        <v>211</v>
      </c>
      <c r="N8" s="37" t="s">
        <v>32</v>
      </c>
      <c r="O8" s="5" t="s">
        <v>189</v>
      </c>
      <c r="P8" s="5" t="s">
        <v>32</v>
      </c>
      <c r="Q8" s="5" t="s">
        <v>32</v>
      </c>
      <c r="R8" s="6" t="s">
        <v>32</v>
      </c>
      <c r="S8" s="37" t="s">
        <v>32</v>
      </c>
      <c r="T8" s="5" t="s">
        <v>32</v>
      </c>
      <c r="U8" s="5" t="s">
        <v>32</v>
      </c>
      <c r="V8" s="5" t="s">
        <v>32</v>
      </c>
      <c r="W8" s="5" t="s">
        <v>32</v>
      </c>
      <c r="X8" s="5" t="s">
        <v>32</v>
      </c>
      <c r="Y8" s="5" t="s">
        <v>32</v>
      </c>
      <c r="Z8" s="5" t="s">
        <v>32</v>
      </c>
      <c r="AA8" s="5" t="s">
        <v>32</v>
      </c>
      <c r="AB8" s="5" t="s">
        <v>32</v>
      </c>
      <c r="AC8" s="5" t="s">
        <v>32</v>
      </c>
      <c r="AD8" s="5"/>
      <c r="AE8" s="5"/>
      <c r="AF8" s="5"/>
      <c r="AG8" s="5"/>
      <c r="AH8" s="5"/>
      <c r="AI8" s="5"/>
      <c r="AJ8" s="5"/>
      <c r="AK8" s="5" t="s">
        <v>27</v>
      </c>
      <c r="AL8" s="5" t="s">
        <v>197</v>
      </c>
      <c r="AM8" s="5" t="s">
        <v>27</v>
      </c>
      <c r="AN8" s="5" t="s">
        <v>198</v>
      </c>
    </row>
    <row r="9" ht="15.75" customHeight="1">
      <c r="A9" s="5">
        <v>1.0</v>
      </c>
      <c r="B9" s="5">
        <v>8.0</v>
      </c>
      <c r="C9" s="38" t="s">
        <v>222</v>
      </c>
      <c r="D9" s="37" t="s">
        <v>27</v>
      </c>
      <c r="E9" s="38" t="s">
        <v>27</v>
      </c>
      <c r="F9" s="38" t="s">
        <v>27</v>
      </c>
      <c r="G9" s="38" t="s">
        <v>31</v>
      </c>
      <c r="H9" s="38">
        <v>2.0</v>
      </c>
      <c r="I9" s="38">
        <v>2.0</v>
      </c>
      <c r="J9" s="38">
        <v>0.0</v>
      </c>
      <c r="K9" s="38">
        <v>0.0</v>
      </c>
      <c r="L9" s="38" t="s">
        <v>211</v>
      </c>
      <c r="M9" s="38" t="s">
        <v>211</v>
      </c>
      <c r="N9" s="37" t="s">
        <v>32</v>
      </c>
      <c r="O9" s="5" t="s">
        <v>189</v>
      </c>
      <c r="P9" s="5" t="s">
        <v>32</v>
      </c>
      <c r="Q9" s="5" t="s">
        <v>32</v>
      </c>
      <c r="R9" s="6" t="s">
        <v>32</v>
      </c>
      <c r="S9" s="37" t="s">
        <v>32</v>
      </c>
      <c r="T9" s="5" t="s">
        <v>32</v>
      </c>
      <c r="U9" s="5" t="s">
        <v>32</v>
      </c>
      <c r="V9" s="5" t="s">
        <v>32</v>
      </c>
      <c r="W9" s="5" t="s">
        <v>32</v>
      </c>
      <c r="X9" s="5" t="s">
        <v>32</v>
      </c>
      <c r="Y9" s="5" t="s">
        <v>32</v>
      </c>
      <c r="Z9" s="5" t="s">
        <v>32</v>
      </c>
      <c r="AA9" s="5" t="s">
        <v>32</v>
      </c>
      <c r="AB9" s="5" t="s">
        <v>32</v>
      </c>
      <c r="AC9" s="5" t="s">
        <v>32</v>
      </c>
      <c r="AD9" s="5"/>
      <c r="AE9" s="5"/>
      <c r="AF9" s="5"/>
      <c r="AG9" s="5"/>
      <c r="AH9" s="5"/>
      <c r="AI9" s="5"/>
      <c r="AJ9" s="5"/>
      <c r="AK9" s="5" t="s">
        <v>31</v>
      </c>
      <c r="AL9" s="5" t="s">
        <v>32</v>
      </c>
      <c r="AM9" s="5" t="s">
        <v>31</v>
      </c>
    </row>
    <row r="10" ht="15.75" customHeight="1">
      <c r="A10" s="5">
        <v>1.0</v>
      </c>
      <c r="B10" s="5">
        <v>9.0</v>
      </c>
      <c r="C10" s="38" t="s">
        <v>223</v>
      </c>
      <c r="D10" s="37" t="s">
        <v>27</v>
      </c>
      <c r="E10" s="38" t="s">
        <v>31</v>
      </c>
      <c r="F10" s="38" t="s">
        <v>31</v>
      </c>
      <c r="G10" s="38" t="s">
        <v>31</v>
      </c>
      <c r="H10" s="38">
        <v>2.0</v>
      </c>
      <c r="I10" s="38">
        <v>2.0</v>
      </c>
      <c r="J10" s="38">
        <v>0.0</v>
      </c>
      <c r="K10" s="38">
        <v>0.0</v>
      </c>
      <c r="L10" s="38" t="s">
        <v>211</v>
      </c>
      <c r="M10" s="38" t="s">
        <v>211</v>
      </c>
      <c r="N10" s="37" t="s">
        <v>32</v>
      </c>
      <c r="O10" s="5" t="s">
        <v>189</v>
      </c>
      <c r="P10" s="5" t="s">
        <v>32</v>
      </c>
      <c r="Q10" s="5" t="s">
        <v>32</v>
      </c>
      <c r="R10" s="6" t="s">
        <v>32</v>
      </c>
      <c r="S10" s="37" t="s">
        <v>32</v>
      </c>
      <c r="T10" s="5" t="s">
        <v>32</v>
      </c>
      <c r="U10" s="5" t="s">
        <v>32</v>
      </c>
      <c r="V10" s="5" t="s">
        <v>32</v>
      </c>
      <c r="W10" s="5" t="s">
        <v>32</v>
      </c>
      <c r="X10" s="5" t="s">
        <v>32</v>
      </c>
      <c r="Y10" s="5" t="s">
        <v>32</v>
      </c>
      <c r="Z10" s="5" t="s">
        <v>32</v>
      </c>
      <c r="AA10" s="5" t="s">
        <v>32</v>
      </c>
      <c r="AB10" s="5" t="s">
        <v>32</v>
      </c>
      <c r="AC10" s="5" t="s">
        <v>32</v>
      </c>
      <c r="AD10" s="5"/>
      <c r="AE10" s="5"/>
      <c r="AF10" s="5"/>
      <c r="AG10" s="5"/>
      <c r="AH10" s="5"/>
      <c r="AI10" s="5"/>
      <c r="AJ10" s="5"/>
      <c r="AK10" s="15" t="s">
        <v>31</v>
      </c>
      <c r="AL10" s="15" t="s">
        <v>32</v>
      </c>
      <c r="AM10" s="5" t="s">
        <v>31</v>
      </c>
      <c r="AN10" s="17"/>
    </row>
    <row r="11" ht="15.75" customHeight="1">
      <c r="A11" s="5">
        <v>1.0</v>
      </c>
      <c r="B11" s="5">
        <v>10.0</v>
      </c>
      <c r="C11" s="38" t="s">
        <v>224</v>
      </c>
      <c r="D11" s="37" t="s">
        <v>27</v>
      </c>
      <c r="E11" s="38" t="s">
        <v>27</v>
      </c>
      <c r="F11" s="38" t="s">
        <v>27</v>
      </c>
      <c r="G11" s="38" t="s">
        <v>31</v>
      </c>
      <c r="H11" s="38">
        <v>2.0</v>
      </c>
      <c r="I11" s="38">
        <v>2.0</v>
      </c>
      <c r="J11" s="38">
        <v>0.0</v>
      </c>
      <c r="K11" s="38">
        <v>0.0</v>
      </c>
      <c r="L11" s="38" t="s">
        <v>211</v>
      </c>
      <c r="M11" s="38" t="s">
        <v>211</v>
      </c>
      <c r="N11" s="37" t="s">
        <v>32</v>
      </c>
      <c r="O11" s="5" t="s">
        <v>189</v>
      </c>
      <c r="P11" s="5" t="s">
        <v>32</v>
      </c>
      <c r="Q11" s="5" t="s">
        <v>32</v>
      </c>
      <c r="R11" s="6" t="s">
        <v>32</v>
      </c>
      <c r="S11" s="37" t="s">
        <v>32</v>
      </c>
      <c r="T11" s="5" t="s">
        <v>32</v>
      </c>
      <c r="U11" s="5" t="s">
        <v>32</v>
      </c>
      <c r="V11" s="5" t="s">
        <v>32</v>
      </c>
      <c r="W11" s="5" t="s">
        <v>32</v>
      </c>
      <c r="X11" s="5" t="s">
        <v>32</v>
      </c>
      <c r="Y11" s="5" t="s">
        <v>32</v>
      </c>
      <c r="Z11" s="5" t="s">
        <v>32</v>
      </c>
      <c r="AA11" s="5" t="s">
        <v>32</v>
      </c>
      <c r="AB11" s="5" t="s">
        <v>32</v>
      </c>
      <c r="AC11" s="5" t="s">
        <v>32</v>
      </c>
      <c r="AD11" s="5"/>
      <c r="AE11" s="5"/>
      <c r="AF11" s="5"/>
      <c r="AG11" s="5"/>
      <c r="AH11" s="5"/>
      <c r="AI11" s="5"/>
      <c r="AJ11" s="5"/>
      <c r="AK11" s="15" t="s">
        <v>31</v>
      </c>
      <c r="AL11" s="15" t="s">
        <v>32</v>
      </c>
      <c r="AM11" s="5" t="s">
        <v>27</v>
      </c>
      <c r="AN11" s="17"/>
    </row>
    <row r="12" ht="15.75" customHeight="1">
      <c r="A12" s="5">
        <v>1.0</v>
      </c>
      <c r="B12" s="5">
        <v>11.0</v>
      </c>
      <c r="C12" s="38" t="s">
        <v>225</v>
      </c>
      <c r="D12" s="37" t="s">
        <v>27</v>
      </c>
      <c r="E12" s="38" t="s">
        <v>27</v>
      </c>
      <c r="F12" s="38" t="s">
        <v>27</v>
      </c>
      <c r="G12" s="38" t="s">
        <v>31</v>
      </c>
      <c r="H12" s="38">
        <v>2.0</v>
      </c>
      <c r="I12" s="38">
        <v>2.0</v>
      </c>
      <c r="J12" s="38">
        <v>0.0</v>
      </c>
      <c r="K12" s="38">
        <v>0.0</v>
      </c>
      <c r="L12" s="38" t="s">
        <v>211</v>
      </c>
      <c r="M12" s="38" t="s">
        <v>211</v>
      </c>
      <c r="N12" s="37" t="s">
        <v>32</v>
      </c>
      <c r="O12" s="5" t="s">
        <v>189</v>
      </c>
      <c r="P12" s="5" t="s">
        <v>32</v>
      </c>
      <c r="Q12" s="5" t="s">
        <v>32</v>
      </c>
      <c r="R12" s="6" t="s">
        <v>32</v>
      </c>
      <c r="S12" s="37" t="s">
        <v>32</v>
      </c>
      <c r="T12" s="5" t="s">
        <v>32</v>
      </c>
      <c r="U12" s="5" t="s">
        <v>32</v>
      </c>
      <c r="V12" s="5" t="s">
        <v>32</v>
      </c>
      <c r="W12" s="5" t="s">
        <v>32</v>
      </c>
      <c r="X12" s="5" t="s">
        <v>32</v>
      </c>
      <c r="Y12" s="5" t="s">
        <v>32</v>
      </c>
      <c r="Z12" s="5" t="s">
        <v>32</v>
      </c>
      <c r="AA12" s="5" t="s">
        <v>32</v>
      </c>
      <c r="AB12" s="5" t="s">
        <v>32</v>
      </c>
      <c r="AC12" s="5" t="s">
        <v>32</v>
      </c>
      <c r="AD12" s="5"/>
      <c r="AE12" s="5"/>
      <c r="AF12" s="5"/>
      <c r="AG12" s="5"/>
      <c r="AH12" s="5"/>
      <c r="AI12" s="5"/>
      <c r="AJ12" s="5"/>
      <c r="AK12" s="5" t="s">
        <v>27</v>
      </c>
      <c r="AL12" s="5" t="s">
        <v>197</v>
      </c>
      <c r="AM12" s="5" t="s">
        <v>27</v>
      </c>
      <c r="AN12" s="5" t="s">
        <v>198</v>
      </c>
    </row>
    <row r="13" ht="15.75" customHeight="1">
      <c r="A13">
        <v>2.0</v>
      </c>
      <c r="B13" s="5">
        <v>1.0</v>
      </c>
      <c r="C13" s="39" t="s">
        <v>226</v>
      </c>
      <c r="D13" s="37" t="s">
        <v>27</v>
      </c>
      <c r="E13" s="37" t="s">
        <v>27</v>
      </c>
      <c r="F13" s="37" t="s">
        <v>27</v>
      </c>
      <c r="G13" s="37" t="s">
        <v>27</v>
      </c>
      <c r="H13" s="38">
        <v>2.0</v>
      </c>
      <c r="I13" s="38">
        <v>2.0</v>
      </c>
      <c r="J13" s="38">
        <v>0.0</v>
      </c>
      <c r="K13" s="38">
        <v>0.0</v>
      </c>
      <c r="L13" s="38" t="s">
        <v>227</v>
      </c>
      <c r="M13" s="38" t="s">
        <v>31</v>
      </c>
      <c r="N13" s="38" t="s">
        <v>31</v>
      </c>
      <c r="O13" s="5" t="s">
        <v>189</v>
      </c>
      <c r="P13" s="5">
        <v>2.0</v>
      </c>
      <c r="Q13" s="5" t="s">
        <v>33</v>
      </c>
      <c r="R13" s="6" t="s">
        <v>228</v>
      </c>
      <c r="S13" s="37" t="s">
        <v>229</v>
      </c>
      <c r="T13" s="5" t="s">
        <v>27</v>
      </c>
      <c r="U13" s="5" t="s">
        <v>31</v>
      </c>
      <c r="V13" s="5" t="s">
        <v>230</v>
      </c>
      <c r="W13" s="5">
        <v>5.0</v>
      </c>
      <c r="X13" s="5" t="s">
        <v>231</v>
      </c>
      <c r="Y13" s="5">
        <v>0.0</v>
      </c>
      <c r="Z13" s="5" t="s">
        <v>232</v>
      </c>
      <c r="AA13" s="5" t="s">
        <v>32</v>
      </c>
      <c r="AB13" s="5" t="s">
        <v>27</v>
      </c>
      <c r="AC13" s="5" t="s">
        <v>233</v>
      </c>
      <c r="AK13" s="15" t="s">
        <v>31</v>
      </c>
      <c r="AL13" s="15" t="s">
        <v>32</v>
      </c>
      <c r="AM13" s="5" t="s">
        <v>27</v>
      </c>
      <c r="AN13" s="17"/>
    </row>
    <row r="14" ht="15.75" customHeight="1">
      <c r="A14">
        <v>2.0</v>
      </c>
      <c r="B14" s="5">
        <v>2.0</v>
      </c>
      <c r="C14" s="39" t="s">
        <v>234</v>
      </c>
      <c r="D14" s="37" t="s">
        <v>27</v>
      </c>
      <c r="E14" s="37" t="s">
        <v>27</v>
      </c>
      <c r="F14" s="37" t="s">
        <v>27</v>
      </c>
      <c r="G14" s="37" t="s">
        <v>27</v>
      </c>
      <c r="H14" s="38">
        <v>2.0</v>
      </c>
      <c r="I14" s="38">
        <v>2.0</v>
      </c>
      <c r="J14" s="38">
        <v>0.0</v>
      </c>
      <c r="K14" s="38">
        <v>0.0</v>
      </c>
      <c r="L14" s="38" t="s">
        <v>227</v>
      </c>
      <c r="M14" s="38" t="s">
        <v>31</v>
      </c>
      <c r="N14" s="38" t="s">
        <v>31</v>
      </c>
      <c r="O14" s="5" t="s">
        <v>189</v>
      </c>
      <c r="P14" s="5">
        <v>1.0</v>
      </c>
      <c r="Q14" s="5" t="s">
        <v>235</v>
      </c>
      <c r="R14" s="6" t="s">
        <v>236</v>
      </c>
      <c r="S14" s="37" t="s">
        <v>237</v>
      </c>
      <c r="T14" s="5" t="s">
        <v>31</v>
      </c>
      <c r="U14" s="5" t="s">
        <v>32</v>
      </c>
      <c r="V14" s="5" t="s">
        <v>32</v>
      </c>
      <c r="W14" s="5" t="s">
        <v>32</v>
      </c>
      <c r="X14" s="5" t="s">
        <v>32</v>
      </c>
      <c r="Y14" s="5" t="s">
        <v>32</v>
      </c>
      <c r="Z14" s="5" t="s">
        <v>32</v>
      </c>
      <c r="AA14" s="5" t="s">
        <v>32</v>
      </c>
      <c r="AB14" s="5" t="s">
        <v>31</v>
      </c>
      <c r="AC14" s="5" t="s">
        <v>32</v>
      </c>
      <c r="AK14" s="15" t="s">
        <v>31</v>
      </c>
      <c r="AL14" s="15" t="s">
        <v>32</v>
      </c>
      <c r="AM14" s="5" t="s">
        <v>27</v>
      </c>
      <c r="AN14" s="17"/>
    </row>
    <row r="15" ht="15.75" customHeight="1">
      <c r="A15">
        <v>2.0</v>
      </c>
      <c r="B15" s="5">
        <v>3.0</v>
      </c>
      <c r="C15" s="39" t="s">
        <v>238</v>
      </c>
      <c r="D15" s="37" t="s">
        <v>27</v>
      </c>
      <c r="E15" s="37" t="s">
        <v>27</v>
      </c>
      <c r="F15" s="37" t="s">
        <v>27</v>
      </c>
      <c r="G15" s="37" t="s">
        <v>27</v>
      </c>
      <c r="H15" s="38">
        <v>3.0</v>
      </c>
      <c r="I15" s="38">
        <v>1.0</v>
      </c>
      <c r="J15" s="38">
        <v>0.0</v>
      </c>
      <c r="K15" s="38">
        <v>0.0</v>
      </c>
      <c r="L15" s="38" t="s">
        <v>227</v>
      </c>
      <c r="M15" s="38" t="s">
        <v>31</v>
      </c>
      <c r="N15" s="38" t="s">
        <v>31</v>
      </c>
      <c r="O15" s="5" t="s">
        <v>189</v>
      </c>
      <c r="P15" s="5">
        <v>1.0</v>
      </c>
      <c r="Q15" s="5" t="s">
        <v>235</v>
      </c>
      <c r="R15" s="6" t="s">
        <v>239</v>
      </c>
      <c r="S15" s="37" t="s">
        <v>240</v>
      </c>
      <c r="T15" s="5" t="s">
        <v>31</v>
      </c>
      <c r="U15" s="5" t="s">
        <v>32</v>
      </c>
      <c r="V15" s="5" t="s">
        <v>32</v>
      </c>
      <c r="W15" s="5" t="s">
        <v>32</v>
      </c>
      <c r="X15" s="5" t="s">
        <v>32</v>
      </c>
      <c r="Y15" s="5" t="s">
        <v>32</v>
      </c>
      <c r="Z15" s="5" t="s">
        <v>32</v>
      </c>
      <c r="AA15" s="5" t="s">
        <v>32</v>
      </c>
      <c r="AB15" s="5" t="s">
        <v>31</v>
      </c>
      <c r="AC15" s="5" t="s">
        <v>32</v>
      </c>
      <c r="AK15" s="15" t="s">
        <v>31</v>
      </c>
      <c r="AL15" s="15" t="s">
        <v>32</v>
      </c>
      <c r="AM15" s="5" t="s">
        <v>31</v>
      </c>
      <c r="AN15" s="17"/>
    </row>
    <row r="16" ht="15.75" customHeight="1">
      <c r="A16">
        <v>2.0</v>
      </c>
      <c r="B16" s="5">
        <v>4.0</v>
      </c>
      <c r="C16" s="39" t="s">
        <v>241</v>
      </c>
      <c r="D16" s="37" t="s">
        <v>27</v>
      </c>
      <c r="E16" s="37" t="s">
        <v>27</v>
      </c>
      <c r="F16" s="37" t="s">
        <v>27</v>
      </c>
      <c r="G16" s="37" t="s">
        <v>27</v>
      </c>
      <c r="H16" s="38">
        <v>3.0</v>
      </c>
      <c r="I16" s="38">
        <v>1.0</v>
      </c>
      <c r="J16" s="38">
        <v>0.0</v>
      </c>
      <c r="K16" s="38">
        <v>0.0</v>
      </c>
      <c r="L16" s="38" t="s">
        <v>227</v>
      </c>
      <c r="M16" s="38" t="s">
        <v>31</v>
      </c>
      <c r="N16" s="38" t="s">
        <v>31</v>
      </c>
      <c r="O16" s="5" t="s">
        <v>189</v>
      </c>
      <c r="P16" s="5">
        <v>1.0</v>
      </c>
      <c r="Q16" s="5" t="s">
        <v>235</v>
      </c>
      <c r="R16" s="6" t="s">
        <v>242</v>
      </c>
      <c r="S16" s="37" t="s">
        <v>243</v>
      </c>
      <c r="T16" s="5" t="s">
        <v>31</v>
      </c>
      <c r="U16" s="5" t="s">
        <v>32</v>
      </c>
      <c r="V16" s="5" t="s">
        <v>32</v>
      </c>
      <c r="W16" s="5" t="s">
        <v>32</v>
      </c>
      <c r="X16" s="5" t="s">
        <v>32</v>
      </c>
      <c r="Y16" s="5" t="s">
        <v>32</v>
      </c>
      <c r="Z16" s="5" t="s">
        <v>32</v>
      </c>
      <c r="AA16" s="5" t="s">
        <v>32</v>
      </c>
      <c r="AB16" s="5" t="s">
        <v>31</v>
      </c>
      <c r="AC16" s="5" t="s">
        <v>32</v>
      </c>
      <c r="AK16" s="15" t="s">
        <v>31</v>
      </c>
      <c r="AL16" s="15" t="s">
        <v>32</v>
      </c>
      <c r="AM16" s="5" t="s">
        <v>27</v>
      </c>
      <c r="AN16" s="17"/>
    </row>
    <row r="17" ht="15.75" customHeight="1">
      <c r="A17">
        <v>2.0</v>
      </c>
      <c r="B17" s="5">
        <v>5.0</v>
      </c>
      <c r="C17" s="39" t="s">
        <v>244</v>
      </c>
      <c r="D17" s="37" t="s">
        <v>27</v>
      </c>
      <c r="E17" s="37" t="s">
        <v>27</v>
      </c>
      <c r="F17" s="37" t="s">
        <v>27</v>
      </c>
      <c r="G17" s="37" t="s">
        <v>27</v>
      </c>
      <c r="H17" s="38">
        <v>2.0</v>
      </c>
      <c r="I17" s="38">
        <v>2.0</v>
      </c>
      <c r="J17" s="38">
        <v>0.0</v>
      </c>
      <c r="K17" s="38">
        <v>0.0</v>
      </c>
      <c r="L17" s="38" t="s">
        <v>227</v>
      </c>
      <c r="M17" s="38" t="s">
        <v>31</v>
      </c>
      <c r="N17" s="38" t="s">
        <v>31</v>
      </c>
      <c r="O17" s="5" t="s">
        <v>189</v>
      </c>
      <c r="P17" s="5">
        <v>1.0</v>
      </c>
      <c r="Q17" s="5" t="s">
        <v>235</v>
      </c>
      <c r="R17" s="6" t="s">
        <v>245</v>
      </c>
      <c r="S17" s="37" t="s">
        <v>246</v>
      </c>
      <c r="T17" s="5" t="s">
        <v>31</v>
      </c>
      <c r="U17" s="5" t="s">
        <v>32</v>
      </c>
      <c r="V17" s="5" t="s">
        <v>32</v>
      </c>
      <c r="W17" s="5" t="s">
        <v>32</v>
      </c>
      <c r="X17" s="5" t="s">
        <v>32</v>
      </c>
      <c r="Y17" s="5" t="s">
        <v>32</v>
      </c>
      <c r="Z17" s="5" t="s">
        <v>32</v>
      </c>
      <c r="AA17" s="5" t="s">
        <v>32</v>
      </c>
      <c r="AB17" s="5" t="s">
        <v>31</v>
      </c>
      <c r="AC17" s="5" t="s">
        <v>32</v>
      </c>
      <c r="AK17" s="15" t="s">
        <v>31</v>
      </c>
      <c r="AL17" s="15" t="s">
        <v>32</v>
      </c>
      <c r="AM17" s="5" t="s">
        <v>27</v>
      </c>
      <c r="AN17" s="17"/>
    </row>
    <row r="18" ht="15.75" customHeight="1">
      <c r="A18">
        <v>2.0</v>
      </c>
      <c r="B18" s="5">
        <v>6.0</v>
      </c>
      <c r="C18" s="39" t="s">
        <v>247</v>
      </c>
      <c r="D18" s="37" t="s">
        <v>27</v>
      </c>
      <c r="E18" s="37" t="s">
        <v>27</v>
      </c>
      <c r="F18" s="37" t="s">
        <v>27</v>
      </c>
      <c r="G18" s="37" t="s">
        <v>27</v>
      </c>
      <c r="H18" s="38">
        <v>3.0</v>
      </c>
      <c r="I18" s="38">
        <v>1.0</v>
      </c>
      <c r="J18" s="38">
        <v>0.0</v>
      </c>
      <c r="K18" s="38">
        <v>0.0</v>
      </c>
      <c r="L18" s="38" t="s">
        <v>227</v>
      </c>
      <c r="M18" s="38" t="s">
        <v>31</v>
      </c>
      <c r="N18" s="38" t="s">
        <v>31</v>
      </c>
      <c r="O18" s="5" t="s">
        <v>189</v>
      </c>
      <c r="P18" s="5">
        <v>1.0</v>
      </c>
      <c r="Q18" s="5" t="s">
        <v>235</v>
      </c>
      <c r="R18" s="6" t="s">
        <v>248</v>
      </c>
      <c r="S18" s="37" t="s">
        <v>249</v>
      </c>
      <c r="T18" s="5" t="s">
        <v>31</v>
      </c>
      <c r="U18" s="5" t="s">
        <v>32</v>
      </c>
      <c r="V18" s="5" t="s">
        <v>32</v>
      </c>
      <c r="W18" s="5" t="s">
        <v>32</v>
      </c>
      <c r="X18" s="5" t="s">
        <v>32</v>
      </c>
      <c r="Y18" s="5" t="s">
        <v>32</v>
      </c>
      <c r="Z18" s="5" t="s">
        <v>32</v>
      </c>
      <c r="AA18" s="5" t="s">
        <v>32</v>
      </c>
      <c r="AB18" s="5" t="s">
        <v>31</v>
      </c>
      <c r="AC18" s="5" t="s">
        <v>32</v>
      </c>
      <c r="AK18" s="15" t="s">
        <v>31</v>
      </c>
      <c r="AL18" s="15" t="s">
        <v>32</v>
      </c>
      <c r="AM18" s="5" t="s">
        <v>31</v>
      </c>
      <c r="AN18" s="17"/>
    </row>
    <row r="19" ht="15.75" customHeight="1">
      <c r="A19">
        <v>2.0</v>
      </c>
      <c r="B19" s="5">
        <v>7.0</v>
      </c>
      <c r="C19" s="39" t="s">
        <v>250</v>
      </c>
      <c r="D19" s="37" t="s">
        <v>27</v>
      </c>
      <c r="E19" s="37" t="s">
        <v>27</v>
      </c>
      <c r="F19" s="37" t="s">
        <v>27</v>
      </c>
      <c r="G19" s="37" t="s">
        <v>27</v>
      </c>
      <c r="H19" s="38">
        <v>3.0</v>
      </c>
      <c r="I19" s="38">
        <v>1.0</v>
      </c>
      <c r="J19" s="38">
        <v>0.0</v>
      </c>
      <c r="K19" s="38">
        <v>0.0</v>
      </c>
      <c r="L19" s="38" t="s">
        <v>227</v>
      </c>
      <c r="M19" s="38" t="s">
        <v>31</v>
      </c>
      <c r="N19" s="38" t="s">
        <v>31</v>
      </c>
      <c r="O19" s="5" t="s">
        <v>189</v>
      </c>
      <c r="P19" s="5">
        <v>1.0</v>
      </c>
      <c r="Q19" s="5" t="s">
        <v>235</v>
      </c>
      <c r="R19" s="6" t="s">
        <v>251</v>
      </c>
      <c r="S19" s="37" t="s">
        <v>252</v>
      </c>
      <c r="T19" s="5" t="s">
        <v>31</v>
      </c>
      <c r="U19" s="5" t="s">
        <v>32</v>
      </c>
      <c r="V19" s="5" t="s">
        <v>32</v>
      </c>
      <c r="W19" s="5" t="s">
        <v>32</v>
      </c>
      <c r="X19" s="5" t="s">
        <v>32</v>
      </c>
      <c r="Y19" s="5" t="s">
        <v>32</v>
      </c>
      <c r="Z19" s="5" t="s">
        <v>32</v>
      </c>
      <c r="AA19" s="5" t="s">
        <v>32</v>
      </c>
      <c r="AB19" s="5" t="s">
        <v>31</v>
      </c>
      <c r="AC19" s="5" t="s">
        <v>32</v>
      </c>
      <c r="AK19" s="15" t="s">
        <v>31</v>
      </c>
      <c r="AL19" s="15" t="s">
        <v>32</v>
      </c>
      <c r="AM19" s="5" t="s">
        <v>31</v>
      </c>
      <c r="AN19" s="17"/>
    </row>
    <row r="20" ht="15.75" customHeight="1">
      <c r="A20">
        <v>2.0</v>
      </c>
      <c r="B20" s="5">
        <v>8.0</v>
      </c>
      <c r="C20" s="39" t="s">
        <v>253</v>
      </c>
      <c r="D20" s="37" t="s">
        <v>27</v>
      </c>
      <c r="E20" s="37" t="s">
        <v>27</v>
      </c>
      <c r="F20" s="37" t="s">
        <v>27</v>
      </c>
      <c r="G20" s="37" t="s">
        <v>27</v>
      </c>
      <c r="H20" s="38">
        <v>3.0</v>
      </c>
      <c r="I20" s="38">
        <v>1.0</v>
      </c>
      <c r="J20" s="38">
        <v>0.0</v>
      </c>
      <c r="K20" s="38">
        <v>0.0</v>
      </c>
      <c r="L20" s="38" t="s">
        <v>227</v>
      </c>
      <c r="M20" s="38" t="s">
        <v>31</v>
      </c>
      <c r="N20" s="38" t="s">
        <v>31</v>
      </c>
      <c r="O20" s="5" t="s">
        <v>189</v>
      </c>
      <c r="P20" s="5">
        <v>1.0</v>
      </c>
      <c r="Q20" s="5" t="s">
        <v>235</v>
      </c>
      <c r="R20" s="6" t="s">
        <v>254</v>
      </c>
      <c r="S20" s="37" t="s">
        <v>255</v>
      </c>
      <c r="T20" s="5" t="s">
        <v>31</v>
      </c>
      <c r="U20" s="5" t="s">
        <v>32</v>
      </c>
      <c r="V20" s="5" t="s">
        <v>32</v>
      </c>
      <c r="W20" s="5" t="s">
        <v>32</v>
      </c>
      <c r="X20" s="5" t="s">
        <v>32</v>
      </c>
      <c r="Y20" s="5" t="s">
        <v>32</v>
      </c>
      <c r="Z20" s="5" t="s">
        <v>32</v>
      </c>
      <c r="AA20" s="5" t="s">
        <v>32</v>
      </c>
      <c r="AB20" s="5" t="s">
        <v>31</v>
      </c>
      <c r="AC20" s="5" t="s">
        <v>32</v>
      </c>
      <c r="AK20" s="15" t="s">
        <v>31</v>
      </c>
      <c r="AL20" s="15" t="s">
        <v>32</v>
      </c>
      <c r="AM20" s="5" t="s">
        <v>31</v>
      </c>
      <c r="AN20" s="17"/>
    </row>
    <row r="21" ht="15.75" customHeight="1">
      <c r="A21">
        <v>3.0</v>
      </c>
      <c r="B21" s="5">
        <v>1.0</v>
      </c>
      <c r="C21" s="37" t="s">
        <v>256</v>
      </c>
      <c r="D21" s="37" t="s">
        <v>27</v>
      </c>
      <c r="E21" s="38" t="s">
        <v>31</v>
      </c>
      <c r="F21" s="38" t="s">
        <v>31</v>
      </c>
      <c r="G21" s="38" t="s">
        <v>31</v>
      </c>
      <c r="H21" s="37">
        <v>4.0</v>
      </c>
      <c r="I21" s="37">
        <v>4.0</v>
      </c>
      <c r="J21" s="37">
        <v>2.0</v>
      </c>
      <c r="K21" s="37">
        <v>2.0</v>
      </c>
      <c r="L21" s="37" t="s">
        <v>257</v>
      </c>
      <c r="M21" s="37" t="s">
        <v>211</v>
      </c>
      <c r="N21" s="37" t="s">
        <v>32</v>
      </c>
      <c r="O21" s="5" t="s">
        <v>258</v>
      </c>
      <c r="P21" s="5" t="s">
        <v>32</v>
      </c>
      <c r="Q21" s="5" t="s">
        <v>32</v>
      </c>
      <c r="R21" s="6" t="s">
        <v>32</v>
      </c>
      <c r="S21" s="37" t="s">
        <v>32</v>
      </c>
      <c r="T21" s="5" t="s">
        <v>32</v>
      </c>
      <c r="U21" s="5" t="s">
        <v>32</v>
      </c>
      <c r="V21" s="5" t="s">
        <v>32</v>
      </c>
      <c r="W21" s="5" t="s">
        <v>32</v>
      </c>
      <c r="X21" s="5" t="s">
        <v>32</v>
      </c>
      <c r="Y21" s="5" t="s">
        <v>32</v>
      </c>
      <c r="Z21" s="5" t="s">
        <v>32</v>
      </c>
      <c r="AA21" s="5" t="s">
        <v>32</v>
      </c>
      <c r="AB21" s="5" t="s">
        <v>32</v>
      </c>
      <c r="AC21" s="5" t="s">
        <v>32</v>
      </c>
      <c r="AK21" s="5" t="s">
        <v>27</v>
      </c>
      <c r="AL21" s="5" t="s">
        <v>259</v>
      </c>
      <c r="AM21" s="5" t="s">
        <v>27</v>
      </c>
    </row>
    <row r="22" ht="15.75" customHeight="1">
      <c r="A22" s="5">
        <v>3.0</v>
      </c>
      <c r="B22" s="5">
        <v>2.0</v>
      </c>
      <c r="C22" s="37" t="s">
        <v>260</v>
      </c>
      <c r="D22" s="37" t="s">
        <v>27</v>
      </c>
      <c r="E22" s="38" t="s">
        <v>31</v>
      </c>
      <c r="F22" s="38" t="s">
        <v>31</v>
      </c>
      <c r="G22" s="38" t="s">
        <v>31</v>
      </c>
      <c r="H22" s="37">
        <v>5.0</v>
      </c>
      <c r="I22" s="37">
        <v>4.0</v>
      </c>
      <c r="J22" s="37">
        <v>1.0</v>
      </c>
      <c r="K22" s="37">
        <v>0.0</v>
      </c>
      <c r="L22" s="37" t="s">
        <v>211</v>
      </c>
      <c r="M22" s="37" t="s">
        <v>211</v>
      </c>
      <c r="N22" s="37" t="s">
        <v>32</v>
      </c>
      <c r="O22" s="5" t="s">
        <v>189</v>
      </c>
      <c r="P22" s="5" t="s">
        <v>32</v>
      </c>
      <c r="Q22" s="5" t="s">
        <v>32</v>
      </c>
      <c r="R22" s="6" t="s">
        <v>32</v>
      </c>
      <c r="S22" s="37" t="s">
        <v>32</v>
      </c>
      <c r="T22" s="5" t="s">
        <v>32</v>
      </c>
      <c r="U22" s="5" t="s">
        <v>32</v>
      </c>
      <c r="V22" s="5" t="s">
        <v>32</v>
      </c>
      <c r="W22" s="5" t="s">
        <v>32</v>
      </c>
      <c r="X22" s="5" t="s">
        <v>32</v>
      </c>
      <c r="Y22" s="5" t="s">
        <v>32</v>
      </c>
      <c r="Z22" s="5" t="s">
        <v>32</v>
      </c>
      <c r="AA22" s="5" t="s">
        <v>32</v>
      </c>
      <c r="AB22" s="5" t="s">
        <v>32</v>
      </c>
      <c r="AC22" s="5" t="s">
        <v>32</v>
      </c>
      <c r="AK22" s="5" t="s">
        <v>31</v>
      </c>
      <c r="AL22" s="5" t="s">
        <v>32</v>
      </c>
      <c r="AM22" s="5" t="s">
        <v>27</v>
      </c>
    </row>
    <row r="23" ht="15.75" customHeight="1">
      <c r="A23" s="5">
        <v>4.0</v>
      </c>
      <c r="B23" s="5">
        <v>1.0</v>
      </c>
      <c r="C23" s="37" t="s">
        <v>261</v>
      </c>
      <c r="D23" s="37" t="s">
        <v>27</v>
      </c>
      <c r="E23" s="38" t="s">
        <v>31</v>
      </c>
      <c r="F23" s="38" t="s">
        <v>31</v>
      </c>
      <c r="G23" s="38" t="s">
        <v>31</v>
      </c>
      <c r="H23" s="37">
        <v>3.0</v>
      </c>
      <c r="I23" s="37">
        <v>0.0</v>
      </c>
      <c r="J23" s="37">
        <v>0.0</v>
      </c>
      <c r="K23" s="37">
        <v>0.0</v>
      </c>
      <c r="L23" s="37" t="s">
        <v>211</v>
      </c>
      <c r="M23" s="37" t="s">
        <v>31</v>
      </c>
      <c r="N23" s="37" t="s">
        <v>32</v>
      </c>
      <c r="O23" s="5" t="s">
        <v>189</v>
      </c>
      <c r="P23" s="5" t="s">
        <v>32</v>
      </c>
      <c r="Q23" s="5" t="s">
        <v>32</v>
      </c>
      <c r="R23" s="6" t="s">
        <v>32</v>
      </c>
      <c r="S23" s="37" t="s">
        <v>32</v>
      </c>
      <c r="T23" s="5" t="s">
        <v>32</v>
      </c>
      <c r="U23" s="5" t="s">
        <v>32</v>
      </c>
      <c r="V23" s="5" t="s">
        <v>32</v>
      </c>
      <c r="W23" s="5" t="s">
        <v>32</v>
      </c>
      <c r="X23" s="5" t="s">
        <v>32</v>
      </c>
      <c r="Y23" s="5" t="s">
        <v>32</v>
      </c>
      <c r="Z23" s="5" t="s">
        <v>32</v>
      </c>
      <c r="AA23" s="5" t="s">
        <v>32</v>
      </c>
      <c r="AB23" s="5" t="s">
        <v>32</v>
      </c>
      <c r="AC23" s="5" t="s">
        <v>32</v>
      </c>
      <c r="AK23" s="5" t="s">
        <v>31</v>
      </c>
      <c r="AL23" s="5" t="s">
        <v>32</v>
      </c>
      <c r="AM23" s="5" t="s">
        <v>31</v>
      </c>
    </row>
    <row r="24" ht="15.75" customHeight="1">
      <c r="A24" s="5">
        <v>4.0</v>
      </c>
      <c r="B24" s="5">
        <v>2.0</v>
      </c>
      <c r="C24" s="37" t="s">
        <v>262</v>
      </c>
      <c r="D24" s="37" t="s">
        <v>27</v>
      </c>
      <c r="E24" s="38" t="s">
        <v>31</v>
      </c>
      <c r="F24" s="38" t="s">
        <v>31</v>
      </c>
      <c r="G24" s="38" t="s">
        <v>31</v>
      </c>
      <c r="H24" s="37">
        <v>3.0</v>
      </c>
      <c r="I24" s="37">
        <v>0.0</v>
      </c>
      <c r="J24" s="37">
        <v>0.0</v>
      </c>
      <c r="K24" s="37">
        <v>0.0</v>
      </c>
      <c r="L24" s="37" t="s">
        <v>211</v>
      </c>
      <c r="M24" s="37" t="s">
        <v>31</v>
      </c>
      <c r="N24" s="37" t="s">
        <v>32</v>
      </c>
      <c r="O24" s="5" t="s">
        <v>189</v>
      </c>
      <c r="P24" s="5" t="s">
        <v>32</v>
      </c>
      <c r="Q24" s="5" t="s">
        <v>32</v>
      </c>
      <c r="R24" s="6" t="s">
        <v>32</v>
      </c>
      <c r="S24" s="37" t="s">
        <v>32</v>
      </c>
      <c r="T24" s="5" t="s">
        <v>32</v>
      </c>
      <c r="U24" s="5" t="s">
        <v>32</v>
      </c>
      <c r="V24" s="5" t="s">
        <v>32</v>
      </c>
      <c r="W24" s="5" t="s">
        <v>32</v>
      </c>
      <c r="X24" s="5" t="s">
        <v>32</v>
      </c>
      <c r="Y24" s="5" t="s">
        <v>32</v>
      </c>
      <c r="Z24" s="5" t="s">
        <v>32</v>
      </c>
      <c r="AA24" s="5" t="s">
        <v>32</v>
      </c>
      <c r="AB24" s="5" t="s">
        <v>32</v>
      </c>
      <c r="AC24" s="5" t="s">
        <v>32</v>
      </c>
      <c r="AK24" s="5" t="s">
        <v>27</v>
      </c>
      <c r="AL24" s="5" t="s">
        <v>197</v>
      </c>
      <c r="AM24" s="5" t="s">
        <v>27</v>
      </c>
      <c r="AN24" s="40" t="s">
        <v>263</v>
      </c>
    </row>
    <row r="25" ht="15.75" customHeight="1">
      <c r="A25" s="5">
        <v>4.0</v>
      </c>
      <c r="B25" s="5">
        <v>3.0</v>
      </c>
      <c r="C25" s="37" t="s">
        <v>264</v>
      </c>
      <c r="D25" s="37" t="s">
        <v>27</v>
      </c>
      <c r="E25" s="38" t="s">
        <v>31</v>
      </c>
      <c r="F25" s="38" t="s">
        <v>31</v>
      </c>
      <c r="G25" s="38" t="s">
        <v>31</v>
      </c>
      <c r="H25" s="37">
        <v>3.0</v>
      </c>
      <c r="I25" s="37">
        <v>0.0</v>
      </c>
      <c r="J25" s="37">
        <v>0.0</v>
      </c>
      <c r="K25" s="37">
        <v>0.0</v>
      </c>
      <c r="L25" s="37" t="s">
        <v>211</v>
      </c>
      <c r="M25" s="37" t="s">
        <v>31</v>
      </c>
      <c r="N25" s="37" t="s">
        <v>32</v>
      </c>
      <c r="O25" s="5" t="s">
        <v>189</v>
      </c>
      <c r="P25" s="5" t="s">
        <v>32</v>
      </c>
      <c r="Q25" s="5" t="s">
        <v>32</v>
      </c>
      <c r="R25" s="6" t="s">
        <v>32</v>
      </c>
      <c r="S25" s="37" t="s">
        <v>32</v>
      </c>
      <c r="T25" s="5" t="s">
        <v>32</v>
      </c>
      <c r="U25" s="5" t="s">
        <v>32</v>
      </c>
      <c r="V25" s="5" t="s">
        <v>32</v>
      </c>
      <c r="W25" s="5" t="s">
        <v>32</v>
      </c>
      <c r="X25" s="5" t="s">
        <v>32</v>
      </c>
      <c r="Y25" s="5" t="s">
        <v>32</v>
      </c>
      <c r="Z25" s="5" t="s">
        <v>32</v>
      </c>
      <c r="AA25" s="5" t="s">
        <v>32</v>
      </c>
      <c r="AB25" s="5" t="s">
        <v>32</v>
      </c>
      <c r="AC25" s="5" t="s">
        <v>32</v>
      </c>
      <c r="AK25" s="5" t="s">
        <v>31</v>
      </c>
      <c r="AL25" s="5" t="s">
        <v>32</v>
      </c>
      <c r="AM25" s="5" t="s">
        <v>31</v>
      </c>
    </row>
    <row r="26" ht="15.75" customHeight="1">
      <c r="A26" s="5">
        <v>4.0</v>
      </c>
      <c r="B26" s="5">
        <v>4.0</v>
      </c>
      <c r="C26" s="37" t="s">
        <v>265</v>
      </c>
      <c r="D26" s="37" t="s">
        <v>27</v>
      </c>
      <c r="E26" s="38" t="s">
        <v>31</v>
      </c>
      <c r="F26" s="38" t="s">
        <v>31</v>
      </c>
      <c r="G26" s="38" t="s">
        <v>31</v>
      </c>
      <c r="H26" s="37">
        <v>3.0</v>
      </c>
      <c r="I26" s="37">
        <v>0.0</v>
      </c>
      <c r="J26" s="37">
        <v>0.0</v>
      </c>
      <c r="K26" s="37">
        <v>0.0</v>
      </c>
      <c r="L26" s="37" t="s">
        <v>211</v>
      </c>
      <c r="M26" s="37" t="s">
        <v>31</v>
      </c>
      <c r="N26" s="37" t="s">
        <v>32</v>
      </c>
      <c r="O26" s="5" t="s">
        <v>258</v>
      </c>
      <c r="P26" s="5" t="s">
        <v>32</v>
      </c>
      <c r="Q26" s="5" t="s">
        <v>32</v>
      </c>
      <c r="R26" s="6" t="s">
        <v>32</v>
      </c>
      <c r="S26" s="37" t="s">
        <v>32</v>
      </c>
      <c r="T26" s="5" t="s">
        <v>32</v>
      </c>
      <c r="U26" s="5" t="s">
        <v>32</v>
      </c>
      <c r="V26" s="5" t="s">
        <v>32</v>
      </c>
      <c r="W26" s="5" t="s">
        <v>32</v>
      </c>
      <c r="X26" s="5" t="s">
        <v>32</v>
      </c>
      <c r="Y26" s="5" t="s">
        <v>32</v>
      </c>
      <c r="Z26" s="5" t="s">
        <v>32</v>
      </c>
      <c r="AA26" s="5" t="s">
        <v>32</v>
      </c>
      <c r="AB26" s="5" t="s">
        <v>32</v>
      </c>
      <c r="AC26" s="5" t="s">
        <v>32</v>
      </c>
      <c r="AK26" s="5" t="s">
        <v>31</v>
      </c>
      <c r="AL26" s="5" t="s">
        <v>32</v>
      </c>
      <c r="AM26" s="5" t="s">
        <v>27</v>
      </c>
    </row>
    <row r="27" ht="15.75" customHeight="1">
      <c r="A27" s="5">
        <v>4.0</v>
      </c>
      <c r="B27" s="5">
        <v>5.0</v>
      </c>
      <c r="C27" s="37" t="s">
        <v>266</v>
      </c>
      <c r="D27" s="37" t="s">
        <v>27</v>
      </c>
      <c r="E27" s="38" t="s">
        <v>31</v>
      </c>
      <c r="F27" s="38" t="s">
        <v>31</v>
      </c>
      <c r="G27" s="38" t="s">
        <v>31</v>
      </c>
      <c r="H27" s="37">
        <v>4.0</v>
      </c>
      <c r="I27" s="37">
        <v>0.0</v>
      </c>
      <c r="J27" s="37">
        <v>0.0</v>
      </c>
      <c r="K27" s="37">
        <v>0.0</v>
      </c>
      <c r="L27" s="37" t="s">
        <v>211</v>
      </c>
      <c r="M27" s="37" t="s">
        <v>31</v>
      </c>
      <c r="N27" s="37" t="s">
        <v>32</v>
      </c>
      <c r="O27" s="5" t="s">
        <v>258</v>
      </c>
      <c r="P27" s="5" t="s">
        <v>32</v>
      </c>
      <c r="Q27" s="5" t="s">
        <v>32</v>
      </c>
      <c r="R27" s="6" t="s">
        <v>32</v>
      </c>
      <c r="S27" s="37" t="s">
        <v>32</v>
      </c>
      <c r="T27" s="5" t="s">
        <v>32</v>
      </c>
      <c r="U27" s="5" t="s">
        <v>32</v>
      </c>
      <c r="V27" s="5" t="s">
        <v>32</v>
      </c>
      <c r="W27" s="5" t="s">
        <v>32</v>
      </c>
      <c r="X27" s="5" t="s">
        <v>32</v>
      </c>
      <c r="Y27" s="5" t="s">
        <v>32</v>
      </c>
      <c r="Z27" s="5" t="s">
        <v>32</v>
      </c>
      <c r="AA27" s="5" t="s">
        <v>32</v>
      </c>
      <c r="AB27" s="5" t="s">
        <v>32</v>
      </c>
      <c r="AC27" s="5" t="s">
        <v>32</v>
      </c>
      <c r="AK27" s="5" t="s">
        <v>31</v>
      </c>
      <c r="AL27" s="5" t="s">
        <v>32</v>
      </c>
      <c r="AM27" s="5" t="s">
        <v>31</v>
      </c>
    </row>
    <row r="28" ht="15.75" customHeight="1">
      <c r="A28" s="5">
        <v>4.0</v>
      </c>
      <c r="B28" s="5">
        <v>6.0</v>
      </c>
      <c r="C28" s="37" t="s">
        <v>250</v>
      </c>
      <c r="D28" s="37" t="s">
        <v>27</v>
      </c>
      <c r="E28" s="38" t="s">
        <v>31</v>
      </c>
      <c r="F28" s="38" t="s">
        <v>31</v>
      </c>
      <c r="G28" s="38" t="s">
        <v>31</v>
      </c>
      <c r="H28" s="37">
        <v>4.0</v>
      </c>
      <c r="I28" s="37">
        <v>0.0</v>
      </c>
      <c r="J28" s="37">
        <v>0.0</v>
      </c>
      <c r="K28" s="37">
        <v>0.0</v>
      </c>
      <c r="L28" s="37" t="s">
        <v>211</v>
      </c>
      <c r="M28" s="37" t="s">
        <v>31</v>
      </c>
      <c r="N28" s="37" t="s">
        <v>32</v>
      </c>
      <c r="O28" s="5" t="s">
        <v>258</v>
      </c>
      <c r="P28" s="5" t="s">
        <v>32</v>
      </c>
      <c r="Q28" s="5" t="s">
        <v>32</v>
      </c>
      <c r="R28" s="6" t="s">
        <v>32</v>
      </c>
      <c r="S28" s="37" t="s">
        <v>32</v>
      </c>
      <c r="T28" s="5" t="s">
        <v>32</v>
      </c>
      <c r="U28" s="5" t="s">
        <v>32</v>
      </c>
      <c r="V28" s="5" t="s">
        <v>32</v>
      </c>
      <c r="W28" s="5" t="s">
        <v>32</v>
      </c>
      <c r="X28" s="5" t="s">
        <v>32</v>
      </c>
      <c r="Y28" s="5" t="s">
        <v>32</v>
      </c>
      <c r="Z28" s="5" t="s">
        <v>32</v>
      </c>
      <c r="AA28" s="5" t="s">
        <v>32</v>
      </c>
      <c r="AB28" s="5" t="s">
        <v>32</v>
      </c>
      <c r="AC28" s="5" t="s">
        <v>32</v>
      </c>
      <c r="AK28" s="5" t="s">
        <v>31</v>
      </c>
      <c r="AL28" s="5" t="s">
        <v>32</v>
      </c>
      <c r="AM28" s="5" t="s">
        <v>31</v>
      </c>
    </row>
    <row r="29" ht="15.75" customHeight="1">
      <c r="A29">
        <v>5.0</v>
      </c>
      <c r="B29" s="5">
        <v>1.0</v>
      </c>
      <c r="C29" s="37" t="s">
        <v>267</v>
      </c>
      <c r="D29" s="37" t="s">
        <v>27</v>
      </c>
      <c r="E29" s="37" t="s">
        <v>27</v>
      </c>
      <c r="F29" s="37" t="s">
        <v>27</v>
      </c>
      <c r="G29" s="37" t="s">
        <v>27</v>
      </c>
      <c r="H29" s="37">
        <v>2.0</v>
      </c>
      <c r="I29" s="37">
        <v>5.0</v>
      </c>
      <c r="J29" s="37">
        <v>2.0</v>
      </c>
      <c r="K29" s="37">
        <v>0.0</v>
      </c>
      <c r="L29" s="37" t="s">
        <v>227</v>
      </c>
      <c r="M29" s="37" t="s">
        <v>227</v>
      </c>
      <c r="N29" s="37" t="s">
        <v>227</v>
      </c>
      <c r="O29" s="5" t="s">
        <v>189</v>
      </c>
      <c r="P29" s="5">
        <v>1.0</v>
      </c>
      <c r="Q29" s="5" t="s">
        <v>97</v>
      </c>
      <c r="R29" s="6">
        <v>1.0</v>
      </c>
      <c r="S29" s="37" t="s">
        <v>268</v>
      </c>
      <c r="T29" s="5" t="s">
        <v>27</v>
      </c>
      <c r="U29" s="5" t="s">
        <v>27</v>
      </c>
      <c r="V29" s="5" t="s">
        <v>32</v>
      </c>
      <c r="W29" s="5">
        <v>0.0</v>
      </c>
      <c r="X29" s="5" t="s">
        <v>32</v>
      </c>
      <c r="Y29" s="5">
        <v>6.0</v>
      </c>
      <c r="Z29" s="5" t="s">
        <v>32</v>
      </c>
      <c r="AA29" s="5" t="s">
        <v>32</v>
      </c>
      <c r="AB29" s="5" t="s">
        <v>31</v>
      </c>
      <c r="AC29" s="5" t="s">
        <v>32</v>
      </c>
      <c r="AK29" s="5" t="s">
        <v>31</v>
      </c>
      <c r="AL29" s="5" t="s">
        <v>32</v>
      </c>
      <c r="AM29" s="5" t="s">
        <v>27</v>
      </c>
    </row>
    <row r="30" ht="15.75" customHeight="1">
      <c r="A30">
        <v>5.0</v>
      </c>
      <c r="B30" s="5">
        <v>2.0</v>
      </c>
      <c r="C30" s="38" t="s">
        <v>269</v>
      </c>
      <c r="D30" s="38" t="s">
        <v>27</v>
      </c>
      <c r="E30" s="38" t="s">
        <v>27</v>
      </c>
      <c r="F30" s="38" t="s">
        <v>27</v>
      </c>
      <c r="G30" s="38" t="s">
        <v>27</v>
      </c>
      <c r="H30" s="38">
        <v>3.0</v>
      </c>
      <c r="I30" s="38">
        <v>5.0</v>
      </c>
      <c r="J30" s="38">
        <v>2.0</v>
      </c>
      <c r="K30" s="38">
        <v>0.0</v>
      </c>
      <c r="L30" s="38" t="s">
        <v>257</v>
      </c>
      <c r="M30" s="38" t="s">
        <v>257</v>
      </c>
      <c r="N30" s="38" t="s">
        <v>257</v>
      </c>
      <c r="O30" s="5" t="s">
        <v>258</v>
      </c>
      <c r="P30" s="5">
        <v>2.0</v>
      </c>
      <c r="Q30" s="5" t="s">
        <v>37</v>
      </c>
      <c r="R30" s="6" t="s">
        <v>270</v>
      </c>
      <c r="S30" s="37" t="s">
        <v>271</v>
      </c>
      <c r="T30" s="5" t="s">
        <v>27</v>
      </c>
      <c r="U30" s="5" t="s">
        <v>31</v>
      </c>
      <c r="V30" s="5" t="s">
        <v>272</v>
      </c>
      <c r="W30" s="5">
        <v>3.0</v>
      </c>
      <c r="X30" s="5" t="s">
        <v>273</v>
      </c>
      <c r="Y30" s="5">
        <v>2.0</v>
      </c>
      <c r="Z30" s="41" t="s">
        <v>274</v>
      </c>
      <c r="AA30" s="5" t="s">
        <v>32</v>
      </c>
      <c r="AB30" s="5" t="s">
        <v>27</v>
      </c>
      <c r="AC30" s="5" t="s">
        <v>227</v>
      </c>
      <c r="AK30" s="5" t="s">
        <v>27</v>
      </c>
      <c r="AL30" s="5" t="s">
        <v>197</v>
      </c>
      <c r="AM30" s="5" t="s">
        <v>27</v>
      </c>
      <c r="AN30" s="5" t="s">
        <v>275</v>
      </c>
    </row>
    <row r="31" ht="15.75" customHeight="1">
      <c r="A31" s="5">
        <v>5.0</v>
      </c>
      <c r="B31" s="5">
        <v>3.0</v>
      </c>
      <c r="C31" s="38" t="s">
        <v>276</v>
      </c>
      <c r="D31" s="38" t="s">
        <v>27</v>
      </c>
      <c r="E31" s="38" t="s">
        <v>31</v>
      </c>
      <c r="F31" s="38" t="s">
        <v>31</v>
      </c>
      <c r="G31" s="38" t="s">
        <v>31</v>
      </c>
      <c r="H31" s="38">
        <v>3.0</v>
      </c>
      <c r="I31" s="38">
        <v>5.0</v>
      </c>
      <c r="J31" s="38">
        <v>0.0</v>
      </c>
      <c r="K31" s="38">
        <v>0.0</v>
      </c>
      <c r="L31" s="38" t="s">
        <v>257</v>
      </c>
      <c r="M31" s="38" t="s">
        <v>257</v>
      </c>
      <c r="N31" s="38" t="s">
        <v>32</v>
      </c>
      <c r="O31" s="5" t="s">
        <v>258</v>
      </c>
      <c r="P31" s="5" t="s">
        <v>32</v>
      </c>
      <c r="Q31" s="5" t="s">
        <v>32</v>
      </c>
      <c r="R31" s="6" t="s">
        <v>32</v>
      </c>
      <c r="S31" s="37" t="s">
        <v>32</v>
      </c>
      <c r="T31" s="5" t="s">
        <v>32</v>
      </c>
      <c r="U31" s="5" t="s">
        <v>32</v>
      </c>
      <c r="V31" s="5" t="s">
        <v>32</v>
      </c>
      <c r="W31" s="5" t="s">
        <v>32</v>
      </c>
      <c r="X31" s="5" t="s">
        <v>32</v>
      </c>
      <c r="Y31" s="5" t="s">
        <v>32</v>
      </c>
      <c r="Z31" s="5" t="s">
        <v>32</v>
      </c>
      <c r="AA31" s="5" t="s">
        <v>32</v>
      </c>
      <c r="AB31" s="5" t="s">
        <v>32</v>
      </c>
      <c r="AC31" s="5" t="s">
        <v>32</v>
      </c>
      <c r="AK31" s="5" t="s">
        <v>31</v>
      </c>
      <c r="AL31" s="5" t="s">
        <v>32</v>
      </c>
      <c r="AM31" s="5" t="s">
        <v>31</v>
      </c>
    </row>
    <row r="32" ht="15.75" customHeight="1">
      <c r="A32">
        <v>6.0</v>
      </c>
      <c r="B32" s="5">
        <v>1.0</v>
      </c>
      <c r="C32" s="38" t="s">
        <v>277</v>
      </c>
      <c r="D32" s="38" t="s">
        <v>27</v>
      </c>
      <c r="E32" s="38" t="s">
        <v>27</v>
      </c>
      <c r="F32" s="38" t="s">
        <v>27</v>
      </c>
      <c r="G32" s="38" t="s">
        <v>27</v>
      </c>
      <c r="H32" s="38">
        <v>3.0</v>
      </c>
      <c r="I32" s="38">
        <v>0.0</v>
      </c>
      <c r="J32" s="38">
        <v>2.0</v>
      </c>
      <c r="K32" s="38">
        <v>0.0</v>
      </c>
      <c r="L32" s="38" t="s">
        <v>211</v>
      </c>
      <c r="M32" s="38" t="s">
        <v>31</v>
      </c>
      <c r="N32" s="38" t="s">
        <v>31</v>
      </c>
      <c r="O32" s="5" t="s">
        <v>189</v>
      </c>
      <c r="P32" s="5">
        <v>1.0</v>
      </c>
      <c r="Q32" s="5" t="s">
        <v>52</v>
      </c>
      <c r="R32" s="6" t="s">
        <v>236</v>
      </c>
      <c r="S32" s="37" t="s">
        <v>278</v>
      </c>
      <c r="T32" s="5" t="s">
        <v>27</v>
      </c>
      <c r="U32" s="5" t="s">
        <v>27</v>
      </c>
      <c r="V32" s="5" t="s">
        <v>32</v>
      </c>
      <c r="W32" s="5">
        <v>0.0</v>
      </c>
      <c r="X32" s="5" t="s">
        <v>32</v>
      </c>
      <c r="Y32" s="5">
        <v>6.0</v>
      </c>
      <c r="Z32" s="5" t="s">
        <v>32</v>
      </c>
      <c r="AA32" s="5" t="s">
        <v>32</v>
      </c>
      <c r="AB32" s="5" t="s">
        <v>31</v>
      </c>
      <c r="AC32" s="5" t="s">
        <v>32</v>
      </c>
      <c r="AK32" s="5" t="s">
        <v>27</v>
      </c>
      <c r="AL32" s="5" t="s">
        <v>197</v>
      </c>
      <c r="AM32" s="5" t="s">
        <v>27</v>
      </c>
    </row>
    <row r="33" ht="15.75" customHeight="1">
      <c r="A33">
        <v>6.0</v>
      </c>
      <c r="B33" s="5">
        <v>2.0</v>
      </c>
      <c r="C33" s="42" t="s">
        <v>279</v>
      </c>
      <c r="D33" s="38" t="s">
        <v>27</v>
      </c>
      <c r="E33" s="38" t="s">
        <v>27</v>
      </c>
      <c r="F33" s="38" t="s">
        <v>27</v>
      </c>
      <c r="G33" s="38" t="s">
        <v>27</v>
      </c>
      <c r="H33" s="38">
        <v>3.0</v>
      </c>
      <c r="I33" s="38">
        <v>0.0</v>
      </c>
      <c r="J33" s="38">
        <v>2.0</v>
      </c>
      <c r="K33" s="38">
        <v>0.0</v>
      </c>
      <c r="L33" s="38" t="s">
        <v>211</v>
      </c>
      <c r="M33" s="38" t="s">
        <v>31</v>
      </c>
      <c r="N33" s="38" t="s">
        <v>31</v>
      </c>
      <c r="O33" s="5" t="s">
        <v>189</v>
      </c>
      <c r="P33" s="5">
        <v>1.0</v>
      </c>
      <c r="Q33" s="5" t="s">
        <v>52</v>
      </c>
      <c r="R33" s="6" t="s">
        <v>280</v>
      </c>
      <c r="S33" s="37" t="s">
        <v>281</v>
      </c>
      <c r="T33" s="5" t="s">
        <v>27</v>
      </c>
      <c r="U33" s="5" t="s">
        <v>31</v>
      </c>
      <c r="V33" s="5" t="s">
        <v>282</v>
      </c>
      <c r="W33" s="5">
        <v>5.0</v>
      </c>
      <c r="X33" s="5" t="s">
        <v>283</v>
      </c>
      <c r="Y33" s="5">
        <v>3.0</v>
      </c>
      <c r="Z33" s="41" t="s">
        <v>284</v>
      </c>
      <c r="AA33" s="5" t="s">
        <v>32</v>
      </c>
      <c r="AB33" s="5" t="s">
        <v>31</v>
      </c>
      <c r="AC33" s="5" t="s">
        <v>32</v>
      </c>
      <c r="AK33" s="5" t="s">
        <v>27</v>
      </c>
      <c r="AL33" s="5" t="s">
        <v>197</v>
      </c>
      <c r="AM33" s="5" t="s">
        <v>27</v>
      </c>
    </row>
    <row r="34" ht="15.75" customHeight="1">
      <c r="A34">
        <v>6.0</v>
      </c>
      <c r="B34" s="5">
        <v>3.0</v>
      </c>
      <c r="C34" s="42" t="s">
        <v>285</v>
      </c>
      <c r="D34" s="38" t="s">
        <v>27</v>
      </c>
      <c r="E34" s="38" t="s">
        <v>27</v>
      </c>
      <c r="F34" s="38" t="s">
        <v>27</v>
      </c>
      <c r="G34" s="38" t="s">
        <v>27</v>
      </c>
      <c r="H34" s="38">
        <v>2.0</v>
      </c>
      <c r="I34" s="38">
        <v>0.0</v>
      </c>
      <c r="J34" s="38">
        <v>0.0</v>
      </c>
      <c r="K34" s="38">
        <v>0.0</v>
      </c>
      <c r="L34" s="38" t="s">
        <v>211</v>
      </c>
      <c r="M34" s="38" t="s">
        <v>31</v>
      </c>
      <c r="N34" s="38" t="s">
        <v>31</v>
      </c>
      <c r="O34" s="5" t="s">
        <v>189</v>
      </c>
      <c r="P34" s="5">
        <v>2.0</v>
      </c>
      <c r="Q34" s="5" t="s">
        <v>39</v>
      </c>
      <c r="R34" s="6" t="s">
        <v>286</v>
      </c>
      <c r="S34" s="37" t="s">
        <v>287</v>
      </c>
      <c r="T34" s="5" t="s">
        <v>27</v>
      </c>
      <c r="U34" s="5" t="s">
        <v>31</v>
      </c>
      <c r="V34" s="5" t="s">
        <v>288</v>
      </c>
      <c r="W34" s="5">
        <v>5.0</v>
      </c>
      <c r="X34" s="5" t="s">
        <v>289</v>
      </c>
      <c r="Y34" s="5">
        <v>2.0</v>
      </c>
      <c r="Z34" s="41" t="s">
        <v>290</v>
      </c>
      <c r="AA34" s="5" t="s">
        <v>32</v>
      </c>
      <c r="AB34" s="5" t="s">
        <v>27</v>
      </c>
      <c r="AC34" s="5" t="s">
        <v>233</v>
      </c>
      <c r="AK34" s="5" t="s">
        <v>31</v>
      </c>
      <c r="AL34" s="5" t="s">
        <v>32</v>
      </c>
      <c r="AM34" s="5" t="s">
        <v>31</v>
      </c>
    </row>
    <row r="35" ht="15.75" customHeight="1">
      <c r="A35">
        <v>7.0</v>
      </c>
      <c r="B35" s="5">
        <v>1.0</v>
      </c>
      <c r="C35" s="37" t="s">
        <v>291</v>
      </c>
      <c r="D35" s="37" t="s">
        <v>27</v>
      </c>
      <c r="E35" s="37" t="s">
        <v>27</v>
      </c>
      <c r="F35" s="37" t="s">
        <v>27</v>
      </c>
      <c r="G35" s="37" t="s">
        <v>27</v>
      </c>
      <c r="H35" s="37">
        <v>2.0</v>
      </c>
      <c r="I35" s="37">
        <v>5.0</v>
      </c>
      <c r="J35" s="37">
        <v>0.0</v>
      </c>
      <c r="K35" s="37">
        <v>0.0</v>
      </c>
      <c r="L35" s="37" t="s">
        <v>32</v>
      </c>
      <c r="M35" s="37" t="s">
        <v>32</v>
      </c>
      <c r="N35" s="37" t="s">
        <v>32</v>
      </c>
      <c r="O35" s="5" t="s">
        <v>189</v>
      </c>
      <c r="P35" s="5">
        <v>1.0</v>
      </c>
      <c r="Q35" s="5" t="s">
        <v>41</v>
      </c>
      <c r="R35" s="6">
        <v>1.0</v>
      </c>
      <c r="S35" s="37" t="s">
        <v>292</v>
      </c>
      <c r="T35" s="5" t="s">
        <v>27</v>
      </c>
      <c r="U35" s="5" t="s">
        <v>27</v>
      </c>
      <c r="V35" s="5" t="s">
        <v>32</v>
      </c>
      <c r="W35" s="5">
        <v>0.0</v>
      </c>
      <c r="X35" s="5" t="s">
        <v>32</v>
      </c>
      <c r="Y35" s="5">
        <v>6.0</v>
      </c>
      <c r="Z35" s="5" t="s">
        <v>32</v>
      </c>
      <c r="AA35" s="5" t="s">
        <v>32</v>
      </c>
      <c r="AB35" s="5" t="s">
        <v>31</v>
      </c>
      <c r="AC35" s="5" t="s">
        <v>32</v>
      </c>
      <c r="AK35" s="5" t="s">
        <v>31</v>
      </c>
      <c r="AL35" s="5" t="s">
        <v>32</v>
      </c>
      <c r="AM35" s="5" t="s">
        <v>31</v>
      </c>
    </row>
    <row r="36" ht="15.75" customHeight="1">
      <c r="A36">
        <v>7.0</v>
      </c>
      <c r="B36" s="5">
        <v>2.0</v>
      </c>
      <c r="C36" s="37" t="s">
        <v>293</v>
      </c>
      <c r="D36" s="37" t="s">
        <v>27</v>
      </c>
      <c r="E36" s="37" t="s">
        <v>27</v>
      </c>
      <c r="F36" s="37" t="s">
        <v>27</v>
      </c>
      <c r="G36" s="37" t="s">
        <v>27</v>
      </c>
      <c r="H36" s="37">
        <v>1.0</v>
      </c>
      <c r="I36" s="37">
        <v>4.0</v>
      </c>
      <c r="J36" s="37">
        <v>0.0</v>
      </c>
      <c r="K36" s="37">
        <v>0.0</v>
      </c>
      <c r="L36" s="37" t="s">
        <v>32</v>
      </c>
      <c r="M36" s="37" t="s">
        <v>32</v>
      </c>
      <c r="N36" s="37" t="s">
        <v>32</v>
      </c>
      <c r="O36" s="5" t="s">
        <v>189</v>
      </c>
      <c r="P36" s="5">
        <v>1.0</v>
      </c>
      <c r="Q36" s="5" t="s">
        <v>41</v>
      </c>
      <c r="R36" s="6">
        <v>2.0</v>
      </c>
      <c r="S36" s="37" t="s">
        <v>294</v>
      </c>
      <c r="T36" s="5" t="s">
        <v>27</v>
      </c>
      <c r="U36" s="5" t="s">
        <v>31</v>
      </c>
      <c r="V36" s="5" t="s">
        <v>295</v>
      </c>
      <c r="W36" s="5">
        <v>2.0</v>
      </c>
      <c r="X36" s="5" t="s">
        <v>296</v>
      </c>
      <c r="Y36" s="5">
        <v>0.0</v>
      </c>
      <c r="Z36" s="41" t="s">
        <v>297</v>
      </c>
      <c r="AA36" s="5" t="s">
        <v>32</v>
      </c>
      <c r="AB36" s="5" t="s">
        <v>31</v>
      </c>
      <c r="AC36" s="5" t="s">
        <v>32</v>
      </c>
      <c r="AK36" s="5" t="s">
        <v>31</v>
      </c>
      <c r="AL36" s="5" t="s">
        <v>32</v>
      </c>
      <c r="AM36" s="5" t="s">
        <v>31</v>
      </c>
    </row>
    <row r="37" ht="15.75" customHeight="1">
      <c r="A37">
        <v>7.0</v>
      </c>
      <c r="B37" s="5">
        <v>3.0</v>
      </c>
      <c r="C37" s="37" t="s">
        <v>298</v>
      </c>
      <c r="D37" s="37" t="s">
        <v>27</v>
      </c>
      <c r="E37" s="37" t="s">
        <v>27</v>
      </c>
      <c r="F37" s="37" t="s">
        <v>27</v>
      </c>
      <c r="G37" s="37" t="s">
        <v>27</v>
      </c>
      <c r="H37" s="37">
        <v>2.0</v>
      </c>
      <c r="I37" s="37">
        <v>4.0</v>
      </c>
      <c r="J37" s="37">
        <v>0.0</v>
      </c>
      <c r="K37" s="37">
        <v>0.0</v>
      </c>
      <c r="L37" s="37" t="s">
        <v>211</v>
      </c>
      <c r="M37" s="37" t="s">
        <v>211</v>
      </c>
      <c r="N37" s="37" t="s">
        <v>211</v>
      </c>
      <c r="O37" s="5" t="s">
        <v>189</v>
      </c>
      <c r="P37" s="5">
        <v>1.0</v>
      </c>
      <c r="Q37" s="5" t="s">
        <v>41</v>
      </c>
      <c r="R37" s="6">
        <v>3.0</v>
      </c>
      <c r="S37" s="37" t="s">
        <v>299</v>
      </c>
      <c r="T37" s="5" t="s">
        <v>27</v>
      </c>
      <c r="U37" s="5" t="s">
        <v>31</v>
      </c>
      <c r="V37" s="5" t="s">
        <v>300</v>
      </c>
      <c r="W37" s="5">
        <v>2.0</v>
      </c>
      <c r="X37" s="5" t="s">
        <v>301</v>
      </c>
      <c r="Y37" s="5">
        <v>0.0</v>
      </c>
      <c r="Z37" s="41" t="s">
        <v>302</v>
      </c>
      <c r="AA37" s="5" t="s">
        <v>32</v>
      </c>
      <c r="AB37" s="5" t="s">
        <v>31</v>
      </c>
      <c r="AC37" s="5" t="s">
        <v>32</v>
      </c>
      <c r="AK37" s="5" t="s">
        <v>31</v>
      </c>
      <c r="AL37" s="5" t="s">
        <v>32</v>
      </c>
      <c r="AM37" s="5" t="s">
        <v>31</v>
      </c>
    </row>
    <row r="38" ht="15.75" customHeight="1">
      <c r="A38">
        <v>7.0</v>
      </c>
      <c r="B38" s="5">
        <v>4.0</v>
      </c>
      <c r="C38" s="37" t="s">
        <v>303</v>
      </c>
      <c r="D38" s="37" t="s">
        <v>31</v>
      </c>
      <c r="E38" s="37" t="s">
        <v>31</v>
      </c>
      <c r="F38" s="37" t="s">
        <v>31</v>
      </c>
      <c r="G38" s="37" t="s">
        <v>27</v>
      </c>
      <c r="H38" s="37">
        <v>2.0</v>
      </c>
      <c r="I38" s="37">
        <v>4.0</v>
      </c>
      <c r="J38" s="37">
        <v>0.0</v>
      </c>
      <c r="K38" s="37">
        <v>0.0</v>
      </c>
      <c r="L38" s="37" t="s">
        <v>211</v>
      </c>
      <c r="M38" s="37" t="s">
        <v>211</v>
      </c>
      <c r="N38" s="37" t="s">
        <v>211</v>
      </c>
      <c r="O38" s="5" t="s">
        <v>189</v>
      </c>
      <c r="P38" s="5">
        <v>1.0</v>
      </c>
      <c r="Q38" s="5" t="s">
        <v>41</v>
      </c>
      <c r="R38" s="6">
        <v>4.0</v>
      </c>
      <c r="S38" s="37" t="s">
        <v>304</v>
      </c>
      <c r="T38" s="5" t="s">
        <v>27</v>
      </c>
      <c r="U38" s="5" t="s">
        <v>31</v>
      </c>
      <c r="V38" s="5" t="s">
        <v>300</v>
      </c>
      <c r="W38" s="5">
        <v>2.0</v>
      </c>
      <c r="X38" s="5" t="s">
        <v>301</v>
      </c>
      <c r="Y38" s="5">
        <v>0.0</v>
      </c>
      <c r="Z38" s="41" t="s">
        <v>302</v>
      </c>
      <c r="AA38" s="5" t="s">
        <v>32</v>
      </c>
      <c r="AB38" s="5" t="s">
        <v>31</v>
      </c>
      <c r="AC38" s="5" t="s">
        <v>32</v>
      </c>
      <c r="AK38" s="5" t="s">
        <v>31</v>
      </c>
      <c r="AL38" s="5" t="s">
        <v>32</v>
      </c>
      <c r="AM38" s="5" t="s">
        <v>31</v>
      </c>
    </row>
    <row r="39" ht="15.75" customHeight="1">
      <c r="A39">
        <v>7.0</v>
      </c>
      <c r="B39" s="5">
        <v>5.0</v>
      </c>
      <c r="C39" s="37" t="s">
        <v>305</v>
      </c>
      <c r="D39" s="37" t="s">
        <v>27</v>
      </c>
      <c r="E39" s="37" t="s">
        <v>27</v>
      </c>
      <c r="F39" s="37" t="s">
        <v>27</v>
      </c>
      <c r="G39" s="37" t="s">
        <v>27</v>
      </c>
      <c r="H39" s="37">
        <v>2.0</v>
      </c>
      <c r="I39" s="37">
        <v>4.0</v>
      </c>
      <c r="J39" s="37">
        <v>0.0</v>
      </c>
      <c r="K39" s="37">
        <v>0.0</v>
      </c>
      <c r="L39" s="37" t="s">
        <v>211</v>
      </c>
      <c r="M39" s="37" t="s">
        <v>211</v>
      </c>
      <c r="N39" s="37" t="s">
        <v>211</v>
      </c>
      <c r="O39" s="5" t="s">
        <v>189</v>
      </c>
      <c r="P39" s="5">
        <v>1.0</v>
      </c>
      <c r="Q39" s="5" t="s">
        <v>41</v>
      </c>
      <c r="R39" s="6">
        <v>5.0</v>
      </c>
      <c r="S39" s="37" t="s">
        <v>306</v>
      </c>
      <c r="T39" s="5" t="s">
        <v>27</v>
      </c>
      <c r="U39" s="5" t="s">
        <v>31</v>
      </c>
      <c r="V39" s="5" t="s">
        <v>300</v>
      </c>
      <c r="W39" s="5">
        <v>2.0</v>
      </c>
      <c r="X39" s="5" t="s">
        <v>301</v>
      </c>
      <c r="Y39" s="5">
        <v>0.0</v>
      </c>
      <c r="Z39" s="41" t="s">
        <v>302</v>
      </c>
      <c r="AA39" s="5" t="s">
        <v>32</v>
      </c>
      <c r="AB39" s="5" t="s">
        <v>31</v>
      </c>
      <c r="AC39" s="5" t="s">
        <v>32</v>
      </c>
      <c r="AK39" s="5" t="s">
        <v>31</v>
      </c>
      <c r="AL39" s="5" t="s">
        <v>32</v>
      </c>
      <c r="AM39" s="5" t="s">
        <v>31</v>
      </c>
    </row>
    <row r="40" ht="15.75" customHeight="1">
      <c r="A40" s="5">
        <v>7.0</v>
      </c>
      <c r="B40" s="5">
        <v>6.0</v>
      </c>
      <c r="C40" s="37" t="s">
        <v>307</v>
      </c>
      <c r="D40" s="37" t="s">
        <v>27</v>
      </c>
      <c r="E40" s="37" t="s">
        <v>31</v>
      </c>
      <c r="F40" s="37" t="s">
        <v>31</v>
      </c>
      <c r="G40" s="37" t="s">
        <v>31</v>
      </c>
      <c r="H40" s="37">
        <v>2.0</v>
      </c>
      <c r="I40" s="37">
        <v>4.0</v>
      </c>
      <c r="J40" s="37">
        <v>0.0</v>
      </c>
      <c r="K40" s="37">
        <v>0.0</v>
      </c>
      <c r="L40" s="37" t="s">
        <v>211</v>
      </c>
      <c r="M40" s="37" t="s">
        <v>211</v>
      </c>
      <c r="N40" s="37" t="s">
        <v>32</v>
      </c>
      <c r="O40" s="5" t="s">
        <v>189</v>
      </c>
      <c r="P40" s="5" t="s">
        <v>32</v>
      </c>
      <c r="Q40" s="5" t="s">
        <v>32</v>
      </c>
      <c r="R40" s="6" t="s">
        <v>32</v>
      </c>
      <c r="S40" s="37" t="s">
        <v>32</v>
      </c>
      <c r="T40" s="5" t="s">
        <v>32</v>
      </c>
      <c r="U40" s="5" t="s">
        <v>32</v>
      </c>
      <c r="V40" s="5" t="s">
        <v>32</v>
      </c>
      <c r="W40" s="5" t="s">
        <v>32</v>
      </c>
      <c r="X40" s="5" t="s">
        <v>32</v>
      </c>
      <c r="Y40" s="5" t="s">
        <v>32</v>
      </c>
      <c r="Z40" s="5" t="s">
        <v>32</v>
      </c>
      <c r="AA40" s="5" t="s">
        <v>32</v>
      </c>
      <c r="AB40" s="5" t="s">
        <v>32</v>
      </c>
      <c r="AC40" s="5" t="s">
        <v>32</v>
      </c>
      <c r="AK40" s="5" t="s">
        <v>31</v>
      </c>
      <c r="AL40" s="5" t="s">
        <v>32</v>
      </c>
      <c r="AM40" s="5" t="s">
        <v>31</v>
      </c>
    </row>
    <row r="41" ht="15.75" customHeight="1">
      <c r="A41" s="5">
        <v>7.0</v>
      </c>
      <c r="B41" s="5">
        <v>7.0</v>
      </c>
      <c r="C41" s="37" t="s">
        <v>308</v>
      </c>
      <c r="D41" s="37" t="s">
        <v>27</v>
      </c>
      <c r="E41" s="37" t="s">
        <v>31</v>
      </c>
      <c r="F41" s="37" t="s">
        <v>31</v>
      </c>
      <c r="G41" s="37" t="s">
        <v>31</v>
      </c>
      <c r="H41" s="37">
        <v>2.0</v>
      </c>
      <c r="I41" s="37">
        <v>4.0</v>
      </c>
      <c r="J41" s="37">
        <v>0.0</v>
      </c>
      <c r="K41" s="37">
        <v>0.0</v>
      </c>
      <c r="L41" s="37" t="s">
        <v>211</v>
      </c>
      <c r="M41" s="37" t="s">
        <v>211</v>
      </c>
      <c r="N41" s="37" t="s">
        <v>32</v>
      </c>
      <c r="O41" s="5" t="s">
        <v>189</v>
      </c>
      <c r="P41" s="5" t="s">
        <v>32</v>
      </c>
      <c r="Q41" s="5" t="s">
        <v>32</v>
      </c>
      <c r="R41" s="6" t="s">
        <v>32</v>
      </c>
      <c r="S41" s="37" t="s">
        <v>32</v>
      </c>
      <c r="T41" s="5" t="s">
        <v>32</v>
      </c>
      <c r="U41" s="5" t="s">
        <v>32</v>
      </c>
      <c r="V41" s="5" t="s">
        <v>32</v>
      </c>
      <c r="W41" s="5" t="s">
        <v>32</v>
      </c>
      <c r="X41" s="5" t="s">
        <v>32</v>
      </c>
      <c r="Y41" s="5" t="s">
        <v>32</v>
      </c>
      <c r="Z41" s="5" t="s">
        <v>32</v>
      </c>
      <c r="AA41" s="5" t="s">
        <v>32</v>
      </c>
      <c r="AB41" s="5" t="s">
        <v>32</v>
      </c>
      <c r="AC41" s="5" t="s">
        <v>32</v>
      </c>
      <c r="AK41" s="5" t="s">
        <v>31</v>
      </c>
      <c r="AL41" s="5" t="s">
        <v>32</v>
      </c>
      <c r="AM41" s="5" t="s">
        <v>31</v>
      </c>
    </row>
    <row r="42" ht="15.75" customHeight="1">
      <c r="A42" s="5">
        <v>7.0</v>
      </c>
      <c r="B42" s="5">
        <v>8.0</v>
      </c>
      <c r="C42" s="37" t="s">
        <v>309</v>
      </c>
      <c r="D42" s="37" t="s">
        <v>27</v>
      </c>
      <c r="E42" s="37" t="s">
        <v>31</v>
      </c>
      <c r="F42" s="37" t="s">
        <v>31</v>
      </c>
      <c r="G42" s="37" t="s">
        <v>31</v>
      </c>
      <c r="H42" s="37">
        <v>2.0</v>
      </c>
      <c r="I42" s="37">
        <v>4.0</v>
      </c>
      <c r="J42" s="37">
        <v>0.0</v>
      </c>
      <c r="K42" s="37">
        <v>0.0</v>
      </c>
      <c r="L42" s="37" t="s">
        <v>310</v>
      </c>
      <c r="M42" s="37" t="s">
        <v>310</v>
      </c>
      <c r="N42" s="37" t="s">
        <v>32</v>
      </c>
      <c r="O42" s="5" t="s">
        <v>258</v>
      </c>
      <c r="P42" s="5" t="s">
        <v>32</v>
      </c>
      <c r="Q42" s="5" t="s">
        <v>32</v>
      </c>
      <c r="R42" s="6" t="s">
        <v>32</v>
      </c>
      <c r="S42" s="37" t="s">
        <v>32</v>
      </c>
      <c r="T42" s="5" t="s">
        <v>32</v>
      </c>
      <c r="U42" s="5" t="s">
        <v>32</v>
      </c>
      <c r="V42" s="5" t="s">
        <v>32</v>
      </c>
      <c r="W42" s="5" t="s">
        <v>32</v>
      </c>
      <c r="X42" s="5" t="s">
        <v>32</v>
      </c>
      <c r="Y42" s="5" t="s">
        <v>32</v>
      </c>
      <c r="Z42" s="5" t="s">
        <v>32</v>
      </c>
      <c r="AA42" s="5" t="s">
        <v>32</v>
      </c>
      <c r="AB42" s="5" t="s">
        <v>32</v>
      </c>
      <c r="AC42" s="5" t="s">
        <v>32</v>
      </c>
      <c r="AK42" s="5" t="s">
        <v>31</v>
      </c>
      <c r="AL42" s="5" t="s">
        <v>32</v>
      </c>
      <c r="AM42" s="5" t="s">
        <v>27</v>
      </c>
    </row>
    <row r="43" ht="15.75" customHeight="1">
      <c r="A43">
        <v>8.0</v>
      </c>
      <c r="B43" s="5">
        <v>1.0</v>
      </c>
      <c r="C43" s="37" t="s">
        <v>291</v>
      </c>
      <c r="D43" s="37" t="s">
        <v>27</v>
      </c>
      <c r="E43" s="37" t="s">
        <v>27</v>
      </c>
      <c r="F43" s="37" t="s">
        <v>27</v>
      </c>
      <c r="G43" s="37" t="s">
        <v>27</v>
      </c>
      <c r="H43" s="37">
        <v>2.0</v>
      </c>
      <c r="I43" s="37">
        <v>4.0</v>
      </c>
      <c r="J43" s="37">
        <v>0.0</v>
      </c>
      <c r="K43" s="37">
        <v>0.0</v>
      </c>
      <c r="L43" s="37" t="s">
        <v>32</v>
      </c>
      <c r="M43" s="37" t="s">
        <v>32</v>
      </c>
      <c r="N43" s="37" t="s">
        <v>32</v>
      </c>
      <c r="O43" s="5" t="s">
        <v>189</v>
      </c>
      <c r="P43" s="5">
        <v>1.0</v>
      </c>
      <c r="Q43" s="5" t="s">
        <v>41</v>
      </c>
      <c r="R43" s="6">
        <v>1.0</v>
      </c>
      <c r="S43" s="43" t="s">
        <v>311</v>
      </c>
      <c r="T43" s="5" t="s">
        <v>27</v>
      </c>
      <c r="U43" s="5" t="s">
        <v>27</v>
      </c>
      <c r="V43" s="5" t="s">
        <v>32</v>
      </c>
      <c r="W43" s="5">
        <v>0.0</v>
      </c>
      <c r="X43" s="5" t="s">
        <v>32</v>
      </c>
      <c r="Y43" s="5">
        <v>6.0</v>
      </c>
      <c r="Z43" s="5" t="s">
        <v>32</v>
      </c>
      <c r="AA43" s="5" t="s">
        <v>32</v>
      </c>
      <c r="AB43" s="5" t="s">
        <v>31</v>
      </c>
      <c r="AC43" s="5" t="s">
        <v>32</v>
      </c>
      <c r="AK43" s="5" t="s">
        <v>31</v>
      </c>
      <c r="AL43" s="5" t="s">
        <v>32</v>
      </c>
      <c r="AM43" s="5" t="s">
        <v>27</v>
      </c>
      <c r="AN43" s="5" t="s">
        <v>312</v>
      </c>
    </row>
    <row r="44" ht="15.75" customHeight="1">
      <c r="A44">
        <v>8.0</v>
      </c>
      <c r="B44" s="5">
        <v>2.0</v>
      </c>
      <c r="C44" s="37" t="s">
        <v>223</v>
      </c>
      <c r="D44" s="37" t="s">
        <v>27</v>
      </c>
      <c r="E44" s="37" t="s">
        <v>27</v>
      </c>
      <c r="F44" s="37" t="s">
        <v>27</v>
      </c>
      <c r="G44" s="37" t="s">
        <v>27</v>
      </c>
      <c r="H44" s="37">
        <v>3.0</v>
      </c>
      <c r="I44" s="37">
        <v>4.0</v>
      </c>
      <c r="J44" s="37">
        <v>0.0</v>
      </c>
      <c r="K44" s="37">
        <v>0.0</v>
      </c>
      <c r="L44" s="37" t="s">
        <v>227</v>
      </c>
      <c r="M44" s="37" t="s">
        <v>227</v>
      </c>
      <c r="N44" s="37" t="s">
        <v>227</v>
      </c>
      <c r="O44" s="5" t="s">
        <v>189</v>
      </c>
      <c r="P44" s="5">
        <v>1.0</v>
      </c>
      <c r="Q44" s="5" t="s">
        <v>313</v>
      </c>
      <c r="R44" s="6">
        <v>2.0</v>
      </c>
      <c r="S44" s="43" t="s">
        <v>314</v>
      </c>
      <c r="T44" s="5" t="s">
        <v>27</v>
      </c>
      <c r="U44" s="5" t="s">
        <v>27</v>
      </c>
      <c r="V44" s="5" t="s">
        <v>32</v>
      </c>
      <c r="W44" s="5">
        <v>0.0</v>
      </c>
      <c r="X44" s="5" t="s">
        <v>32</v>
      </c>
      <c r="Y44" s="5">
        <v>6.0</v>
      </c>
      <c r="Z44" s="5" t="s">
        <v>32</v>
      </c>
      <c r="AA44" s="5" t="s">
        <v>32</v>
      </c>
      <c r="AB44" s="5" t="s">
        <v>31</v>
      </c>
      <c r="AC44" s="5" t="s">
        <v>32</v>
      </c>
      <c r="AK44" s="5" t="s">
        <v>31</v>
      </c>
      <c r="AL44" s="5" t="s">
        <v>32</v>
      </c>
      <c r="AM44" s="5" t="s">
        <v>31</v>
      </c>
    </row>
    <row r="45" ht="15.75" customHeight="1">
      <c r="A45">
        <v>8.0</v>
      </c>
      <c r="B45" s="5">
        <v>3.0</v>
      </c>
      <c r="C45" s="37" t="s">
        <v>276</v>
      </c>
      <c r="D45" s="37" t="s">
        <v>31</v>
      </c>
      <c r="E45" s="37" t="s">
        <v>31</v>
      </c>
      <c r="F45" s="37" t="s">
        <v>31</v>
      </c>
      <c r="G45" s="37" t="s">
        <v>27</v>
      </c>
      <c r="H45" s="37">
        <v>1.0</v>
      </c>
      <c r="I45" s="37">
        <v>3.0</v>
      </c>
      <c r="J45" s="37">
        <v>0.0</v>
      </c>
      <c r="K45" s="37">
        <v>0.0</v>
      </c>
      <c r="L45" s="37" t="s">
        <v>32</v>
      </c>
      <c r="M45" s="37" t="s">
        <v>32</v>
      </c>
      <c r="N45" s="37" t="s">
        <v>32</v>
      </c>
      <c r="O45" s="5" t="s">
        <v>315</v>
      </c>
      <c r="P45" s="5">
        <v>2.0</v>
      </c>
      <c r="Q45" s="5" t="s">
        <v>316</v>
      </c>
      <c r="R45" s="6">
        <v>3.0</v>
      </c>
      <c r="S45" s="43" t="s">
        <v>317</v>
      </c>
      <c r="T45" s="5" t="s">
        <v>27</v>
      </c>
      <c r="U45" s="5" t="s">
        <v>31</v>
      </c>
      <c r="V45" s="5" t="s">
        <v>318</v>
      </c>
      <c r="W45" s="5">
        <v>5.0</v>
      </c>
      <c r="X45" s="5" t="s">
        <v>319</v>
      </c>
      <c r="Y45" s="5">
        <v>4.0</v>
      </c>
      <c r="Z45" s="41" t="s">
        <v>320</v>
      </c>
      <c r="AA45" s="5" t="s">
        <v>32</v>
      </c>
      <c r="AB45" s="5" t="s">
        <v>27</v>
      </c>
      <c r="AC45" s="5" t="s">
        <v>321</v>
      </c>
      <c r="AK45" s="5" t="s">
        <v>31</v>
      </c>
      <c r="AL45" s="5" t="s">
        <v>32</v>
      </c>
      <c r="AM45" s="5" t="s">
        <v>31</v>
      </c>
    </row>
    <row r="46" ht="15.75" customHeight="1">
      <c r="A46" s="5">
        <v>8.0</v>
      </c>
      <c r="B46" s="5">
        <v>4.0</v>
      </c>
      <c r="C46" s="37" t="s">
        <v>322</v>
      </c>
      <c r="D46" s="37" t="s">
        <v>27</v>
      </c>
      <c r="E46" s="37" t="s">
        <v>27</v>
      </c>
      <c r="F46" s="37" t="s">
        <v>27</v>
      </c>
      <c r="G46" s="37" t="s">
        <v>31</v>
      </c>
      <c r="H46" s="37">
        <v>3.0</v>
      </c>
      <c r="I46" s="37">
        <v>4.0</v>
      </c>
      <c r="J46" s="37">
        <v>0.0</v>
      </c>
      <c r="K46" s="37">
        <v>0.0</v>
      </c>
      <c r="L46" s="37" t="s">
        <v>32</v>
      </c>
      <c r="M46" s="37" t="s">
        <v>32</v>
      </c>
      <c r="N46" s="37" t="s">
        <v>32</v>
      </c>
      <c r="O46" s="5" t="s">
        <v>189</v>
      </c>
      <c r="P46" s="5" t="s">
        <v>32</v>
      </c>
      <c r="Q46" s="5" t="s">
        <v>32</v>
      </c>
      <c r="R46" s="6" t="s">
        <v>32</v>
      </c>
      <c r="S46" s="37" t="s">
        <v>32</v>
      </c>
      <c r="T46" s="5" t="s">
        <v>32</v>
      </c>
      <c r="U46" s="5" t="s">
        <v>32</v>
      </c>
      <c r="V46" s="5" t="s">
        <v>32</v>
      </c>
      <c r="W46" s="5" t="s">
        <v>32</v>
      </c>
      <c r="X46" s="5" t="s">
        <v>32</v>
      </c>
      <c r="Y46" s="5" t="s">
        <v>32</v>
      </c>
      <c r="Z46" s="5" t="s">
        <v>32</v>
      </c>
      <c r="AA46" s="5" t="s">
        <v>32</v>
      </c>
      <c r="AB46" s="5" t="s">
        <v>32</v>
      </c>
      <c r="AC46" s="5" t="s">
        <v>32</v>
      </c>
      <c r="AK46" s="5" t="s">
        <v>31</v>
      </c>
      <c r="AL46" s="5" t="s">
        <v>32</v>
      </c>
      <c r="AM46" s="5" t="s">
        <v>31</v>
      </c>
    </row>
    <row r="47" ht="15.75" customHeight="1">
      <c r="A47">
        <v>9.0</v>
      </c>
      <c r="B47" s="5">
        <v>1.0</v>
      </c>
      <c r="C47" s="37" t="s">
        <v>199</v>
      </c>
      <c r="D47" s="37" t="s">
        <v>27</v>
      </c>
      <c r="E47" s="37" t="s">
        <v>27</v>
      </c>
      <c r="F47" s="37" t="s">
        <v>27</v>
      </c>
      <c r="G47" s="37" t="s">
        <v>27</v>
      </c>
      <c r="H47" s="37">
        <v>2.0</v>
      </c>
      <c r="I47" s="37">
        <v>3.0</v>
      </c>
      <c r="J47" s="37">
        <v>0.0</v>
      </c>
      <c r="K47" s="37">
        <v>0.0</v>
      </c>
      <c r="L47" s="37" t="s">
        <v>227</v>
      </c>
      <c r="M47" s="37" t="s">
        <v>227</v>
      </c>
      <c r="N47" s="37" t="s">
        <v>227</v>
      </c>
      <c r="O47" s="5" t="s">
        <v>189</v>
      </c>
      <c r="P47" s="5">
        <v>2.0</v>
      </c>
      <c r="Q47" s="5" t="s">
        <v>323</v>
      </c>
      <c r="R47" s="6" t="s">
        <v>228</v>
      </c>
      <c r="S47" s="43" t="s">
        <v>324</v>
      </c>
      <c r="T47" s="5" t="s">
        <v>27</v>
      </c>
      <c r="U47" s="5" t="s">
        <v>27</v>
      </c>
      <c r="V47" s="5" t="s">
        <v>32</v>
      </c>
      <c r="W47" s="5">
        <v>1.0</v>
      </c>
      <c r="X47" s="5" t="s">
        <v>325</v>
      </c>
      <c r="Y47" s="5">
        <v>5.0</v>
      </c>
      <c r="Z47" s="5" t="s">
        <v>32</v>
      </c>
      <c r="AA47" s="6">
        <v>1.0</v>
      </c>
      <c r="AB47" s="5" t="s">
        <v>27</v>
      </c>
      <c r="AC47" s="5" t="s">
        <v>227</v>
      </c>
      <c r="AK47" s="5" t="s">
        <v>31</v>
      </c>
      <c r="AL47" s="5" t="s">
        <v>32</v>
      </c>
      <c r="AM47" s="5" t="s">
        <v>31</v>
      </c>
    </row>
    <row r="48" ht="15.75" customHeight="1">
      <c r="A48">
        <v>9.0</v>
      </c>
      <c r="B48" s="5">
        <v>2.0</v>
      </c>
      <c r="C48" s="37" t="s">
        <v>326</v>
      </c>
      <c r="D48" s="37" t="s">
        <v>27</v>
      </c>
      <c r="E48" s="37" t="s">
        <v>27</v>
      </c>
      <c r="F48" s="37" t="s">
        <v>27</v>
      </c>
      <c r="G48" s="37" t="s">
        <v>27</v>
      </c>
      <c r="H48" s="37">
        <v>3.0</v>
      </c>
      <c r="I48" s="37">
        <v>3.0</v>
      </c>
      <c r="J48" s="37">
        <v>0.0</v>
      </c>
      <c r="K48" s="37">
        <v>3.0</v>
      </c>
      <c r="L48" s="37" t="s">
        <v>227</v>
      </c>
      <c r="M48" s="37" t="s">
        <v>227</v>
      </c>
      <c r="N48" s="37" t="s">
        <v>227</v>
      </c>
      <c r="O48" s="5" t="s">
        <v>189</v>
      </c>
      <c r="P48" s="5">
        <v>2.0</v>
      </c>
      <c r="Q48" s="5" t="s">
        <v>323</v>
      </c>
      <c r="R48" s="6" t="s">
        <v>327</v>
      </c>
      <c r="S48" s="37" t="s">
        <v>328</v>
      </c>
      <c r="T48" s="5" t="s">
        <v>27</v>
      </c>
      <c r="U48" s="5" t="s">
        <v>27</v>
      </c>
      <c r="V48" s="5" t="s">
        <v>32</v>
      </c>
      <c r="W48" s="5">
        <v>1.0</v>
      </c>
      <c r="X48" s="5" t="s">
        <v>325</v>
      </c>
      <c r="Y48" s="5">
        <v>5.0</v>
      </c>
      <c r="Z48" s="5" t="s">
        <v>32</v>
      </c>
      <c r="AA48" s="6">
        <v>2.0</v>
      </c>
      <c r="AB48" s="5" t="s">
        <v>27</v>
      </c>
      <c r="AC48" s="5" t="s">
        <v>227</v>
      </c>
      <c r="AK48" s="5" t="s">
        <v>27</v>
      </c>
      <c r="AL48" s="5" t="s">
        <v>329</v>
      </c>
      <c r="AM48" s="5" t="s">
        <v>27</v>
      </c>
      <c r="AN48" s="5" t="s">
        <v>330</v>
      </c>
    </row>
    <row r="49" ht="15.75" customHeight="1">
      <c r="A49">
        <v>9.0</v>
      </c>
      <c r="B49" s="5">
        <v>3.0</v>
      </c>
      <c r="C49" s="37" t="s">
        <v>331</v>
      </c>
      <c r="D49" s="37" t="s">
        <v>27</v>
      </c>
      <c r="E49" s="37" t="s">
        <v>27</v>
      </c>
      <c r="F49" s="37" t="s">
        <v>27</v>
      </c>
      <c r="G49" s="37" t="s">
        <v>27</v>
      </c>
      <c r="H49" s="37">
        <v>3.0</v>
      </c>
      <c r="I49" s="37">
        <v>3.0</v>
      </c>
      <c r="J49" s="37">
        <v>3.0</v>
      </c>
      <c r="K49" s="37">
        <v>0.0</v>
      </c>
      <c r="L49" s="37" t="s">
        <v>227</v>
      </c>
      <c r="M49" s="37" t="s">
        <v>227</v>
      </c>
      <c r="N49" s="37" t="s">
        <v>227</v>
      </c>
      <c r="O49" s="5" t="s">
        <v>258</v>
      </c>
      <c r="P49" s="5">
        <v>3.0</v>
      </c>
      <c r="Q49" s="5" t="s">
        <v>48</v>
      </c>
      <c r="R49" s="6" t="s">
        <v>332</v>
      </c>
      <c r="S49" s="37" t="s">
        <v>333</v>
      </c>
      <c r="T49" s="5" t="s">
        <v>27</v>
      </c>
      <c r="U49" s="5" t="s">
        <v>27</v>
      </c>
      <c r="V49" s="5" t="s">
        <v>32</v>
      </c>
      <c r="W49" s="5">
        <v>0.0</v>
      </c>
      <c r="X49" s="5" t="s">
        <v>32</v>
      </c>
      <c r="Y49" s="5">
        <v>6.0</v>
      </c>
      <c r="Z49" s="5" t="s">
        <v>32</v>
      </c>
      <c r="AA49" s="6" t="s">
        <v>334</v>
      </c>
      <c r="AB49" s="5" t="s">
        <v>27</v>
      </c>
      <c r="AC49" s="5" t="s">
        <v>227</v>
      </c>
      <c r="AK49" s="5" t="s">
        <v>31</v>
      </c>
      <c r="AL49" s="5" t="s">
        <v>32</v>
      </c>
      <c r="AM49" s="5" t="s">
        <v>27</v>
      </c>
    </row>
    <row r="50" ht="15.75" customHeight="1">
      <c r="A50" s="5">
        <v>9.0</v>
      </c>
      <c r="B50" s="5">
        <v>4.0</v>
      </c>
      <c r="C50" s="37" t="s">
        <v>335</v>
      </c>
      <c r="D50" s="37" t="s">
        <v>27</v>
      </c>
      <c r="E50" s="37" t="s">
        <v>31</v>
      </c>
      <c r="F50" s="37" t="s">
        <v>31</v>
      </c>
      <c r="G50" s="37" t="s">
        <v>31</v>
      </c>
      <c r="H50" s="37">
        <v>2.0</v>
      </c>
      <c r="I50" s="37">
        <v>3.0</v>
      </c>
      <c r="J50" s="37">
        <v>0.0</v>
      </c>
      <c r="K50" s="37">
        <v>0.0</v>
      </c>
      <c r="L50" s="37" t="s">
        <v>32</v>
      </c>
      <c r="M50" s="37" t="s">
        <v>32</v>
      </c>
      <c r="N50" s="37" t="s">
        <v>32</v>
      </c>
      <c r="O50" s="5" t="s">
        <v>189</v>
      </c>
      <c r="P50" s="5" t="s">
        <v>32</v>
      </c>
      <c r="Q50" s="5" t="s">
        <v>32</v>
      </c>
      <c r="R50" s="6" t="s">
        <v>32</v>
      </c>
      <c r="S50" s="37" t="s">
        <v>32</v>
      </c>
      <c r="T50" s="5" t="s">
        <v>32</v>
      </c>
      <c r="U50" s="5" t="s">
        <v>32</v>
      </c>
      <c r="V50" s="5" t="s">
        <v>32</v>
      </c>
      <c r="W50" s="5" t="s">
        <v>32</v>
      </c>
      <c r="X50" s="5" t="s">
        <v>32</v>
      </c>
      <c r="Y50" s="5" t="s">
        <v>32</v>
      </c>
      <c r="Z50" s="5" t="s">
        <v>32</v>
      </c>
      <c r="AA50" s="5" t="s">
        <v>32</v>
      </c>
      <c r="AB50" s="5" t="s">
        <v>32</v>
      </c>
      <c r="AC50" s="5" t="s">
        <v>32</v>
      </c>
      <c r="AK50" s="5" t="s">
        <v>31</v>
      </c>
      <c r="AL50" s="5" t="s">
        <v>32</v>
      </c>
      <c r="AM50" s="5" t="s">
        <v>31</v>
      </c>
    </row>
    <row r="51" ht="15.75" customHeight="1">
      <c r="A51">
        <v>10.0</v>
      </c>
      <c r="B51" s="5">
        <v>1.0</v>
      </c>
      <c r="C51" s="37" t="s">
        <v>244</v>
      </c>
      <c r="D51" s="37" t="s">
        <v>27</v>
      </c>
      <c r="E51" s="37" t="s">
        <v>27</v>
      </c>
      <c r="F51" s="37" t="s">
        <v>27</v>
      </c>
      <c r="G51" s="37" t="s">
        <v>31</v>
      </c>
      <c r="H51" s="37">
        <v>3.0</v>
      </c>
      <c r="I51" s="37">
        <v>4.0</v>
      </c>
      <c r="J51" s="37">
        <v>2.0</v>
      </c>
      <c r="K51" s="37">
        <v>0.0</v>
      </c>
      <c r="L51" s="37" t="s">
        <v>257</v>
      </c>
      <c r="M51" s="37" t="s">
        <v>257</v>
      </c>
      <c r="N51" s="37" t="s">
        <v>32</v>
      </c>
      <c r="O51" s="5" t="s">
        <v>258</v>
      </c>
      <c r="P51" s="5">
        <v>2.0</v>
      </c>
      <c r="Q51" s="5" t="s">
        <v>49</v>
      </c>
      <c r="R51" s="6" t="s">
        <v>32</v>
      </c>
      <c r="S51" s="37" t="s">
        <v>32</v>
      </c>
      <c r="T51" s="5" t="s">
        <v>32</v>
      </c>
      <c r="U51" s="5" t="s">
        <v>32</v>
      </c>
      <c r="V51" s="5" t="s">
        <v>32</v>
      </c>
      <c r="W51" s="5" t="s">
        <v>32</v>
      </c>
      <c r="X51" s="5" t="s">
        <v>32</v>
      </c>
      <c r="Y51" s="5" t="s">
        <v>32</v>
      </c>
      <c r="Z51" s="5" t="s">
        <v>32</v>
      </c>
      <c r="AA51" s="5" t="s">
        <v>32</v>
      </c>
      <c r="AB51" s="5" t="s">
        <v>32</v>
      </c>
      <c r="AC51" s="5" t="s">
        <v>32</v>
      </c>
      <c r="AK51" s="5" t="s">
        <v>27</v>
      </c>
      <c r="AL51" s="5" t="s">
        <v>259</v>
      </c>
      <c r="AM51" s="5" t="s">
        <v>27</v>
      </c>
    </row>
    <row r="52" ht="15.75" customHeight="1">
      <c r="A52">
        <v>10.0</v>
      </c>
      <c r="B52" s="5">
        <v>2.0</v>
      </c>
      <c r="C52" s="37" t="s">
        <v>336</v>
      </c>
      <c r="D52" s="37" t="s">
        <v>31</v>
      </c>
      <c r="E52" s="37" t="s">
        <v>27</v>
      </c>
      <c r="F52" s="37" t="s">
        <v>27</v>
      </c>
      <c r="G52" s="37" t="s">
        <v>31</v>
      </c>
      <c r="H52" s="37">
        <v>3.0</v>
      </c>
      <c r="I52" s="37">
        <v>4.0</v>
      </c>
      <c r="J52" s="37">
        <v>1.0</v>
      </c>
      <c r="K52" s="37">
        <v>0.0</v>
      </c>
      <c r="L52" s="37" t="s">
        <v>257</v>
      </c>
      <c r="M52" s="37" t="s">
        <v>257</v>
      </c>
      <c r="N52" s="37" t="s">
        <v>32</v>
      </c>
      <c r="O52" s="5" t="s">
        <v>189</v>
      </c>
      <c r="P52" s="5">
        <v>1.0</v>
      </c>
      <c r="Q52" s="5" t="s">
        <v>337</v>
      </c>
      <c r="R52" s="6" t="s">
        <v>32</v>
      </c>
      <c r="S52" s="37" t="s">
        <v>32</v>
      </c>
      <c r="T52" s="5" t="s">
        <v>32</v>
      </c>
      <c r="U52" s="5" t="s">
        <v>32</v>
      </c>
      <c r="V52" s="5" t="s">
        <v>32</v>
      </c>
      <c r="W52" s="5" t="s">
        <v>32</v>
      </c>
      <c r="X52" s="5" t="s">
        <v>32</v>
      </c>
      <c r="Y52" s="5" t="s">
        <v>32</v>
      </c>
      <c r="Z52" s="5" t="s">
        <v>32</v>
      </c>
      <c r="AA52" s="5" t="s">
        <v>32</v>
      </c>
      <c r="AB52" s="5" t="s">
        <v>32</v>
      </c>
      <c r="AC52" s="5" t="s">
        <v>32</v>
      </c>
      <c r="AK52" s="5" t="s">
        <v>31</v>
      </c>
      <c r="AL52" s="5" t="s">
        <v>32</v>
      </c>
      <c r="AM52" s="5" t="s">
        <v>27</v>
      </c>
    </row>
    <row r="53" ht="15.75" customHeight="1">
      <c r="A53">
        <v>10.0</v>
      </c>
      <c r="B53" s="5">
        <v>3.0</v>
      </c>
      <c r="C53" s="37" t="s">
        <v>338</v>
      </c>
      <c r="D53" s="37" t="s">
        <v>31</v>
      </c>
      <c r="E53" s="37" t="s">
        <v>27</v>
      </c>
      <c r="F53" s="37" t="s">
        <v>27</v>
      </c>
      <c r="G53" s="37" t="s">
        <v>31</v>
      </c>
      <c r="H53" s="37">
        <v>1.0</v>
      </c>
      <c r="I53" s="37">
        <v>3.0</v>
      </c>
      <c r="J53" s="37">
        <v>3.0</v>
      </c>
      <c r="K53" s="37">
        <v>0.0</v>
      </c>
      <c r="L53" s="37" t="s">
        <v>32</v>
      </c>
      <c r="M53" s="37" t="s">
        <v>32</v>
      </c>
      <c r="N53" s="37" t="s">
        <v>32</v>
      </c>
      <c r="O53" s="5" t="s">
        <v>339</v>
      </c>
      <c r="P53" s="5">
        <v>2.0</v>
      </c>
      <c r="Q53" s="5" t="s">
        <v>49</v>
      </c>
      <c r="R53" s="6" t="s">
        <v>32</v>
      </c>
      <c r="S53" s="37" t="s">
        <v>32</v>
      </c>
      <c r="T53" s="5" t="s">
        <v>32</v>
      </c>
      <c r="U53" s="5" t="s">
        <v>32</v>
      </c>
      <c r="V53" s="5" t="s">
        <v>32</v>
      </c>
      <c r="W53" s="5" t="s">
        <v>32</v>
      </c>
      <c r="X53" s="5" t="s">
        <v>32</v>
      </c>
      <c r="Y53" s="5" t="s">
        <v>32</v>
      </c>
      <c r="Z53" s="5" t="s">
        <v>32</v>
      </c>
      <c r="AA53" s="5" t="s">
        <v>32</v>
      </c>
      <c r="AB53" s="5" t="s">
        <v>32</v>
      </c>
      <c r="AC53" s="5" t="s">
        <v>32</v>
      </c>
      <c r="AK53" s="5" t="s">
        <v>27</v>
      </c>
      <c r="AL53" s="5" t="s">
        <v>340</v>
      </c>
      <c r="AM53" s="5" t="s">
        <v>27</v>
      </c>
      <c r="AN53" s="5" t="s">
        <v>341</v>
      </c>
    </row>
    <row r="54" ht="15.75" customHeight="1">
      <c r="A54">
        <v>10.0</v>
      </c>
      <c r="B54" s="5">
        <v>4.0</v>
      </c>
      <c r="C54" s="37" t="s">
        <v>342</v>
      </c>
      <c r="D54" s="37" t="s">
        <v>27</v>
      </c>
      <c r="E54" s="37" t="s">
        <v>31</v>
      </c>
      <c r="F54" s="37" t="s">
        <v>31</v>
      </c>
      <c r="G54" s="37" t="s">
        <v>31</v>
      </c>
      <c r="H54" s="37">
        <v>3.0</v>
      </c>
      <c r="I54" s="37">
        <v>5.0</v>
      </c>
      <c r="J54" s="37">
        <v>0.0</v>
      </c>
      <c r="K54" s="37">
        <v>0.0</v>
      </c>
      <c r="L54" s="37" t="s">
        <v>257</v>
      </c>
      <c r="M54" s="37" t="s">
        <v>257</v>
      </c>
      <c r="N54" s="37" t="s">
        <v>32</v>
      </c>
      <c r="O54" s="5" t="s">
        <v>189</v>
      </c>
      <c r="P54" s="5" t="s">
        <v>32</v>
      </c>
      <c r="Q54" s="5" t="s">
        <v>32</v>
      </c>
      <c r="R54" s="6" t="s">
        <v>32</v>
      </c>
      <c r="S54" s="37" t="s">
        <v>32</v>
      </c>
      <c r="T54" s="5" t="s">
        <v>32</v>
      </c>
      <c r="U54" s="5" t="s">
        <v>32</v>
      </c>
      <c r="V54" s="5" t="s">
        <v>32</v>
      </c>
      <c r="W54" s="5" t="s">
        <v>32</v>
      </c>
      <c r="X54" s="5" t="s">
        <v>32</v>
      </c>
      <c r="Y54" s="5" t="s">
        <v>32</v>
      </c>
      <c r="Z54" s="5" t="s">
        <v>32</v>
      </c>
      <c r="AA54" s="5" t="s">
        <v>32</v>
      </c>
      <c r="AB54" s="5" t="s">
        <v>32</v>
      </c>
      <c r="AC54" s="5" t="s">
        <v>32</v>
      </c>
      <c r="AK54" s="5" t="s">
        <v>31</v>
      </c>
      <c r="AL54" s="5" t="s">
        <v>32</v>
      </c>
      <c r="AM54" s="5" t="s">
        <v>27</v>
      </c>
    </row>
    <row r="55" ht="15.75" customHeight="1">
      <c r="A55">
        <v>10.0</v>
      </c>
      <c r="B55" s="5">
        <v>5.0</v>
      </c>
      <c r="C55" s="37" t="s">
        <v>303</v>
      </c>
      <c r="D55" s="37" t="s">
        <v>27</v>
      </c>
      <c r="E55" s="37" t="s">
        <v>31</v>
      </c>
      <c r="F55" s="37" t="s">
        <v>31</v>
      </c>
      <c r="G55" s="37" t="s">
        <v>31</v>
      </c>
      <c r="H55" s="37">
        <v>1.0</v>
      </c>
      <c r="I55" s="37">
        <v>5.0</v>
      </c>
      <c r="J55" s="37">
        <v>2.0</v>
      </c>
      <c r="K55" s="37">
        <v>2.0</v>
      </c>
      <c r="L55" s="37" t="s">
        <v>32</v>
      </c>
      <c r="M55" s="37" t="s">
        <v>32</v>
      </c>
      <c r="N55" s="37" t="s">
        <v>32</v>
      </c>
      <c r="O55" s="5" t="s">
        <v>189</v>
      </c>
      <c r="P55" s="5" t="s">
        <v>32</v>
      </c>
      <c r="Q55" s="5" t="s">
        <v>32</v>
      </c>
      <c r="R55" s="6" t="s">
        <v>32</v>
      </c>
      <c r="S55" s="37" t="s">
        <v>32</v>
      </c>
      <c r="T55" s="5" t="s">
        <v>32</v>
      </c>
      <c r="U55" s="5" t="s">
        <v>32</v>
      </c>
      <c r="V55" s="5" t="s">
        <v>32</v>
      </c>
      <c r="W55" s="5" t="s">
        <v>32</v>
      </c>
      <c r="X55" s="5" t="s">
        <v>32</v>
      </c>
      <c r="Y55" s="5" t="s">
        <v>32</v>
      </c>
      <c r="Z55" s="5" t="s">
        <v>32</v>
      </c>
      <c r="AA55" s="5" t="s">
        <v>32</v>
      </c>
      <c r="AB55" s="5" t="s">
        <v>32</v>
      </c>
      <c r="AC55" s="5" t="s">
        <v>32</v>
      </c>
      <c r="AK55" s="5" t="s">
        <v>27</v>
      </c>
      <c r="AL55" s="5" t="s">
        <v>259</v>
      </c>
      <c r="AM55" s="5" t="s">
        <v>27</v>
      </c>
    </row>
    <row r="56" ht="15.75" customHeight="1">
      <c r="A56">
        <v>10.0</v>
      </c>
      <c r="B56" s="5">
        <v>6.0</v>
      </c>
      <c r="C56" s="37" t="s">
        <v>343</v>
      </c>
      <c r="D56" s="37" t="s">
        <v>27</v>
      </c>
      <c r="E56" s="37" t="s">
        <v>31</v>
      </c>
      <c r="F56" s="37" t="s">
        <v>31</v>
      </c>
      <c r="G56" s="37" t="s">
        <v>31</v>
      </c>
      <c r="H56" s="37">
        <v>3.0</v>
      </c>
      <c r="I56" s="37">
        <v>5.0</v>
      </c>
      <c r="J56" s="37">
        <v>2.0</v>
      </c>
      <c r="K56" s="37">
        <v>2.0</v>
      </c>
      <c r="L56" s="37" t="s">
        <v>32</v>
      </c>
      <c r="M56" s="37" t="s">
        <v>32</v>
      </c>
      <c r="N56" s="37" t="s">
        <v>32</v>
      </c>
      <c r="O56" s="5" t="s">
        <v>258</v>
      </c>
      <c r="P56" s="5" t="s">
        <v>32</v>
      </c>
      <c r="Q56" s="5" t="s">
        <v>32</v>
      </c>
      <c r="R56" s="6" t="s">
        <v>32</v>
      </c>
      <c r="S56" s="37" t="s">
        <v>32</v>
      </c>
      <c r="T56" s="5" t="s">
        <v>32</v>
      </c>
      <c r="U56" s="5" t="s">
        <v>32</v>
      </c>
      <c r="V56" s="5" t="s">
        <v>32</v>
      </c>
      <c r="W56" s="5" t="s">
        <v>32</v>
      </c>
      <c r="X56" s="5" t="s">
        <v>32</v>
      </c>
      <c r="Y56" s="5" t="s">
        <v>32</v>
      </c>
      <c r="Z56" s="5" t="s">
        <v>32</v>
      </c>
      <c r="AA56" s="5" t="s">
        <v>32</v>
      </c>
      <c r="AB56" s="5" t="s">
        <v>32</v>
      </c>
      <c r="AC56" s="5" t="s">
        <v>32</v>
      </c>
      <c r="AK56" s="5" t="s">
        <v>27</v>
      </c>
      <c r="AL56" s="5" t="s">
        <v>259</v>
      </c>
      <c r="AM56" s="5" t="s">
        <v>27</v>
      </c>
    </row>
    <row r="57" ht="15.75" customHeight="1">
      <c r="A57">
        <v>10.0</v>
      </c>
      <c r="B57" s="5">
        <v>7.0</v>
      </c>
      <c r="C57" s="37" t="s">
        <v>307</v>
      </c>
      <c r="D57" s="37" t="s">
        <v>27</v>
      </c>
      <c r="E57" s="37" t="s">
        <v>31</v>
      </c>
      <c r="F57" s="37" t="s">
        <v>31</v>
      </c>
      <c r="G57" s="37" t="s">
        <v>31</v>
      </c>
      <c r="H57" s="37">
        <v>3.0</v>
      </c>
      <c r="I57" s="37">
        <v>4.0</v>
      </c>
      <c r="J57" s="37">
        <v>2.0</v>
      </c>
      <c r="K57" s="37">
        <v>0.0</v>
      </c>
      <c r="L57" s="37" t="s">
        <v>227</v>
      </c>
      <c r="M57" s="37" t="s">
        <v>227</v>
      </c>
      <c r="N57" s="37" t="s">
        <v>32</v>
      </c>
      <c r="O57" s="5" t="s">
        <v>189</v>
      </c>
      <c r="P57" s="5" t="s">
        <v>32</v>
      </c>
      <c r="Q57" s="5" t="s">
        <v>32</v>
      </c>
      <c r="R57" s="6" t="s">
        <v>32</v>
      </c>
      <c r="S57" s="37" t="s">
        <v>32</v>
      </c>
      <c r="T57" s="5" t="s">
        <v>32</v>
      </c>
      <c r="U57" s="5" t="s">
        <v>32</v>
      </c>
      <c r="V57" s="5" t="s">
        <v>32</v>
      </c>
      <c r="W57" s="5" t="s">
        <v>32</v>
      </c>
      <c r="X57" s="5" t="s">
        <v>32</v>
      </c>
      <c r="Y57" s="5" t="s">
        <v>32</v>
      </c>
      <c r="Z57" s="5" t="s">
        <v>32</v>
      </c>
      <c r="AA57" s="5" t="s">
        <v>32</v>
      </c>
      <c r="AB57" s="5" t="s">
        <v>32</v>
      </c>
      <c r="AC57" s="5" t="s">
        <v>32</v>
      </c>
      <c r="AK57" s="5" t="s">
        <v>31</v>
      </c>
      <c r="AL57" s="5" t="s">
        <v>32</v>
      </c>
      <c r="AM57" s="5" t="s">
        <v>27</v>
      </c>
    </row>
    <row r="58" ht="15.75" customHeight="1">
      <c r="A58" s="5">
        <v>10.0</v>
      </c>
      <c r="B58" s="5">
        <v>8.0</v>
      </c>
      <c r="C58" s="37" t="s">
        <v>344</v>
      </c>
      <c r="D58" s="37" t="s">
        <v>27</v>
      </c>
      <c r="E58" s="37" t="s">
        <v>31</v>
      </c>
      <c r="F58" s="37" t="s">
        <v>31</v>
      </c>
      <c r="G58" s="37" t="s">
        <v>31</v>
      </c>
      <c r="H58" s="37">
        <v>3.0</v>
      </c>
      <c r="I58" s="37">
        <v>4.0</v>
      </c>
      <c r="J58" s="37">
        <v>2.0</v>
      </c>
      <c r="K58" s="37">
        <v>2.0</v>
      </c>
      <c r="L58" s="37" t="s">
        <v>227</v>
      </c>
      <c r="M58" s="37" t="s">
        <v>227</v>
      </c>
      <c r="N58" s="37" t="s">
        <v>32</v>
      </c>
      <c r="O58" s="5" t="s">
        <v>258</v>
      </c>
      <c r="P58" s="5" t="s">
        <v>32</v>
      </c>
      <c r="Q58" s="5" t="s">
        <v>32</v>
      </c>
      <c r="R58" s="6" t="s">
        <v>32</v>
      </c>
      <c r="S58" s="37" t="s">
        <v>32</v>
      </c>
      <c r="T58" s="5" t="s">
        <v>32</v>
      </c>
      <c r="U58" s="5" t="s">
        <v>32</v>
      </c>
      <c r="V58" s="5" t="s">
        <v>32</v>
      </c>
      <c r="W58" s="5" t="s">
        <v>32</v>
      </c>
      <c r="X58" s="5" t="s">
        <v>32</v>
      </c>
      <c r="Y58" s="5" t="s">
        <v>32</v>
      </c>
      <c r="Z58" s="5" t="s">
        <v>32</v>
      </c>
      <c r="AA58" s="5" t="s">
        <v>32</v>
      </c>
      <c r="AB58" s="5" t="s">
        <v>32</v>
      </c>
      <c r="AC58" s="5" t="s">
        <v>32</v>
      </c>
      <c r="AK58" s="5" t="s">
        <v>27</v>
      </c>
      <c r="AL58" s="5" t="s">
        <v>345</v>
      </c>
      <c r="AM58" s="5" t="s">
        <v>27</v>
      </c>
    </row>
    <row r="59" ht="15.75" customHeight="1">
      <c r="A59" s="5">
        <v>11.0</v>
      </c>
      <c r="B59" s="5">
        <v>1.0</v>
      </c>
      <c r="C59" s="37" t="s">
        <v>346</v>
      </c>
      <c r="D59" s="37" t="s">
        <v>27</v>
      </c>
      <c r="E59" s="37" t="s">
        <v>31</v>
      </c>
      <c r="F59" s="37" t="s">
        <v>31</v>
      </c>
      <c r="G59" s="37" t="s">
        <v>31</v>
      </c>
      <c r="H59" s="37">
        <v>4.0</v>
      </c>
      <c r="I59" s="37">
        <v>0.0</v>
      </c>
      <c r="J59" s="37">
        <v>0.0</v>
      </c>
      <c r="K59" s="37">
        <v>0.0</v>
      </c>
      <c r="L59" s="37" t="s">
        <v>227</v>
      </c>
      <c r="M59" s="37" t="s">
        <v>31</v>
      </c>
      <c r="N59" s="37" t="s">
        <v>32</v>
      </c>
      <c r="O59" s="5" t="s">
        <v>189</v>
      </c>
      <c r="P59" s="5" t="s">
        <v>32</v>
      </c>
      <c r="Q59" s="5" t="s">
        <v>32</v>
      </c>
      <c r="R59" s="6" t="s">
        <v>32</v>
      </c>
      <c r="S59" s="37" t="s">
        <v>32</v>
      </c>
      <c r="T59" s="5" t="s">
        <v>32</v>
      </c>
      <c r="U59" s="5" t="s">
        <v>32</v>
      </c>
      <c r="V59" s="5" t="s">
        <v>32</v>
      </c>
      <c r="W59" s="5" t="s">
        <v>32</v>
      </c>
      <c r="X59" s="5" t="s">
        <v>32</v>
      </c>
      <c r="Y59" s="5" t="s">
        <v>32</v>
      </c>
      <c r="Z59" s="5" t="s">
        <v>32</v>
      </c>
      <c r="AA59" s="5" t="s">
        <v>32</v>
      </c>
      <c r="AB59" s="5" t="s">
        <v>32</v>
      </c>
      <c r="AC59" s="5" t="s">
        <v>32</v>
      </c>
      <c r="AK59" s="5" t="s">
        <v>31</v>
      </c>
      <c r="AL59" s="5" t="s">
        <v>32</v>
      </c>
      <c r="AM59" s="5" t="s">
        <v>27</v>
      </c>
    </row>
    <row r="60" ht="15.75" customHeight="1">
      <c r="A60" s="5">
        <v>11.0</v>
      </c>
      <c r="B60" s="5">
        <v>2.0</v>
      </c>
      <c r="C60" s="37" t="s">
        <v>347</v>
      </c>
      <c r="D60" s="37" t="s">
        <v>27</v>
      </c>
      <c r="E60" s="37" t="s">
        <v>31</v>
      </c>
      <c r="F60" s="37" t="s">
        <v>31</v>
      </c>
      <c r="G60" s="37" t="s">
        <v>31</v>
      </c>
      <c r="H60" s="37">
        <v>4.0</v>
      </c>
      <c r="I60" s="37">
        <v>0.0</v>
      </c>
      <c r="J60" s="37">
        <v>0.0</v>
      </c>
      <c r="K60" s="37">
        <v>0.0</v>
      </c>
      <c r="L60" s="37" t="s">
        <v>227</v>
      </c>
      <c r="M60" s="37" t="s">
        <v>31</v>
      </c>
      <c r="N60" s="37" t="s">
        <v>32</v>
      </c>
      <c r="O60" s="5" t="s">
        <v>189</v>
      </c>
      <c r="P60" s="5" t="s">
        <v>32</v>
      </c>
      <c r="Q60" s="5" t="s">
        <v>32</v>
      </c>
      <c r="R60" s="6" t="s">
        <v>32</v>
      </c>
      <c r="S60" s="37" t="s">
        <v>32</v>
      </c>
      <c r="T60" s="5" t="s">
        <v>32</v>
      </c>
      <c r="U60" s="5" t="s">
        <v>32</v>
      </c>
      <c r="V60" s="5" t="s">
        <v>32</v>
      </c>
      <c r="W60" s="5" t="s">
        <v>32</v>
      </c>
      <c r="X60" s="5" t="s">
        <v>32</v>
      </c>
      <c r="Y60" s="5" t="s">
        <v>32</v>
      </c>
      <c r="Z60" s="5" t="s">
        <v>32</v>
      </c>
      <c r="AA60" s="5" t="s">
        <v>32</v>
      </c>
      <c r="AB60" s="5" t="s">
        <v>32</v>
      </c>
      <c r="AC60" s="5" t="s">
        <v>32</v>
      </c>
      <c r="AK60" s="5" t="s">
        <v>31</v>
      </c>
      <c r="AL60" s="5" t="s">
        <v>32</v>
      </c>
      <c r="AM60" s="5" t="s">
        <v>31</v>
      </c>
    </row>
    <row r="61" ht="15.75" customHeight="1">
      <c r="A61" s="5">
        <v>11.0</v>
      </c>
      <c r="B61" s="5">
        <v>3.0</v>
      </c>
      <c r="C61" s="37" t="s">
        <v>303</v>
      </c>
      <c r="D61" s="37" t="s">
        <v>27</v>
      </c>
      <c r="E61" s="37" t="s">
        <v>31</v>
      </c>
      <c r="F61" s="37" t="s">
        <v>31</v>
      </c>
      <c r="G61" s="37" t="s">
        <v>31</v>
      </c>
      <c r="H61" s="37">
        <v>3.0</v>
      </c>
      <c r="I61" s="37">
        <v>0.0</v>
      </c>
      <c r="J61" s="37">
        <v>0.0</v>
      </c>
      <c r="K61" s="37">
        <v>0.0</v>
      </c>
      <c r="L61" s="37" t="s">
        <v>227</v>
      </c>
      <c r="M61" s="37" t="s">
        <v>31</v>
      </c>
      <c r="N61" s="37" t="s">
        <v>32</v>
      </c>
      <c r="O61" s="5" t="s">
        <v>189</v>
      </c>
      <c r="P61" s="5" t="s">
        <v>32</v>
      </c>
      <c r="Q61" s="5" t="s">
        <v>32</v>
      </c>
      <c r="R61" s="6" t="s">
        <v>32</v>
      </c>
      <c r="S61" s="37" t="s">
        <v>32</v>
      </c>
      <c r="T61" s="5" t="s">
        <v>32</v>
      </c>
      <c r="U61" s="5" t="s">
        <v>32</v>
      </c>
      <c r="V61" s="5" t="s">
        <v>32</v>
      </c>
      <c r="W61" s="5" t="s">
        <v>32</v>
      </c>
      <c r="X61" s="5" t="s">
        <v>32</v>
      </c>
      <c r="Y61" s="5" t="s">
        <v>32</v>
      </c>
      <c r="Z61" s="5" t="s">
        <v>32</v>
      </c>
      <c r="AA61" s="5" t="s">
        <v>32</v>
      </c>
      <c r="AB61" s="5" t="s">
        <v>32</v>
      </c>
      <c r="AC61" s="5" t="s">
        <v>32</v>
      </c>
      <c r="AK61" s="5" t="s">
        <v>31</v>
      </c>
      <c r="AL61" s="5" t="s">
        <v>32</v>
      </c>
      <c r="AM61" s="5" t="s">
        <v>31</v>
      </c>
    </row>
    <row r="62" ht="15.75" customHeight="1">
      <c r="A62" s="5">
        <v>11.0</v>
      </c>
      <c r="B62" s="5">
        <v>4.0</v>
      </c>
      <c r="C62" s="37" t="s">
        <v>291</v>
      </c>
      <c r="D62" s="37" t="s">
        <v>27</v>
      </c>
      <c r="E62" s="37" t="s">
        <v>31</v>
      </c>
      <c r="F62" s="37" t="s">
        <v>31</v>
      </c>
      <c r="G62" s="37" t="s">
        <v>31</v>
      </c>
      <c r="H62" s="37">
        <v>4.0</v>
      </c>
      <c r="I62" s="37">
        <v>0.0</v>
      </c>
      <c r="J62" s="37">
        <v>0.0</v>
      </c>
      <c r="K62" s="37">
        <v>0.0</v>
      </c>
      <c r="L62" s="37" t="s">
        <v>227</v>
      </c>
      <c r="M62" s="37" t="s">
        <v>31</v>
      </c>
      <c r="N62" s="37" t="s">
        <v>32</v>
      </c>
      <c r="O62" s="5" t="s">
        <v>189</v>
      </c>
      <c r="P62" s="5" t="s">
        <v>32</v>
      </c>
      <c r="Q62" s="5" t="s">
        <v>32</v>
      </c>
      <c r="R62" s="6" t="s">
        <v>32</v>
      </c>
      <c r="S62" s="37" t="s">
        <v>32</v>
      </c>
      <c r="T62" s="5" t="s">
        <v>32</v>
      </c>
      <c r="U62" s="5" t="s">
        <v>32</v>
      </c>
      <c r="V62" s="5" t="s">
        <v>32</v>
      </c>
      <c r="W62" s="5" t="s">
        <v>32</v>
      </c>
      <c r="X62" s="5" t="s">
        <v>32</v>
      </c>
      <c r="Y62" s="5" t="s">
        <v>32</v>
      </c>
      <c r="Z62" s="5" t="s">
        <v>32</v>
      </c>
      <c r="AA62" s="5" t="s">
        <v>32</v>
      </c>
      <c r="AB62" s="5" t="s">
        <v>32</v>
      </c>
      <c r="AC62" s="5" t="s">
        <v>32</v>
      </c>
      <c r="AK62" s="5" t="s">
        <v>31</v>
      </c>
      <c r="AL62" s="5" t="s">
        <v>32</v>
      </c>
      <c r="AM62" s="5" t="s">
        <v>31</v>
      </c>
    </row>
    <row r="63" ht="15.75" customHeight="1">
      <c r="A63" s="5">
        <v>11.0</v>
      </c>
      <c r="B63" s="5">
        <v>5.0</v>
      </c>
      <c r="C63" s="37" t="s">
        <v>348</v>
      </c>
      <c r="D63" s="37" t="s">
        <v>27</v>
      </c>
      <c r="E63" s="37" t="s">
        <v>31</v>
      </c>
      <c r="F63" s="37" t="s">
        <v>31</v>
      </c>
      <c r="G63" s="37" t="s">
        <v>31</v>
      </c>
      <c r="H63" s="37">
        <v>3.0</v>
      </c>
      <c r="I63" s="37">
        <v>0.0</v>
      </c>
      <c r="J63" s="37">
        <v>0.0</v>
      </c>
      <c r="K63" s="37">
        <v>0.0</v>
      </c>
      <c r="L63" s="37" t="s">
        <v>227</v>
      </c>
      <c r="M63" s="37" t="s">
        <v>31</v>
      </c>
      <c r="N63" s="37" t="s">
        <v>32</v>
      </c>
      <c r="O63" s="5" t="s">
        <v>189</v>
      </c>
      <c r="P63" s="5" t="s">
        <v>32</v>
      </c>
      <c r="Q63" s="5" t="s">
        <v>32</v>
      </c>
      <c r="R63" s="6" t="s">
        <v>32</v>
      </c>
      <c r="S63" s="37" t="s">
        <v>32</v>
      </c>
      <c r="T63" s="5" t="s">
        <v>32</v>
      </c>
      <c r="U63" s="5" t="s">
        <v>32</v>
      </c>
      <c r="V63" s="5" t="s">
        <v>32</v>
      </c>
      <c r="W63" s="5" t="s">
        <v>32</v>
      </c>
      <c r="X63" s="5" t="s">
        <v>32</v>
      </c>
      <c r="Y63" s="5" t="s">
        <v>32</v>
      </c>
      <c r="Z63" s="5" t="s">
        <v>32</v>
      </c>
      <c r="AA63" s="5" t="s">
        <v>32</v>
      </c>
      <c r="AB63" s="5" t="s">
        <v>32</v>
      </c>
      <c r="AC63" s="5" t="s">
        <v>32</v>
      </c>
      <c r="AK63" s="5" t="s">
        <v>31</v>
      </c>
      <c r="AL63" s="5" t="s">
        <v>32</v>
      </c>
      <c r="AM63" s="5" t="s">
        <v>27</v>
      </c>
    </row>
    <row r="64" ht="15.75" customHeight="1">
      <c r="A64">
        <v>12.0</v>
      </c>
      <c r="B64" s="5">
        <v>1.0</v>
      </c>
      <c r="C64" s="38" t="s">
        <v>349</v>
      </c>
      <c r="D64" s="37" t="s">
        <v>27</v>
      </c>
      <c r="E64" s="37" t="s">
        <v>27</v>
      </c>
      <c r="F64" s="37" t="s">
        <v>27</v>
      </c>
      <c r="G64" s="37" t="s">
        <v>27</v>
      </c>
      <c r="H64" s="38">
        <v>2.0</v>
      </c>
      <c r="I64" s="38">
        <v>5.0</v>
      </c>
      <c r="J64" s="38">
        <v>0.0</v>
      </c>
      <c r="K64" s="38">
        <v>0.0</v>
      </c>
      <c r="L64" s="38" t="s">
        <v>32</v>
      </c>
      <c r="M64" s="38" t="s">
        <v>32</v>
      </c>
      <c r="N64" s="38" t="s">
        <v>32</v>
      </c>
      <c r="O64" s="5" t="s">
        <v>189</v>
      </c>
      <c r="P64" s="5">
        <v>1.0</v>
      </c>
      <c r="Q64" s="5" t="s">
        <v>52</v>
      </c>
      <c r="R64" s="6">
        <v>1.0</v>
      </c>
      <c r="S64" s="43" t="s">
        <v>350</v>
      </c>
      <c r="T64" s="5" t="s">
        <v>27</v>
      </c>
      <c r="U64" s="5" t="s">
        <v>31</v>
      </c>
      <c r="V64" s="5" t="s">
        <v>351</v>
      </c>
      <c r="W64" s="5">
        <v>3.0</v>
      </c>
      <c r="X64" s="5" t="s">
        <v>352</v>
      </c>
      <c r="Y64" s="5">
        <v>2.0</v>
      </c>
      <c r="Z64" s="41" t="s">
        <v>353</v>
      </c>
      <c r="AA64" s="5" t="s">
        <v>32</v>
      </c>
      <c r="AB64" s="5" t="s">
        <v>31</v>
      </c>
      <c r="AC64" s="5" t="s">
        <v>32</v>
      </c>
      <c r="AK64" s="5" t="s">
        <v>31</v>
      </c>
      <c r="AL64" s="5" t="s">
        <v>32</v>
      </c>
      <c r="AM64" s="5" t="s">
        <v>31</v>
      </c>
    </row>
    <row r="65" ht="15.75" customHeight="1">
      <c r="A65">
        <v>12.0</v>
      </c>
      <c r="B65" s="5">
        <v>2.0</v>
      </c>
      <c r="C65" s="37" t="s">
        <v>354</v>
      </c>
      <c r="D65" s="37" t="s">
        <v>27</v>
      </c>
      <c r="E65" s="37" t="s">
        <v>27</v>
      </c>
      <c r="F65" s="37" t="s">
        <v>27</v>
      </c>
      <c r="G65" s="37" t="s">
        <v>27</v>
      </c>
      <c r="H65" s="37">
        <v>2.0</v>
      </c>
      <c r="I65" s="37">
        <v>5.0</v>
      </c>
      <c r="J65" s="37">
        <v>2.0</v>
      </c>
      <c r="K65" s="37">
        <v>0.0</v>
      </c>
      <c r="L65" s="37" t="s">
        <v>32</v>
      </c>
      <c r="M65" s="37" t="s">
        <v>32</v>
      </c>
      <c r="N65" s="37" t="s">
        <v>32</v>
      </c>
      <c r="O65" s="5" t="s">
        <v>189</v>
      </c>
      <c r="P65" s="5">
        <v>1.0</v>
      </c>
      <c r="Q65" s="5" t="s">
        <v>52</v>
      </c>
      <c r="R65" s="6" t="s">
        <v>270</v>
      </c>
      <c r="S65" s="43" t="s">
        <v>355</v>
      </c>
      <c r="T65" s="5" t="s">
        <v>27</v>
      </c>
      <c r="U65" s="5" t="s">
        <v>27</v>
      </c>
      <c r="V65" s="5" t="s">
        <v>32</v>
      </c>
      <c r="W65" s="5">
        <v>1.0</v>
      </c>
      <c r="X65" s="5" t="s">
        <v>356</v>
      </c>
      <c r="Y65" s="5">
        <v>5.0</v>
      </c>
      <c r="Z65" s="5" t="s">
        <v>32</v>
      </c>
      <c r="AA65" s="5" t="s">
        <v>32</v>
      </c>
      <c r="AB65" s="5" t="s">
        <v>31</v>
      </c>
      <c r="AC65" s="5" t="s">
        <v>32</v>
      </c>
      <c r="AK65" s="5" t="s">
        <v>31</v>
      </c>
      <c r="AL65" s="5" t="s">
        <v>32</v>
      </c>
      <c r="AM65" s="5" t="s">
        <v>27</v>
      </c>
      <c r="AN65" s="5" t="s">
        <v>312</v>
      </c>
    </row>
    <row r="66" ht="15.75" customHeight="1">
      <c r="A66">
        <v>12.0</v>
      </c>
      <c r="B66" s="5">
        <v>3.0</v>
      </c>
      <c r="C66" s="37" t="s">
        <v>357</v>
      </c>
      <c r="D66" s="37" t="s">
        <v>27</v>
      </c>
      <c r="E66" s="37" t="s">
        <v>27</v>
      </c>
      <c r="F66" s="37" t="s">
        <v>27</v>
      </c>
      <c r="G66" s="37" t="s">
        <v>27</v>
      </c>
      <c r="H66" s="37">
        <v>3.0</v>
      </c>
      <c r="I66" s="37">
        <v>5.0</v>
      </c>
      <c r="J66" s="37">
        <v>0.0</v>
      </c>
      <c r="K66" s="37">
        <v>0.0</v>
      </c>
      <c r="L66" s="37" t="s">
        <v>32</v>
      </c>
      <c r="M66" s="37" t="s">
        <v>32</v>
      </c>
      <c r="N66" s="37" t="s">
        <v>32</v>
      </c>
      <c r="O66" s="5" t="s">
        <v>189</v>
      </c>
      <c r="P66" s="5">
        <v>1.0</v>
      </c>
      <c r="Q66" s="5" t="s">
        <v>52</v>
      </c>
      <c r="R66" s="6">
        <v>4.0</v>
      </c>
      <c r="S66" s="37" t="s">
        <v>358</v>
      </c>
      <c r="T66" s="5" t="s">
        <v>27</v>
      </c>
      <c r="U66" s="5" t="s">
        <v>27</v>
      </c>
      <c r="V66" s="5" t="s">
        <v>32</v>
      </c>
      <c r="W66" s="5">
        <v>0.0</v>
      </c>
      <c r="X66" s="5" t="s">
        <v>32</v>
      </c>
      <c r="Y66" s="5">
        <v>6.0</v>
      </c>
      <c r="Z66" s="5" t="s">
        <v>32</v>
      </c>
      <c r="AA66" s="5" t="s">
        <v>32</v>
      </c>
      <c r="AB66" s="5" t="s">
        <v>31</v>
      </c>
      <c r="AC66" s="5" t="s">
        <v>32</v>
      </c>
      <c r="AK66" s="5" t="s">
        <v>31</v>
      </c>
      <c r="AL66" s="5" t="s">
        <v>32</v>
      </c>
      <c r="AM66" s="5" t="s">
        <v>31</v>
      </c>
    </row>
    <row r="67" ht="15.75" customHeight="1">
      <c r="A67">
        <v>12.0</v>
      </c>
      <c r="B67" s="5">
        <v>4.0</v>
      </c>
      <c r="C67" s="37" t="s">
        <v>307</v>
      </c>
      <c r="D67" s="37" t="s">
        <v>27</v>
      </c>
      <c r="E67" s="37" t="s">
        <v>27</v>
      </c>
      <c r="F67" s="37" t="s">
        <v>27</v>
      </c>
      <c r="G67" s="37" t="s">
        <v>27</v>
      </c>
      <c r="H67" s="37">
        <v>3.0</v>
      </c>
      <c r="I67" s="37">
        <v>5.0</v>
      </c>
      <c r="J67" s="37">
        <v>2.0</v>
      </c>
      <c r="K67" s="37">
        <v>0.0</v>
      </c>
      <c r="L67" s="37" t="s">
        <v>211</v>
      </c>
      <c r="M67" s="37" t="s">
        <v>211</v>
      </c>
      <c r="N67" s="37" t="s">
        <v>211</v>
      </c>
      <c r="O67" s="5" t="s">
        <v>189</v>
      </c>
      <c r="P67" s="5">
        <v>1.0</v>
      </c>
      <c r="Q67" s="5" t="s">
        <v>52</v>
      </c>
      <c r="R67" s="6">
        <v>5.0</v>
      </c>
      <c r="S67" s="43" t="s">
        <v>359</v>
      </c>
      <c r="T67" s="5" t="s">
        <v>27</v>
      </c>
      <c r="U67" s="5" t="s">
        <v>31</v>
      </c>
      <c r="V67" s="5" t="s">
        <v>360</v>
      </c>
      <c r="W67" s="5">
        <v>3.0</v>
      </c>
      <c r="X67" s="5" t="s">
        <v>361</v>
      </c>
      <c r="Y67" s="5">
        <v>2.0</v>
      </c>
      <c r="Z67" s="41" t="s">
        <v>362</v>
      </c>
      <c r="AA67" s="5" t="s">
        <v>32</v>
      </c>
      <c r="AB67" s="5" t="s">
        <v>31</v>
      </c>
      <c r="AC67" s="5" t="s">
        <v>32</v>
      </c>
      <c r="AK67" s="5" t="s">
        <v>31</v>
      </c>
      <c r="AL67" s="5" t="s">
        <v>32</v>
      </c>
      <c r="AM67" s="5" t="s">
        <v>27</v>
      </c>
    </row>
    <row r="68" ht="15.75" customHeight="1">
      <c r="A68">
        <v>12.0</v>
      </c>
      <c r="B68" s="5">
        <v>5.0</v>
      </c>
      <c r="C68" s="37" t="s">
        <v>363</v>
      </c>
      <c r="D68" s="37" t="s">
        <v>27</v>
      </c>
      <c r="E68" s="37" t="s">
        <v>27</v>
      </c>
      <c r="F68" s="37" t="s">
        <v>27</v>
      </c>
      <c r="G68" s="37" t="s">
        <v>27</v>
      </c>
      <c r="H68" s="37">
        <v>3.0</v>
      </c>
      <c r="I68" s="37">
        <v>5.0</v>
      </c>
      <c r="J68" s="37">
        <v>0.0</v>
      </c>
      <c r="K68" s="37">
        <v>0.0</v>
      </c>
      <c r="L68" s="37" t="s">
        <v>211</v>
      </c>
      <c r="M68" s="37" t="s">
        <v>211</v>
      </c>
      <c r="N68" s="37" t="s">
        <v>211</v>
      </c>
      <c r="O68" s="5" t="s">
        <v>189</v>
      </c>
      <c r="P68" s="5">
        <v>1.0</v>
      </c>
      <c r="Q68" s="5" t="s">
        <v>52</v>
      </c>
      <c r="R68" s="6">
        <v>6.0</v>
      </c>
      <c r="S68" s="43" t="s">
        <v>364</v>
      </c>
      <c r="T68" s="5" t="s">
        <v>27</v>
      </c>
      <c r="U68" s="5" t="s">
        <v>31</v>
      </c>
      <c r="V68" s="5" t="s">
        <v>351</v>
      </c>
      <c r="W68" s="5">
        <v>3.0</v>
      </c>
      <c r="X68" s="5" t="s">
        <v>365</v>
      </c>
      <c r="Y68" s="5">
        <v>2.0</v>
      </c>
      <c r="Z68" s="41" t="s">
        <v>353</v>
      </c>
      <c r="AA68" s="5" t="s">
        <v>32</v>
      </c>
      <c r="AB68" s="5" t="s">
        <v>31</v>
      </c>
      <c r="AC68" s="5" t="s">
        <v>32</v>
      </c>
      <c r="AK68" s="5" t="s">
        <v>31</v>
      </c>
      <c r="AL68" s="5" t="s">
        <v>32</v>
      </c>
      <c r="AM68" s="5" t="s">
        <v>31</v>
      </c>
    </row>
    <row r="69" ht="15.75" customHeight="1">
      <c r="A69">
        <v>14.0</v>
      </c>
      <c r="B69" s="5">
        <v>1.0</v>
      </c>
      <c r="C69" s="37" t="s">
        <v>322</v>
      </c>
      <c r="D69" s="37" t="s">
        <v>27</v>
      </c>
      <c r="E69" s="37" t="s">
        <v>27</v>
      </c>
      <c r="F69" s="37" t="s">
        <v>31</v>
      </c>
      <c r="G69" s="37" t="s">
        <v>31</v>
      </c>
      <c r="H69" s="37">
        <v>2.0</v>
      </c>
      <c r="I69" s="37">
        <v>0.0</v>
      </c>
      <c r="J69" s="37">
        <v>0.0</v>
      </c>
      <c r="K69" s="37">
        <v>0.0</v>
      </c>
      <c r="L69" s="37" t="s">
        <v>211</v>
      </c>
      <c r="M69" s="37" t="s">
        <v>211</v>
      </c>
      <c r="N69" s="37" t="s">
        <v>32</v>
      </c>
      <c r="O69" s="5" t="s">
        <v>189</v>
      </c>
      <c r="P69" s="5">
        <v>1.0</v>
      </c>
      <c r="Q69" s="5" t="s">
        <v>54</v>
      </c>
      <c r="R69" s="6" t="s">
        <v>32</v>
      </c>
      <c r="S69" s="37" t="s">
        <v>32</v>
      </c>
      <c r="T69" s="5" t="s">
        <v>32</v>
      </c>
      <c r="U69" s="5" t="s">
        <v>32</v>
      </c>
      <c r="V69" s="5" t="s">
        <v>32</v>
      </c>
      <c r="W69" s="5" t="s">
        <v>32</v>
      </c>
      <c r="X69" s="5" t="s">
        <v>32</v>
      </c>
      <c r="Y69" s="5" t="s">
        <v>32</v>
      </c>
      <c r="Z69" s="5" t="s">
        <v>32</v>
      </c>
      <c r="AA69" s="5" t="s">
        <v>32</v>
      </c>
      <c r="AB69" s="5" t="s">
        <v>32</v>
      </c>
      <c r="AC69" s="5" t="s">
        <v>32</v>
      </c>
      <c r="AK69" s="5" t="s">
        <v>31</v>
      </c>
      <c r="AL69" s="5" t="s">
        <v>32</v>
      </c>
      <c r="AM69" s="5" t="s">
        <v>31</v>
      </c>
    </row>
    <row r="70" ht="15.75" customHeight="1">
      <c r="A70" s="5">
        <v>14.0</v>
      </c>
      <c r="B70" s="5">
        <v>2.0</v>
      </c>
      <c r="C70" s="37" t="s">
        <v>298</v>
      </c>
      <c r="D70" s="37" t="s">
        <v>27</v>
      </c>
      <c r="E70" s="37" t="s">
        <v>27</v>
      </c>
      <c r="F70" s="37" t="s">
        <v>31</v>
      </c>
      <c r="G70" s="37" t="s">
        <v>31</v>
      </c>
      <c r="H70" s="37">
        <v>2.0</v>
      </c>
      <c r="I70" s="37">
        <v>0.0</v>
      </c>
      <c r="J70" s="37">
        <v>0.0</v>
      </c>
      <c r="K70" s="37">
        <v>0.0</v>
      </c>
      <c r="L70" s="37" t="s">
        <v>211</v>
      </c>
      <c r="M70" s="37" t="s">
        <v>211</v>
      </c>
      <c r="N70" s="37" t="s">
        <v>32</v>
      </c>
      <c r="O70" s="5" t="s">
        <v>189</v>
      </c>
      <c r="P70" s="5">
        <v>1.0</v>
      </c>
      <c r="Q70" s="5" t="s">
        <v>54</v>
      </c>
      <c r="R70" s="6" t="s">
        <v>32</v>
      </c>
      <c r="S70" s="37" t="s">
        <v>32</v>
      </c>
      <c r="T70" s="5" t="s">
        <v>32</v>
      </c>
      <c r="U70" s="5" t="s">
        <v>32</v>
      </c>
      <c r="V70" s="5" t="s">
        <v>32</v>
      </c>
      <c r="W70" s="5" t="s">
        <v>32</v>
      </c>
      <c r="X70" s="5" t="s">
        <v>32</v>
      </c>
      <c r="Y70" s="5" t="s">
        <v>32</v>
      </c>
      <c r="Z70" s="5" t="s">
        <v>32</v>
      </c>
      <c r="AA70" s="5" t="s">
        <v>32</v>
      </c>
      <c r="AB70" s="5" t="s">
        <v>32</v>
      </c>
      <c r="AC70" s="5" t="s">
        <v>32</v>
      </c>
      <c r="AK70" s="5" t="s">
        <v>31</v>
      </c>
      <c r="AL70" s="5" t="s">
        <v>32</v>
      </c>
      <c r="AM70" s="5" t="s">
        <v>31</v>
      </c>
    </row>
    <row r="71" ht="15.75" customHeight="1">
      <c r="A71" s="5">
        <v>14.0</v>
      </c>
      <c r="B71" s="5">
        <v>3.0</v>
      </c>
      <c r="C71" s="37" t="s">
        <v>366</v>
      </c>
      <c r="D71" s="37" t="s">
        <v>27</v>
      </c>
      <c r="E71" s="37" t="s">
        <v>27</v>
      </c>
      <c r="F71" s="37" t="s">
        <v>31</v>
      </c>
      <c r="G71" s="37" t="s">
        <v>31</v>
      </c>
      <c r="H71" s="37">
        <v>2.0</v>
      </c>
      <c r="I71" s="37">
        <v>0.0</v>
      </c>
      <c r="J71" s="37">
        <v>0.0</v>
      </c>
      <c r="K71" s="37">
        <v>0.0</v>
      </c>
      <c r="L71" s="37" t="s">
        <v>211</v>
      </c>
      <c r="M71" s="37" t="s">
        <v>211</v>
      </c>
      <c r="N71" s="37" t="s">
        <v>32</v>
      </c>
      <c r="O71" s="5" t="s">
        <v>189</v>
      </c>
      <c r="P71" s="5">
        <v>1.0</v>
      </c>
      <c r="Q71" s="5" t="s">
        <v>54</v>
      </c>
      <c r="R71" s="6" t="s">
        <v>32</v>
      </c>
      <c r="S71" s="37" t="s">
        <v>32</v>
      </c>
      <c r="T71" s="5" t="s">
        <v>32</v>
      </c>
      <c r="U71" s="5" t="s">
        <v>32</v>
      </c>
      <c r="V71" s="5" t="s">
        <v>32</v>
      </c>
      <c r="W71" s="5" t="s">
        <v>32</v>
      </c>
      <c r="X71" s="5" t="s">
        <v>32</v>
      </c>
      <c r="Y71" s="5" t="s">
        <v>32</v>
      </c>
      <c r="Z71" s="5" t="s">
        <v>32</v>
      </c>
      <c r="AA71" s="5" t="s">
        <v>32</v>
      </c>
      <c r="AB71" s="5" t="s">
        <v>32</v>
      </c>
      <c r="AC71" s="5" t="s">
        <v>32</v>
      </c>
      <c r="AK71" s="5" t="s">
        <v>31</v>
      </c>
      <c r="AL71" s="5" t="s">
        <v>32</v>
      </c>
      <c r="AM71" s="5" t="s">
        <v>31</v>
      </c>
    </row>
    <row r="72" ht="15.75" customHeight="1">
      <c r="A72" s="5">
        <v>14.0</v>
      </c>
      <c r="B72" s="5">
        <v>4.0</v>
      </c>
      <c r="C72" s="37" t="s">
        <v>367</v>
      </c>
      <c r="D72" s="37" t="s">
        <v>27</v>
      </c>
      <c r="E72" s="37" t="s">
        <v>27</v>
      </c>
      <c r="F72" s="37" t="s">
        <v>31</v>
      </c>
      <c r="G72" s="37" t="s">
        <v>31</v>
      </c>
      <c r="H72" s="37">
        <v>2.0</v>
      </c>
      <c r="I72" s="37">
        <v>0.0</v>
      </c>
      <c r="J72" s="37">
        <v>0.0</v>
      </c>
      <c r="K72" s="37">
        <v>0.0</v>
      </c>
      <c r="L72" s="37" t="s">
        <v>211</v>
      </c>
      <c r="M72" s="37" t="s">
        <v>211</v>
      </c>
      <c r="N72" s="37" t="s">
        <v>32</v>
      </c>
      <c r="O72" s="5" t="s">
        <v>189</v>
      </c>
      <c r="P72" s="5">
        <v>1.0</v>
      </c>
      <c r="Q72" s="5" t="s">
        <v>54</v>
      </c>
      <c r="R72" s="6" t="s">
        <v>32</v>
      </c>
      <c r="S72" s="37" t="s">
        <v>32</v>
      </c>
      <c r="T72" s="5" t="s">
        <v>32</v>
      </c>
      <c r="U72" s="5" t="s">
        <v>32</v>
      </c>
      <c r="V72" s="5" t="s">
        <v>32</v>
      </c>
      <c r="W72" s="5" t="s">
        <v>32</v>
      </c>
      <c r="X72" s="5" t="s">
        <v>32</v>
      </c>
      <c r="Y72" s="5" t="s">
        <v>32</v>
      </c>
      <c r="Z72" s="5" t="s">
        <v>32</v>
      </c>
      <c r="AA72" s="5" t="s">
        <v>32</v>
      </c>
      <c r="AB72" s="5" t="s">
        <v>32</v>
      </c>
      <c r="AC72" s="5" t="s">
        <v>32</v>
      </c>
      <c r="AK72" s="5" t="s">
        <v>31</v>
      </c>
      <c r="AL72" s="5" t="s">
        <v>32</v>
      </c>
      <c r="AM72" s="5" t="s">
        <v>31</v>
      </c>
    </row>
    <row r="73" ht="15.75" customHeight="1">
      <c r="A73" s="5">
        <v>14.0</v>
      </c>
      <c r="B73" s="5">
        <v>5.0</v>
      </c>
      <c r="C73" s="37" t="s">
        <v>305</v>
      </c>
      <c r="D73" s="37" t="s">
        <v>27</v>
      </c>
      <c r="E73" s="37" t="s">
        <v>27</v>
      </c>
      <c r="F73" s="37" t="s">
        <v>31</v>
      </c>
      <c r="G73" s="37" t="s">
        <v>31</v>
      </c>
      <c r="H73" s="37">
        <v>2.0</v>
      </c>
      <c r="I73" s="37">
        <v>0.0</v>
      </c>
      <c r="J73" s="37">
        <v>0.0</v>
      </c>
      <c r="K73" s="37">
        <v>0.0</v>
      </c>
      <c r="L73" s="37" t="s">
        <v>211</v>
      </c>
      <c r="M73" s="37" t="s">
        <v>211</v>
      </c>
      <c r="N73" s="37" t="s">
        <v>32</v>
      </c>
      <c r="O73" s="5" t="s">
        <v>189</v>
      </c>
      <c r="P73" s="5">
        <v>1.0</v>
      </c>
      <c r="Q73" s="5" t="s">
        <v>54</v>
      </c>
      <c r="R73" s="6" t="s">
        <v>32</v>
      </c>
      <c r="S73" s="37" t="s">
        <v>32</v>
      </c>
      <c r="T73" s="5" t="s">
        <v>32</v>
      </c>
      <c r="U73" s="5" t="s">
        <v>32</v>
      </c>
      <c r="V73" s="5" t="s">
        <v>32</v>
      </c>
      <c r="W73" s="5" t="s">
        <v>32</v>
      </c>
      <c r="X73" s="5" t="s">
        <v>32</v>
      </c>
      <c r="Y73" s="5" t="s">
        <v>32</v>
      </c>
      <c r="Z73" s="5" t="s">
        <v>32</v>
      </c>
      <c r="AA73" s="5" t="s">
        <v>32</v>
      </c>
      <c r="AB73" s="5" t="s">
        <v>32</v>
      </c>
      <c r="AC73" s="5" t="s">
        <v>32</v>
      </c>
      <c r="AK73" s="5" t="s">
        <v>31</v>
      </c>
      <c r="AL73" s="5" t="s">
        <v>32</v>
      </c>
      <c r="AM73" s="5" t="s">
        <v>31</v>
      </c>
    </row>
    <row r="74" ht="15.75" customHeight="1">
      <c r="A74">
        <v>15.0</v>
      </c>
      <c r="B74">
        <v>1.0</v>
      </c>
      <c r="C74" s="37" t="s">
        <v>223</v>
      </c>
      <c r="D74" s="37" t="s">
        <v>27</v>
      </c>
      <c r="E74" s="37" t="s">
        <v>27</v>
      </c>
      <c r="F74" s="37" t="s">
        <v>27</v>
      </c>
      <c r="G74" s="37" t="s">
        <v>27</v>
      </c>
      <c r="H74" s="37">
        <v>4.0</v>
      </c>
      <c r="I74" s="37">
        <v>1.0</v>
      </c>
      <c r="J74" s="37">
        <v>0.0</v>
      </c>
      <c r="K74" s="37">
        <v>0.0</v>
      </c>
      <c r="L74" s="37" t="s">
        <v>32</v>
      </c>
      <c r="M74" s="37" t="s">
        <v>32</v>
      </c>
      <c r="N74" s="37" t="s">
        <v>32</v>
      </c>
      <c r="O74" t="s">
        <v>258</v>
      </c>
      <c r="P74" s="5">
        <v>2.0</v>
      </c>
      <c r="Q74" s="5" t="s">
        <v>59</v>
      </c>
      <c r="R74" s="6" t="s">
        <v>236</v>
      </c>
      <c r="S74" s="44" t="s">
        <v>368</v>
      </c>
      <c r="T74" s="5" t="s">
        <v>27</v>
      </c>
      <c r="U74" s="5" t="s">
        <v>27</v>
      </c>
      <c r="V74" s="5" t="s">
        <v>32</v>
      </c>
      <c r="W74" s="5">
        <v>0.0</v>
      </c>
      <c r="X74" s="5" t="s">
        <v>32</v>
      </c>
      <c r="Y74" s="5">
        <v>6.0</v>
      </c>
      <c r="Z74" s="5" t="s">
        <v>32</v>
      </c>
      <c r="AA74" s="45">
        <v>1.0</v>
      </c>
      <c r="AB74" s="5" t="s">
        <v>27</v>
      </c>
      <c r="AC74" s="5" t="s">
        <v>369</v>
      </c>
      <c r="AD74" s="5" t="s">
        <v>370</v>
      </c>
      <c r="AK74" t="s">
        <v>27</v>
      </c>
      <c r="AL74" t="s">
        <v>197</v>
      </c>
      <c r="AM74" s="5" t="s">
        <v>27</v>
      </c>
    </row>
    <row r="75" ht="15.75" customHeight="1">
      <c r="A75">
        <v>15.0</v>
      </c>
      <c r="B75">
        <v>2.0</v>
      </c>
      <c r="C75" s="38" t="s">
        <v>371</v>
      </c>
      <c r="D75" s="38" t="s">
        <v>27</v>
      </c>
      <c r="E75" s="38" t="s">
        <v>27</v>
      </c>
      <c r="F75" s="38" t="s">
        <v>27</v>
      </c>
      <c r="G75" s="38" t="s">
        <v>27</v>
      </c>
      <c r="H75" s="38">
        <v>4.0</v>
      </c>
      <c r="I75" s="38">
        <v>1.0</v>
      </c>
      <c r="J75" s="38">
        <v>0.0</v>
      </c>
      <c r="K75" s="38">
        <v>0.0</v>
      </c>
      <c r="L75" s="38" t="s">
        <v>32</v>
      </c>
      <c r="M75" s="38" t="s">
        <v>32</v>
      </c>
      <c r="N75" s="38" t="s">
        <v>32</v>
      </c>
      <c r="O75" t="s">
        <v>258</v>
      </c>
      <c r="P75" s="5">
        <v>2.0</v>
      </c>
      <c r="Q75" s="5" t="s">
        <v>59</v>
      </c>
      <c r="R75" s="6" t="s">
        <v>239</v>
      </c>
      <c r="S75" s="37" t="s">
        <v>372</v>
      </c>
      <c r="T75" s="5" t="s">
        <v>27</v>
      </c>
      <c r="U75" s="5" t="s">
        <v>27</v>
      </c>
      <c r="V75" s="5" t="s">
        <v>32</v>
      </c>
      <c r="W75" s="5">
        <v>0.0</v>
      </c>
      <c r="X75" s="5" t="s">
        <v>32</v>
      </c>
      <c r="Y75" s="5">
        <v>6.0</v>
      </c>
      <c r="Z75" s="5" t="s">
        <v>32</v>
      </c>
      <c r="AA75" s="6" t="s">
        <v>270</v>
      </c>
      <c r="AB75" s="5" t="s">
        <v>27</v>
      </c>
      <c r="AC75" s="5" t="s">
        <v>369</v>
      </c>
      <c r="AD75" s="5" t="s">
        <v>370</v>
      </c>
      <c r="AK75" t="s">
        <v>27</v>
      </c>
      <c r="AL75" s="5" t="s">
        <v>373</v>
      </c>
      <c r="AM75" s="5" t="s">
        <v>27</v>
      </c>
    </row>
    <row r="76" ht="15.75" customHeight="1">
      <c r="A76">
        <v>15.0</v>
      </c>
      <c r="B76" s="5">
        <v>3.0</v>
      </c>
      <c r="C76" s="37" t="s">
        <v>225</v>
      </c>
      <c r="D76" s="37" t="s">
        <v>27</v>
      </c>
      <c r="E76" s="37" t="s">
        <v>27</v>
      </c>
      <c r="F76" s="37" t="s">
        <v>27</v>
      </c>
      <c r="G76" s="37" t="s">
        <v>27</v>
      </c>
      <c r="H76" s="37">
        <v>4.0</v>
      </c>
      <c r="I76" s="37">
        <v>1.0</v>
      </c>
      <c r="J76" s="37">
        <v>0.0</v>
      </c>
      <c r="K76" s="37">
        <v>0.0</v>
      </c>
      <c r="L76" s="37" t="s">
        <v>32</v>
      </c>
      <c r="M76" s="37" t="s">
        <v>32</v>
      </c>
      <c r="N76" s="37" t="s">
        <v>32</v>
      </c>
      <c r="O76" t="s">
        <v>258</v>
      </c>
      <c r="P76" s="5">
        <v>2.0</v>
      </c>
      <c r="Q76" s="5" t="s">
        <v>59</v>
      </c>
      <c r="R76" s="6" t="s">
        <v>242</v>
      </c>
      <c r="S76" s="44" t="s">
        <v>374</v>
      </c>
      <c r="T76" s="5" t="s">
        <v>27</v>
      </c>
      <c r="U76" s="5" t="s">
        <v>27</v>
      </c>
      <c r="V76" s="5" t="s">
        <v>32</v>
      </c>
      <c r="W76" s="5">
        <v>0.0</v>
      </c>
      <c r="X76" s="5" t="s">
        <v>32</v>
      </c>
      <c r="Y76" s="5">
        <v>6.0</v>
      </c>
      <c r="Z76" s="41" t="s">
        <v>32</v>
      </c>
      <c r="AA76" s="6">
        <v>4.0</v>
      </c>
      <c r="AB76" s="5" t="s">
        <v>27</v>
      </c>
      <c r="AC76" s="5" t="s">
        <v>369</v>
      </c>
      <c r="AD76" s="5" t="s">
        <v>375</v>
      </c>
      <c r="AK76" t="s">
        <v>27</v>
      </c>
      <c r="AL76" s="5" t="s">
        <v>376</v>
      </c>
      <c r="AM76" s="5" t="s">
        <v>27</v>
      </c>
    </row>
    <row r="77" ht="15.75" customHeight="1">
      <c r="A77" s="5">
        <v>15.0</v>
      </c>
      <c r="B77" s="5">
        <v>4.0</v>
      </c>
      <c r="C77" s="37" t="s">
        <v>322</v>
      </c>
      <c r="D77" s="37" t="s">
        <v>27</v>
      </c>
      <c r="E77" s="37" t="s">
        <v>31</v>
      </c>
      <c r="F77" s="37" t="s">
        <v>31</v>
      </c>
      <c r="G77" s="37" t="s">
        <v>31</v>
      </c>
      <c r="H77" s="37">
        <v>4.0</v>
      </c>
      <c r="I77" s="37">
        <v>1.0</v>
      </c>
      <c r="J77" s="37">
        <v>0.0</v>
      </c>
      <c r="K77" s="37">
        <v>0.0</v>
      </c>
      <c r="L77" s="37" t="s">
        <v>32</v>
      </c>
      <c r="M77" s="37" t="s">
        <v>32</v>
      </c>
      <c r="N77" s="37" t="s">
        <v>32</v>
      </c>
      <c r="O77" s="5" t="s">
        <v>258</v>
      </c>
      <c r="P77" s="5" t="s">
        <v>32</v>
      </c>
      <c r="Q77" s="5" t="s">
        <v>32</v>
      </c>
      <c r="R77" s="6" t="s">
        <v>32</v>
      </c>
      <c r="S77" s="37" t="s">
        <v>32</v>
      </c>
      <c r="T77" s="5" t="s">
        <v>32</v>
      </c>
      <c r="U77" s="5" t="s">
        <v>32</v>
      </c>
      <c r="V77" s="5" t="s">
        <v>32</v>
      </c>
      <c r="W77" s="5" t="s">
        <v>32</v>
      </c>
      <c r="X77" s="5" t="s">
        <v>32</v>
      </c>
      <c r="Y77" s="5" t="s">
        <v>32</v>
      </c>
      <c r="Z77" s="5" t="s">
        <v>32</v>
      </c>
      <c r="AA77" s="5" t="s">
        <v>32</v>
      </c>
      <c r="AB77" s="5" t="s">
        <v>32</v>
      </c>
      <c r="AC77" s="5" t="s">
        <v>32</v>
      </c>
      <c r="AD77" s="5"/>
      <c r="AK77" s="5" t="s">
        <v>31</v>
      </c>
      <c r="AL77" s="5" t="s">
        <v>32</v>
      </c>
      <c r="AM77" s="5" t="s">
        <v>31</v>
      </c>
    </row>
    <row r="78" ht="15.75" customHeight="1">
      <c r="A78">
        <v>16.0</v>
      </c>
      <c r="B78">
        <v>1.0</v>
      </c>
      <c r="C78" s="37">
        <v>2.0</v>
      </c>
      <c r="D78" s="37" t="s">
        <v>27</v>
      </c>
      <c r="E78" s="37" t="s">
        <v>27</v>
      </c>
      <c r="F78" s="37" t="s">
        <v>27</v>
      </c>
      <c r="G78" s="37" t="s">
        <v>27</v>
      </c>
      <c r="H78" s="37">
        <v>2.0</v>
      </c>
      <c r="I78" s="37">
        <v>0.0</v>
      </c>
      <c r="J78" s="37">
        <v>0.0</v>
      </c>
      <c r="K78" s="37">
        <v>0.0</v>
      </c>
      <c r="L78" s="37" t="s">
        <v>211</v>
      </c>
      <c r="M78" s="37" t="s">
        <v>31</v>
      </c>
      <c r="N78" s="37" t="s">
        <v>31</v>
      </c>
      <c r="O78" t="s">
        <v>189</v>
      </c>
      <c r="P78" s="5">
        <v>1.0</v>
      </c>
      <c r="Q78" s="5" t="s">
        <v>377</v>
      </c>
      <c r="R78" s="6">
        <v>1.0</v>
      </c>
      <c r="S78" s="44" t="s">
        <v>378</v>
      </c>
      <c r="T78" s="5" t="s">
        <v>27</v>
      </c>
      <c r="U78" s="5" t="s">
        <v>27</v>
      </c>
      <c r="V78" s="5" t="s">
        <v>32</v>
      </c>
      <c r="W78" s="5">
        <v>2.0</v>
      </c>
      <c r="X78" s="5" t="s">
        <v>379</v>
      </c>
      <c r="Y78" s="5">
        <v>5.0</v>
      </c>
      <c r="Z78" s="5" t="s">
        <v>32</v>
      </c>
      <c r="AA78" s="6">
        <v>1.0</v>
      </c>
      <c r="AB78" s="5" t="s">
        <v>31</v>
      </c>
      <c r="AC78" t="s">
        <v>32</v>
      </c>
      <c r="AD78" s="5" t="s">
        <v>380</v>
      </c>
      <c r="AK78" t="s">
        <v>31</v>
      </c>
      <c r="AL78" t="s">
        <v>32</v>
      </c>
      <c r="AM78" s="5" t="s">
        <v>27</v>
      </c>
    </row>
    <row r="79" ht="15.75" customHeight="1">
      <c r="A79">
        <v>16.0</v>
      </c>
      <c r="B79">
        <v>2.0</v>
      </c>
      <c r="C79" s="37">
        <v>3.0</v>
      </c>
      <c r="D79" s="37" t="s">
        <v>27</v>
      </c>
      <c r="E79" s="37" t="s">
        <v>27</v>
      </c>
      <c r="F79" s="37" t="s">
        <v>27</v>
      </c>
      <c r="G79" s="37" t="s">
        <v>27</v>
      </c>
      <c r="H79" s="37">
        <v>1.0</v>
      </c>
      <c r="I79" s="37">
        <v>0.0</v>
      </c>
      <c r="J79" s="37">
        <v>0.0</v>
      </c>
      <c r="K79" s="37">
        <v>0.0</v>
      </c>
      <c r="L79" s="37" t="s">
        <v>211</v>
      </c>
      <c r="M79" s="37" t="s">
        <v>31</v>
      </c>
      <c r="N79" s="37" t="s">
        <v>31</v>
      </c>
      <c r="O79" t="s">
        <v>189</v>
      </c>
      <c r="P79" s="5">
        <v>1.0</v>
      </c>
      <c r="Q79" s="5" t="s">
        <v>377</v>
      </c>
      <c r="R79" s="6">
        <v>2.0</v>
      </c>
      <c r="S79" s="44" t="s">
        <v>381</v>
      </c>
      <c r="T79" s="5" t="s">
        <v>27</v>
      </c>
      <c r="U79" s="5" t="s">
        <v>27</v>
      </c>
      <c r="V79" s="5" t="s">
        <v>32</v>
      </c>
      <c r="W79" s="5">
        <v>1.0</v>
      </c>
      <c r="X79" s="5" t="s">
        <v>382</v>
      </c>
      <c r="Y79" s="5">
        <v>5.0</v>
      </c>
      <c r="Z79" s="5" t="s">
        <v>32</v>
      </c>
      <c r="AA79" s="6">
        <v>2.0</v>
      </c>
      <c r="AB79" s="5" t="s">
        <v>31</v>
      </c>
      <c r="AC79" t="s">
        <v>32</v>
      </c>
      <c r="AD79" s="5" t="s">
        <v>383</v>
      </c>
      <c r="AK79" t="s">
        <v>31</v>
      </c>
      <c r="AL79" t="s">
        <v>32</v>
      </c>
      <c r="AM79" s="5" t="s">
        <v>31</v>
      </c>
    </row>
    <row r="80" ht="15.75" customHeight="1">
      <c r="A80">
        <v>16.0</v>
      </c>
      <c r="B80">
        <v>3.0</v>
      </c>
      <c r="C80" s="37">
        <v>5.0</v>
      </c>
      <c r="D80" s="37" t="s">
        <v>27</v>
      </c>
      <c r="E80" s="37" t="s">
        <v>27</v>
      </c>
      <c r="F80" s="37" t="s">
        <v>27</v>
      </c>
      <c r="G80" s="37" t="s">
        <v>27</v>
      </c>
      <c r="H80" s="37">
        <v>1.0</v>
      </c>
      <c r="I80" s="37">
        <v>0.0</v>
      </c>
      <c r="J80" s="37">
        <v>0.0</v>
      </c>
      <c r="K80" s="37">
        <v>0.0</v>
      </c>
      <c r="L80" s="37" t="s">
        <v>211</v>
      </c>
      <c r="M80" s="37" t="s">
        <v>31</v>
      </c>
      <c r="N80" s="37" t="s">
        <v>31</v>
      </c>
      <c r="O80" t="s">
        <v>339</v>
      </c>
      <c r="P80">
        <v>2.0</v>
      </c>
      <c r="Q80" s="5" t="s">
        <v>62</v>
      </c>
      <c r="R80" s="6">
        <v>3.0</v>
      </c>
      <c r="S80" s="44" t="s">
        <v>384</v>
      </c>
      <c r="T80" s="5" t="s">
        <v>27</v>
      </c>
      <c r="U80" s="5" t="s">
        <v>27</v>
      </c>
      <c r="V80" s="5" t="s">
        <v>32</v>
      </c>
      <c r="W80" s="5">
        <v>1.0</v>
      </c>
      <c r="X80" s="5" t="s">
        <v>382</v>
      </c>
      <c r="Y80" s="5">
        <v>5.0</v>
      </c>
      <c r="Z80" s="5" t="s">
        <v>32</v>
      </c>
      <c r="AA80" s="45">
        <v>3.0</v>
      </c>
      <c r="AB80" s="5" t="s">
        <v>27</v>
      </c>
      <c r="AC80" t="s">
        <v>385</v>
      </c>
      <c r="AD80" s="5" t="s">
        <v>386</v>
      </c>
      <c r="AK80" t="s">
        <v>31</v>
      </c>
      <c r="AL80" t="s">
        <v>32</v>
      </c>
      <c r="AM80" s="5" t="s">
        <v>27</v>
      </c>
    </row>
    <row r="81" ht="15.75" customHeight="1">
      <c r="A81">
        <v>17.0</v>
      </c>
      <c r="B81" s="5">
        <v>1.0</v>
      </c>
      <c r="C81" s="37" t="s">
        <v>387</v>
      </c>
      <c r="D81" s="37" t="s">
        <v>27</v>
      </c>
      <c r="E81" s="37" t="s">
        <v>31</v>
      </c>
      <c r="F81" s="37" t="s">
        <v>31</v>
      </c>
      <c r="G81" s="37" t="s">
        <v>31</v>
      </c>
      <c r="H81" s="37">
        <v>2.0</v>
      </c>
      <c r="I81" s="37">
        <v>3.0</v>
      </c>
      <c r="J81" s="37">
        <v>1.0</v>
      </c>
      <c r="K81" s="37">
        <v>0.0</v>
      </c>
      <c r="L81" s="37" t="s">
        <v>388</v>
      </c>
      <c r="M81" s="37" t="s">
        <v>388</v>
      </c>
      <c r="N81" s="37" t="s">
        <v>32</v>
      </c>
      <c r="O81" s="5" t="s">
        <v>189</v>
      </c>
      <c r="P81" s="5" t="s">
        <v>32</v>
      </c>
      <c r="Q81" s="5" t="s">
        <v>32</v>
      </c>
      <c r="R81" s="6" t="s">
        <v>32</v>
      </c>
      <c r="S81" s="37" t="s">
        <v>32</v>
      </c>
      <c r="T81" s="5" t="s">
        <v>32</v>
      </c>
      <c r="U81" s="5" t="s">
        <v>32</v>
      </c>
      <c r="V81" s="5" t="s">
        <v>32</v>
      </c>
      <c r="W81" s="5" t="s">
        <v>32</v>
      </c>
      <c r="X81" s="5" t="s">
        <v>32</v>
      </c>
      <c r="Y81" s="5" t="s">
        <v>32</v>
      </c>
      <c r="Z81" s="5" t="s">
        <v>32</v>
      </c>
      <c r="AA81" s="5" t="s">
        <v>32</v>
      </c>
      <c r="AB81" s="5" t="s">
        <v>32</v>
      </c>
      <c r="AC81" s="5" t="s">
        <v>32</v>
      </c>
      <c r="AK81" s="5" t="s">
        <v>27</v>
      </c>
      <c r="AL81" s="5" t="s">
        <v>259</v>
      </c>
      <c r="AM81" s="5" t="s">
        <v>27</v>
      </c>
    </row>
    <row r="82" ht="15.75" customHeight="1">
      <c r="A82" s="5">
        <v>17.0</v>
      </c>
      <c r="B82" s="5">
        <v>2.0</v>
      </c>
      <c r="C82" s="37" t="s">
        <v>389</v>
      </c>
      <c r="D82" s="37" t="s">
        <v>27</v>
      </c>
      <c r="E82" s="37" t="s">
        <v>31</v>
      </c>
      <c r="F82" s="37" t="s">
        <v>31</v>
      </c>
      <c r="G82" s="37" t="s">
        <v>31</v>
      </c>
      <c r="H82" s="37">
        <v>1.0</v>
      </c>
      <c r="I82" s="37">
        <v>4.0</v>
      </c>
      <c r="J82" s="37">
        <v>1.0</v>
      </c>
      <c r="K82" s="37">
        <v>0.0</v>
      </c>
      <c r="L82" s="37" t="s">
        <v>211</v>
      </c>
      <c r="M82" s="37" t="s">
        <v>211</v>
      </c>
      <c r="N82" s="37" t="s">
        <v>32</v>
      </c>
      <c r="O82" s="5" t="s">
        <v>258</v>
      </c>
      <c r="P82" s="5" t="s">
        <v>32</v>
      </c>
      <c r="Q82" s="5" t="s">
        <v>32</v>
      </c>
      <c r="R82" s="6" t="s">
        <v>32</v>
      </c>
      <c r="S82" s="37" t="s">
        <v>32</v>
      </c>
      <c r="T82" s="5" t="s">
        <v>32</v>
      </c>
      <c r="U82" s="5" t="s">
        <v>32</v>
      </c>
      <c r="V82" s="5" t="s">
        <v>32</v>
      </c>
      <c r="W82" s="5" t="s">
        <v>32</v>
      </c>
      <c r="X82" s="5" t="s">
        <v>32</v>
      </c>
      <c r="Y82" s="5" t="s">
        <v>32</v>
      </c>
      <c r="Z82" s="5" t="s">
        <v>32</v>
      </c>
      <c r="AA82" s="5" t="s">
        <v>32</v>
      </c>
      <c r="AB82" s="5" t="s">
        <v>32</v>
      </c>
      <c r="AC82" s="5" t="s">
        <v>32</v>
      </c>
      <c r="AK82" s="5" t="s">
        <v>31</v>
      </c>
      <c r="AL82" s="5" t="s">
        <v>32</v>
      </c>
      <c r="AM82" s="5" t="s">
        <v>31</v>
      </c>
    </row>
    <row r="83" ht="15.75" customHeight="1">
      <c r="A83" s="5">
        <v>17.0</v>
      </c>
      <c r="B83" s="5">
        <v>3.0</v>
      </c>
      <c r="C83" s="37" t="s">
        <v>224</v>
      </c>
      <c r="D83" s="37" t="s">
        <v>27</v>
      </c>
      <c r="E83" s="37" t="s">
        <v>31</v>
      </c>
      <c r="F83" s="37" t="s">
        <v>31</v>
      </c>
      <c r="G83" s="37" t="s">
        <v>31</v>
      </c>
      <c r="H83" s="37">
        <v>2.0</v>
      </c>
      <c r="I83" s="37">
        <v>0.0</v>
      </c>
      <c r="J83" s="37">
        <v>2.0</v>
      </c>
      <c r="K83" s="37">
        <v>0.0</v>
      </c>
      <c r="L83" s="37" t="s">
        <v>32</v>
      </c>
      <c r="M83" s="37" t="s">
        <v>32</v>
      </c>
      <c r="N83" s="37" t="s">
        <v>32</v>
      </c>
      <c r="O83" s="5" t="s">
        <v>339</v>
      </c>
      <c r="P83" s="5" t="s">
        <v>32</v>
      </c>
      <c r="Q83" s="5" t="s">
        <v>32</v>
      </c>
      <c r="R83" s="6" t="s">
        <v>32</v>
      </c>
      <c r="S83" s="37" t="s">
        <v>32</v>
      </c>
      <c r="T83" s="5" t="s">
        <v>32</v>
      </c>
      <c r="U83" s="5" t="s">
        <v>32</v>
      </c>
      <c r="V83" s="5" t="s">
        <v>32</v>
      </c>
      <c r="W83" s="5" t="s">
        <v>32</v>
      </c>
      <c r="X83" s="5" t="s">
        <v>32</v>
      </c>
      <c r="Y83" s="5" t="s">
        <v>32</v>
      </c>
      <c r="Z83" s="5" t="s">
        <v>32</v>
      </c>
      <c r="AA83" s="5" t="s">
        <v>32</v>
      </c>
      <c r="AB83" s="5" t="s">
        <v>32</v>
      </c>
      <c r="AC83" s="5" t="s">
        <v>32</v>
      </c>
      <c r="AK83" s="5" t="s">
        <v>27</v>
      </c>
      <c r="AL83" s="5" t="s">
        <v>390</v>
      </c>
      <c r="AM83" s="5" t="s">
        <v>27</v>
      </c>
    </row>
    <row r="84" ht="15.75" customHeight="1">
      <c r="A84">
        <v>18.0</v>
      </c>
      <c r="B84" s="5">
        <v>1.0</v>
      </c>
      <c r="C84" s="37" t="s">
        <v>391</v>
      </c>
      <c r="D84" s="37" t="s">
        <v>27</v>
      </c>
      <c r="E84" s="37" t="s">
        <v>31</v>
      </c>
      <c r="F84" s="37" t="s">
        <v>31</v>
      </c>
      <c r="G84" s="37" t="s">
        <v>31</v>
      </c>
      <c r="H84" s="37">
        <v>2.0</v>
      </c>
      <c r="I84" s="37">
        <v>5.0</v>
      </c>
      <c r="J84" s="37">
        <v>1.0</v>
      </c>
      <c r="K84" s="37">
        <v>0.0</v>
      </c>
      <c r="L84" s="37" t="s">
        <v>257</v>
      </c>
      <c r="M84" s="37" t="s">
        <v>257</v>
      </c>
      <c r="N84" s="37" t="s">
        <v>32</v>
      </c>
      <c r="O84" s="5" t="s">
        <v>189</v>
      </c>
      <c r="P84" s="5" t="s">
        <v>32</v>
      </c>
      <c r="Q84" s="5" t="s">
        <v>32</v>
      </c>
      <c r="R84" s="6" t="s">
        <v>32</v>
      </c>
      <c r="S84" s="37" t="s">
        <v>32</v>
      </c>
      <c r="T84" s="5" t="s">
        <v>32</v>
      </c>
      <c r="U84" s="5" t="s">
        <v>32</v>
      </c>
      <c r="V84" s="5" t="s">
        <v>32</v>
      </c>
      <c r="W84" s="5" t="s">
        <v>32</v>
      </c>
      <c r="X84" s="5" t="s">
        <v>32</v>
      </c>
      <c r="Y84" s="5" t="s">
        <v>32</v>
      </c>
      <c r="Z84" s="5" t="s">
        <v>32</v>
      </c>
      <c r="AA84" s="5" t="s">
        <v>32</v>
      </c>
      <c r="AB84" s="5" t="s">
        <v>32</v>
      </c>
      <c r="AC84" s="5" t="s">
        <v>32</v>
      </c>
      <c r="AK84" s="5" t="s">
        <v>31</v>
      </c>
      <c r="AL84" s="5" t="s">
        <v>32</v>
      </c>
      <c r="AM84" s="5" t="s">
        <v>27</v>
      </c>
    </row>
    <row r="85" ht="15.75" customHeight="1">
      <c r="A85" s="5">
        <v>18.0</v>
      </c>
      <c r="B85" s="5">
        <v>2.0</v>
      </c>
      <c r="C85" s="37" t="s">
        <v>392</v>
      </c>
      <c r="D85" s="37" t="s">
        <v>27</v>
      </c>
      <c r="E85" s="37" t="s">
        <v>31</v>
      </c>
      <c r="F85" s="37" t="s">
        <v>31</v>
      </c>
      <c r="G85" s="37" t="s">
        <v>31</v>
      </c>
      <c r="H85" s="37">
        <v>2.0</v>
      </c>
      <c r="I85" s="37">
        <v>4.0</v>
      </c>
      <c r="J85" s="37">
        <v>1.0</v>
      </c>
      <c r="K85" s="37">
        <v>0.0</v>
      </c>
      <c r="L85" s="37" t="s">
        <v>227</v>
      </c>
      <c r="M85" s="37" t="s">
        <v>227</v>
      </c>
      <c r="N85" s="37" t="s">
        <v>32</v>
      </c>
      <c r="O85" s="5" t="s">
        <v>189</v>
      </c>
      <c r="P85" s="5" t="s">
        <v>32</v>
      </c>
      <c r="Q85" s="5" t="s">
        <v>32</v>
      </c>
      <c r="R85" s="6" t="s">
        <v>32</v>
      </c>
      <c r="S85" s="37" t="s">
        <v>32</v>
      </c>
      <c r="T85" s="5" t="s">
        <v>32</v>
      </c>
      <c r="U85" s="5" t="s">
        <v>32</v>
      </c>
      <c r="V85" s="5" t="s">
        <v>32</v>
      </c>
      <c r="W85" s="5" t="s">
        <v>32</v>
      </c>
      <c r="X85" s="5" t="s">
        <v>32</v>
      </c>
      <c r="Y85" s="5" t="s">
        <v>32</v>
      </c>
      <c r="Z85" s="5" t="s">
        <v>32</v>
      </c>
      <c r="AA85" s="5" t="s">
        <v>32</v>
      </c>
      <c r="AB85" s="5" t="s">
        <v>32</v>
      </c>
      <c r="AC85" s="5" t="s">
        <v>32</v>
      </c>
      <c r="AK85" s="5" t="s">
        <v>31</v>
      </c>
      <c r="AL85" s="5" t="s">
        <v>32</v>
      </c>
      <c r="AM85" s="5" t="s">
        <v>27</v>
      </c>
    </row>
    <row r="86" ht="15.75" customHeight="1">
      <c r="A86" s="5">
        <v>18.0</v>
      </c>
      <c r="B86" s="5">
        <v>3.0</v>
      </c>
      <c r="C86" s="37" t="s">
        <v>393</v>
      </c>
      <c r="D86" s="37" t="s">
        <v>27</v>
      </c>
      <c r="E86" s="37" t="s">
        <v>31</v>
      </c>
      <c r="F86" s="37" t="s">
        <v>31</v>
      </c>
      <c r="G86" s="37" t="s">
        <v>31</v>
      </c>
      <c r="H86" s="37">
        <v>3.0</v>
      </c>
      <c r="I86" s="37">
        <v>5.0</v>
      </c>
      <c r="J86" s="37">
        <v>2.0</v>
      </c>
      <c r="K86" s="37">
        <v>0.0</v>
      </c>
      <c r="L86" s="37" t="s">
        <v>257</v>
      </c>
      <c r="M86" s="37" t="s">
        <v>257</v>
      </c>
      <c r="N86" s="37" t="s">
        <v>32</v>
      </c>
      <c r="O86" s="5" t="s">
        <v>258</v>
      </c>
      <c r="P86" s="5" t="s">
        <v>32</v>
      </c>
      <c r="Q86" s="5" t="s">
        <v>32</v>
      </c>
      <c r="R86" s="6" t="s">
        <v>32</v>
      </c>
      <c r="S86" s="37" t="s">
        <v>32</v>
      </c>
      <c r="T86" s="5" t="s">
        <v>32</v>
      </c>
      <c r="U86" s="5" t="s">
        <v>32</v>
      </c>
      <c r="V86" s="5" t="s">
        <v>32</v>
      </c>
      <c r="W86" s="5" t="s">
        <v>32</v>
      </c>
      <c r="X86" s="5" t="s">
        <v>32</v>
      </c>
      <c r="Y86" s="5" t="s">
        <v>32</v>
      </c>
      <c r="Z86" s="5" t="s">
        <v>32</v>
      </c>
      <c r="AA86" s="5" t="s">
        <v>32</v>
      </c>
      <c r="AB86" s="5" t="s">
        <v>32</v>
      </c>
      <c r="AC86" s="5" t="s">
        <v>32</v>
      </c>
      <c r="AK86" s="5" t="s">
        <v>27</v>
      </c>
      <c r="AL86" s="5" t="s">
        <v>340</v>
      </c>
      <c r="AM86" s="5" t="s">
        <v>27</v>
      </c>
    </row>
    <row r="87" ht="15.75" customHeight="1">
      <c r="A87">
        <v>19.0</v>
      </c>
      <c r="B87">
        <v>1.0</v>
      </c>
      <c r="C87" s="37" t="s">
        <v>303</v>
      </c>
      <c r="D87" s="37" t="s">
        <v>27</v>
      </c>
      <c r="E87" s="37" t="s">
        <v>27</v>
      </c>
      <c r="F87" s="37" t="s">
        <v>27</v>
      </c>
      <c r="G87" s="37" t="s">
        <v>27</v>
      </c>
      <c r="H87" s="37">
        <v>2.0</v>
      </c>
      <c r="I87" s="37">
        <v>1.0</v>
      </c>
      <c r="J87" s="37">
        <v>0.0</v>
      </c>
      <c r="K87" s="37">
        <v>0.0</v>
      </c>
      <c r="L87" s="37" t="s">
        <v>227</v>
      </c>
      <c r="M87" s="37" t="s">
        <v>227</v>
      </c>
      <c r="N87" s="37" t="s">
        <v>227</v>
      </c>
      <c r="O87" t="s">
        <v>189</v>
      </c>
      <c r="P87" s="5">
        <v>1.0</v>
      </c>
      <c r="Q87" s="5" t="s">
        <v>65</v>
      </c>
      <c r="R87" s="6">
        <v>1.0</v>
      </c>
      <c r="S87" s="44" t="s">
        <v>394</v>
      </c>
      <c r="T87" s="5" t="s">
        <v>27</v>
      </c>
      <c r="U87" s="5" t="s">
        <v>27</v>
      </c>
      <c r="V87" s="5" t="s">
        <v>32</v>
      </c>
      <c r="W87" s="5">
        <v>0.0</v>
      </c>
      <c r="X87" s="5" t="s">
        <v>32</v>
      </c>
      <c r="Y87" s="5">
        <v>6.0</v>
      </c>
      <c r="Z87" s="5" t="s">
        <v>32</v>
      </c>
      <c r="AA87" s="45">
        <v>1.0</v>
      </c>
      <c r="AB87" s="5" t="s">
        <v>31</v>
      </c>
      <c r="AC87" t="s">
        <v>32</v>
      </c>
      <c r="AD87" s="5" t="s">
        <v>395</v>
      </c>
      <c r="AK87" t="s">
        <v>27</v>
      </c>
      <c r="AL87" s="5" t="s">
        <v>396</v>
      </c>
      <c r="AM87" s="5" t="s">
        <v>27</v>
      </c>
    </row>
    <row r="88" ht="15.75" customHeight="1">
      <c r="A88">
        <v>19.0</v>
      </c>
      <c r="B88">
        <v>2.0</v>
      </c>
      <c r="C88" s="38" t="s">
        <v>397</v>
      </c>
      <c r="D88" s="38" t="s">
        <v>27</v>
      </c>
      <c r="E88" s="38" t="s">
        <v>27</v>
      </c>
      <c r="F88" s="38" t="s">
        <v>27</v>
      </c>
      <c r="G88" s="38" t="s">
        <v>27</v>
      </c>
      <c r="H88" s="38">
        <v>3.0</v>
      </c>
      <c r="I88" s="38">
        <v>1.0</v>
      </c>
      <c r="J88" s="38">
        <v>2.0</v>
      </c>
      <c r="K88" s="38">
        <v>2.0</v>
      </c>
      <c r="L88" s="38" t="s">
        <v>227</v>
      </c>
      <c r="M88" s="38" t="s">
        <v>227</v>
      </c>
      <c r="N88" s="38" t="s">
        <v>227</v>
      </c>
      <c r="O88" t="s">
        <v>258</v>
      </c>
      <c r="P88" s="5">
        <v>1.0</v>
      </c>
      <c r="Q88" s="5" t="s">
        <v>65</v>
      </c>
      <c r="R88" s="6">
        <v>2.0</v>
      </c>
      <c r="S88" s="37" t="s">
        <v>398</v>
      </c>
      <c r="T88" s="5" t="s">
        <v>27</v>
      </c>
      <c r="U88" s="5" t="s">
        <v>27</v>
      </c>
      <c r="V88" s="5" t="s">
        <v>32</v>
      </c>
      <c r="W88" s="5">
        <v>5.0</v>
      </c>
      <c r="X88" s="5" t="s">
        <v>399</v>
      </c>
      <c r="Y88" s="5">
        <v>5.0</v>
      </c>
      <c r="Z88" s="5" t="s">
        <v>32</v>
      </c>
      <c r="AA88" s="6" t="s">
        <v>270</v>
      </c>
      <c r="AB88" s="5" t="s">
        <v>31</v>
      </c>
      <c r="AC88" t="s">
        <v>32</v>
      </c>
      <c r="AD88" s="5" t="s">
        <v>400</v>
      </c>
      <c r="AK88" t="s">
        <v>27</v>
      </c>
      <c r="AL88" s="5" t="s">
        <v>401</v>
      </c>
      <c r="AM88" s="5" t="s">
        <v>27</v>
      </c>
      <c r="AN88" s="5" t="s">
        <v>402</v>
      </c>
    </row>
    <row r="89" ht="15.75" customHeight="1">
      <c r="A89">
        <v>20.0</v>
      </c>
      <c r="B89" s="5">
        <v>1.0</v>
      </c>
      <c r="C89" s="38" t="s">
        <v>403</v>
      </c>
      <c r="D89" s="37" t="s">
        <v>27</v>
      </c>
      <c r="E89" s="37" t="s">
        <v>27</v>
      </c>
      <c r="F89" s="37" t="s">
        <v>27</v>
      </c>
      <c r="G89" s="37" t="s">
        <v>27</v>
      </c>
      <c r="H89" s="38">
        <v>3.0</v>
      </c>
      <c r="I89" s="38">
        <v>5.0</v>
      </c>
      <c r="J89" s="38">
        <v>2.0</v>
      </c>
      <c r="K89" s="38">
        <v>2.0</v>
      </c>
      <c r="L89" s="38" t="s">
        <v>227</v>
      </c>
      <c r="M89" s="38" t="s">
        <v>227</v>
      </c>
      <c r="N89" s="38" t="s">
        <v>227</v>
      </c>
      <c r="O89" s="5" t="s">
        <v>258</v>
      </c>
      <c r="P89" s="5">
        <v>1.0</v>
      </c>
      <c r="Q89" s="5" t="s">
        <v>337</v>
      </c>
      <c r="R89" s="6" t="s">
        <v>236</v>
      </c>
      <c r="S89" s="37" t="s">
        <v>404</v>
      </c>
      <c r="T89" s="5" t="s">
        <v>27</v>
      </c>
      <c r="U89" s="5" t="s">
        <v>27</v>
      </c>
      <c r="V89" s="5" t="s">
        <v>32</v>
      </c>
      <c r="W89" s="5">
        <v>3.0</v>
      </c>
      <c r="X89" s="5" t="s">
        <v>405</v>
      </c>
      <c r="Y89" s="5">
        <v>5.0</v>
      </c>
      <c r="Z89" s="5" t="s">
        <v>32</v>
      </c>
      <c r="AA89" s="6" t="s">
        <v>228</v>
      </c>
      <c r="AB89" s="5" t="s">
        <v>31</v>
      </c>
      <c r="AC89" s="5" t="s">
        <v>32</v>
      </c>
      <c r="AK89" s="5" t="s">
        <v>27</v>
      </c>
      <c r="AL89" s="5" t="s">
        <v>406</v>
      </c>
      <c r="AM89" s="5" t="s">
        <v>27</v>
      </c>
      <c r="AN89" s="5" t="s">
        <v>407</v>
      </c>
    </row>
    <row r="90" ht="15.75" customHeight="1">
      <c r="A90">
        <v>20.0</v>
      </c>
      <c r="B90" s="5">
        <v>2.0</v>
      </c>
      <c r="C90" s="38" t="s">
        <v>408</v>
      </c>
      <c r="D90" s="38" t="s">
        <v>27</v>
      </c>
      <c r="E90" s="38" t="s">
        <v>27</v>
      </c>
      <c r="F90" s="38" t="s">
        <v>27</v>
      </c>
      <c r="G90" s="38" t="s">
        <v>27</v>
      </c>
      <c r="H90" s="38">
        <v>3.0</v>
      </c>
      <c r="I90" s="38">
        <v>5.0</v>
      </c>
      <c r="J90" s="38">
        <v>2.0</v>
      </c>
      <c r="K90" s="38">
        <v>2.0</v>
      </c>
      <c r="L90" s="38" t="s">
        <v>227</v>
      </c>
      <c r="M90" s="38" t="s">
        <v>227</v>
      </c>
      <c r="N90" s="38" t="s">
        <v>227</v>
      </c>
      <c r="O90" s="5" t="s">
        <v>258</v>
      </c>
      <c r="P90" s="5">
        <v>3.0</v>
      </c>
      <c r="Q90" s="5" t="s">
        <v>68</v>
      </c>
      <c r="R90" s="6">
        <v>4.0</v>
      </c>
      <c r="S90" s="37" t="s">
        <v>409</v>
      </c>
      <c r="T90" s="5" t="s">
        <v>27</v>
      </c>
      <c r="U90" s="5" t="s">
        <v>25</v>
      </c>
      <c r="V90" s="5" t="s">
        <v>410</v>
      </c>
      <c r="W90" s="5">
        <v>5.0</v>
      </c>
      <c r="X90" s="5" t="s">
        <v>411</v>
      </c>
      <c r="Y90" s="5">
        <v>4.0</v>
      </c>
      <c r="Z90" s="41" t="s">
        <v>410</v>
      </c>
      <c r="AA90" s="6">
        <v>3.0</v>
      </c>
      <c r="AB90" s="5" t="s">
        <v>27</v>
      </c>
      <c r="AC90" s="5" t="s">
        <v>412</v>
      </c>
      <c r="AK90" s="5" t="s">
        <v>27</v>
      </c>
      <c r="AL90" s="5" t="s">
        <v>413</v>
      </c>
      <c r="AM90" s="5" t="s">
        <v>27</v>
      </c>
      <c r="AN90" s="5" t="s">
        <v>407</v>
      </c>
    </row>
    <row r="91" ht="15.75" customHeight="1">
      <c r="A91">
        <v>21.0</v>
      </c>
      <c r="B91">
        <v>1.0</v>
      </c>
      <c r="C91" s="38" t="s">
        <v>414</v>
      </c>
      <c r="D91" s="38" t="s">
        <v>27</v>
      </c>
      <c r="E91" s="38" t="s">
        <v>27</v>
      </c>
      <c r="F91" s="38" t="s">
        <v>27</v>
      </c>
      <c r="G91" s="38" t="s">
        <v>27</v>
      </c>
      <c r="H91" s="38">
        <v>3.0</v>
      </c>
      <c r="I91" s="38">
        <v>0.0</v>
      </c>
      <c r="J91" s="38">
        <v>0.0</v>
      </c>
      <c r="K91" s="38">
        <v>0.0</v>
      </c>
      <c r="L91" s="38" t="s">
        <v>32</v>
      </c>
      <c r="M91" s="38" t="s">
        <v>32</v>
      </c>
      <c r="N91" s="38" t="s">
        <v>32</v>
      </c>
      <c r="O91" t="s">
        <v>258</v>
      </c>
      <c r="P91" s="5">
        <v>1.0</v>
      </c>
      <c r="Q91" s="5" t="s">
        <v>65</v>
      </c>
      <c r="R91" s="6">
        <v>1.0</v>
      </c>
      <c r="S91" s="44" t="s">
        <v>415</v>
      </c>
      <c r="T91" s="5" t="s">
        <v>27</v>
      </c>
      <c r="U91" s="5" t="s">
        <v>27</v>
      </c>
      <c r="V91" s="5" t="s">
        <v>32</v>
      </c>
      <c r="W91" s="5">
        <v>0.0</v>
      </c>
      <c r="X91" s="5" t="s">
        <v>32</v>
      </c>
      <c r="Y91" s="5">
        <v>6.0</v>
      </c>
      <c r="Z91" s="5" t="s">
        <v>32</v>
      </c>
      <c r="AA91" s="6">
        <v>1.0</v>
      </c>
      <c r="AB91" s="5" t="s">
        <v>31</v>
      </c>
      <c r="AC91" t="s">
        <v>32</v>
      </c>
      <c r="AD91" s="5" t="s">
        <v>416</v>
      </c>
      <c r="AK91" s="5" t="s">
        <v>27</v>
      </c>
      <c r="AL91" s="5" t="s">
        <v>197</v>
      </c>
      <c r="AM91" s="5" t="s">
        <v>27</v>
      </c>
    </row>
    <row r="92" ht="15.75" customHeight="1">
      <c r="A92">
        <v>22.0</v>
      </c>
      <c r="B92" s="5">
        <v>1.0</v>
      </c>
      <c r="C92" s="37" t="s">
        <v>293</v>
      </c>
      <c r="D92" s="37" t="s">
        <v>27</v>
      </c>
      <c r="E92" s="37" t="s">
        <v>31</v>
      </c>
      <c r="F92" s="37" t="s">
        <v>31</v>
      </c>
      <c r="G92" s="37" t="s">
        <v>31</v>
      </c>
      <c r="H92" s="37">
        <v>2.0</v>
      </c>
      <c r="I92" s="37">
        <v>4.0</v>
      </c>
      <c r="J92" s="37">
        <v>0.0</v>
      </c>
      <c r="K92" s="37">
        <v>0.0</v>
      </c>
      <c r="L92" s="37" t="s">
        <v>227</v>
      </c>
      <c r="M92" s="37" t="s">
        <v>227</v>
      </c>
      <c r="N92" s="37" t="s">
        <v>32</v>
      </c>
      <c r="O92" s="5" t="s">
        <v>189</v>
      </c>
      <c r="P92" s="5" t="s">
        <v>32</v>
      </c>
      <c r="Q92" s="5" t="s">
        <v>32</v>
      </c>
      <c r="R92" s="6" t="s">
        <v>32</v>
      </c>
      <c r="S92" s="37" t="s">
        <v>32</v>
      </c>
      <c r="T92" s="5" t="s">
        <v>32</v>
      </c>
      <c r="U92" s="5" t="s">
        <v>32</v>
      </c>
      <c r="V92" s="5" t="s">
        <v>32</v>
      </c>
      <c r="W92" s="5" t="s">
        <v>32</v>
      </c>
      <c r="X92" s="5" t="s">
        <v>32</v>
      </c>
      <c r="Y92" s="5" t="s">
        <v>32</v>
      </c>
      <c r="Z92" s="5" t="s">
        <v>32</v>
      </c>
      <c r="AA92" s="5" t="s">
        <v>32</v>
      </c>
      <c r="AB92" s="5" t="s">
        <v>32</v>
      </c>
      <c r="AC92" s="5" t="s">
        <v>32</v>
      </c>
      <c r="AK92" s="5" t="s">
        <v>31</v>
      </c>
      <c r="AL92" s="5" t="s">
        <v>32</v>
      </c>
      <c r="AM92" s="5" t="s">
        <v>27</v>
      </c>
      <c r="AN92" s="5" t="s">
        <v>312</v>
      </c>
    </row>
    <row r="93" ht="15.75" customHeight="1">
      <c r="A93" s="5">
        <v>22.0</v>
      </c>
      <c r="B93" s="5">
        <v>2.0</v>
      </c>
      <c r="C93" s="37" t="s">
        <v>417</v>
      </c>
      <c r="D93" s="37" t="s">
        <v>27</v>
      </c>
      <c r="E93" s="37" t="s">
        <v>31</v>
      </c>
      <c r="F93" s="37" t="s">
        <v>31</v>
      </c>
      <c r="G93" s="37" t="s">
        <v>31</v>
      </c>
      <c r="H93" s="37">
        <v>3.0</v>
      </c>
      <c r="I93" s="37">
        <v>3.0</v>
      </c>
      <c r="J93" s="37">
        <v>0.0</v>
      </c>
      <c r="K93" s="37">
        <v>0.0</v>
      </c>
      <c r="L93" s="37" t="s">
        <v>227</v>
      </c>
      <c r="M93" s="37" t="s">
        <v>227</v>
      </c>
      <c r="N93" s="37" t="s">
        <v>32</v>
      </c>
      <c r="O93" s="5" t="s">
        <v>189</v>
      </c>
      <c r="P93" s="5" t="s">
        <v>32</v>
      </c>
      <c r="Q93" s="5" t="s">
        <v>32</v>
      </c>
      <c r="R93" s="6" t="s">
        <v>32</v>
      </c>
      <c r="S93" s="37" t="s">
        <v>32</v>
      </c>
      <c r="T93" s="5" t="s">
        <v>32</v>
      </c>
      <c r="U93" s="5" t="s">
        <v>32</v>
      </c>
      <c r="V93" s="5" t="s">
        <v>32</v>
      </c>
      <c r="W93" s="5" t="s">
        <v>32</v>
      </c>
      <c r="X93" s="5" t="s">
        <v>32</v>
      </c>
      <c r="Y93" s="5" t="s">
        <v>32</v>
      </c>
      <c r="Z93" s="5" t="s">
        <v>32</v>
      </c>
      <c r="AA93" s="5" t="s">
        <v>32</v>
      </c>
      <c r="AB93" s="5" t="s">
        <v>32</v>
      </c>
      <c r="AC93" s="5" t="s">
        <v>32</v>
      </c>
      <c r="AK93" s="5" t="s">
        <v>31</v>
      </c>
      <c r="AL93" s="5" t="s">
        <v>32</v>
      </c>
      <c r="AM93" s="5" t="s">
        <v>27</v>
      </c>
    </row>
    <row r="94" ht="15.75" customHeight="1">
      <c r="A94" s="5">
        <v>22.0</v>
      </c>
      <c r="B94" s="5">
        <v>3.0</v>
      </c>
      <c r="C94" s="37" t="s">
        <v>354</v>
      </c>
      <c r="D94" s="37" t="s">
        <v>27</v>
      </c>
      <c r="E94" s="37" t="s">
        <v>31</v>
      </c>
      <c r="F94" s="37" t="s">
        <v>31</v>
      </c>
      <c r="G94" s="37" t="s">
        <v>31</v>
      </c>
      <c r="H94" s="37">
        <v>4.0</v>
      </c>
      <c r="I94" s="37">
        <v>3.0</v>
      </c>
      <c r="J94" s="37">
        <v>0.0</v>
      </c>
      <c r="K94" s="37">
        <v>0.0</v>
      </c>
      <c r="L94" s="37" t="s">
        <v>227</v>
      </c>
      <c r="M94" s="37" t="s">
        <v>227</v>
      </c>
      <c r="N94" s="37" t="s">
        <v>32</v>
      </c>
      <c r="O94" s="5" t="s">
        <v>189</v>
      </c>
      <c r="P94" s="5" t="s">
        <v>32</v>
      </c>
      <c r="Q94" s="5" t="s">
        <v>32</v>
      </c>
      <c r="R94" s="6" t="s">
        <v>32</v>
      </c>
      <c r="S94" s="37" t="s">
        <v>32</v>
      </c>
      <c r="T94" s="5" t="s">
        <v>32</v>
      </c>
      <c r="U94" s="5" t="s">
        <v>32</v>
      </c>
      <c r="V94" s="5" t="s">
        <v>32</v>
      </c>
      <c r="W94" s="5" t="s">
        <v>32</v>
      </c>
      <c r="X94" s="5" t="s">
        <v>32</v>
      </c>
      <c r="Y94" s="5" t="s">
        <v>32</v>
      </c>
      <c r="Z94" s="5" t="s">
        <v>32</v>
      </c>
      <c r="AA94" s="5" t="s">
        <v>32</v>
      </c>
      <c r="AB94" s="5" t="s">
        <v>32</v>
      </c>
      <c r="AC94" s="5" t="s">
        <v>32</v>
      </c>
      <c r="AK94" s="5" t="s">
        <v>31</v>
      </c>
      <c r="AL94" s="5" t="s">
        <v>32</v>
      </c>
      <c r="AM94" s="5" t="s">
        <v>27</v>
      </c>
    </row>
    <row r="95" ht="15.75" customHeight="1">
      <c r="A95" s="5">
        <v>22.0</v>
      </c>
      <c r="B95" s="5">
        <v>4.0</v>
      </c>
      <c r="C95" s="37" t="s">
        <v>418</v>
      </c>
      <c r="D95" s="37" t="s">
        <v>27</v>
      </c>
      <c r="E95" s="37" t="s">
        <v>31</v>
      </c>
      <c r="F95" s="37" t="s">
        <v>31</v>
      </c>
      <c r="G95" s="37" t="s">
        <v>31</v>
      </c>
      <c r="H95" s="37">
        <v>5.0</v>
      </c>
      <c r="I95" s="37">
        <v>0.0</v>
      </c>
      <c r="J95" s="37">
        <v>0.0</v>
      </c>
      <c r="K95" s="37">
        <v>0.0</v>
      </c>
      <c r="L95" s="37" t="s">
        <v>227</v>
      </c>
      <c r="M95" s="37" t="s">
        <v>227</v>
      </c>
      <c r="N95" s="37" t="s">
        <v>32</v>
      </c>
      <c r="O95" s="5" t="s">
        <v>258</v>
      </c>
      <c r="P95" s="5" t="s">
        <v>32</v>
      </c>
      <c r="Q95" s="5" t="s">
        <v>32</v>
      </c>
      <c r="R95" s="6" t="s">
        <v>32</v>
      </c>
      <c r="S95" s="37" t="s">
        <v>32</v>
      </c>
      <c r="T95" s="5" t="s">
        <v>32</v>
      </c>
      <c r="U95" s="5" t="s">
        <v>32</v>
      </c>
      <c r="V95" s="5" t="s">
        <v>32</v>
      </c>
      <c r="W95" s="5" t="s">
        <v>32</v>
      </c>
      <c r="X95" s="5" t="s">
        <v>32</v>
      </c>
      <c r="Y95" s="5" t="s">
        <v>32</v>
      </c>
      <c r="Z95" s="5" t="s">
        <v>32</v>
      </c>
      <c r="AA95" s="5" t="s">
        <v>32</v>
      </c>
      <c r="AB95" s="5" t="s">
        <v>32</v>
      </c>
      <c r="AC95" s="5" t="s">
        <v>32</v>
      </c>
      <c r="AK95" s="5" t="s">
        <v>31</v>
      </c>
      <c r="AL95" s="5" t="s">
        <v>32</v>
      </c>
      <c r="AM95" s="5" t="s">
        <v>27</v>
      </c>
    </row>
    <row r="96" ht="15.75" customHeight="1">
      <c r="A96">
        <v>23.0</v>
      </c>
      <c r="B96" s="5">
        <v>1.0</v>
      </c>
      <c r="C96" s="37" t="s">
        <v>224</v>
      </c>
      <c r="D96" s="37" t="s">
        <v>27</v>
      </c>
      <c r="E96" s="37" t="s">
        <v>27</v>
      </c>
      <c r="F96" s="37" t="s">
        <v>31</v>
      </c>
      <c r="G96" s="37" t="s">
        <v>31</v>
      </c>
      <c r="H96" s="37">
        <v>4.0</v>
      </c>
      <c r="I96" s="37">
        <v>2.0</v>
      </c>
      <c r="J96" s="37">
        <v>3.0</v>
      </c>
      <c r="K96" s="37">
        <v>0.0</v>
      </c>
      <c r="L96" s="37" t="s">
        <v>32</v>
      </c>
      <c r="M96" s="37" t="s">
        <v>32</v>
      </c>
      <c r="N96" s="37" t="s">
        <v>32</v>
      </c>
      <c r="O96" s="5" t="s">
        <v>339</v>
      </c>
      <c r="P96" s="5">
        <v>1.0</v>
      </c>
      <c r="Q96" s="5" t="s">
        <v>419</v>
      </c>
      <c r="R96" s="6" t="s">
        <v>32</v>
      </c>
      <c r="S96" s="37" t="s">
        <v>32</v>
      </c>
      <c r="T96" s="5" t="s">
        <v>32</v>
      </c>
      <c r="U96" s="5" t="s">
        <v>32</v>
      </c>
      <c r="V96" s="5" t="s">
        <v>32</v>
      </c>
      <c r="W96" s="5" t="s">
        <v>32</v>
      </c>
      <c r="X96" s="5" t="s">
        <v>32</v>
      </c>
      <c r="Y96" s="5" t="s">
        <v>32</v>
      </c>
      <c r="Z96" s="5" t="s">
        <v>32</v>
      </c>
      <c r="AA96" s="5" t="s">
        <v>32</v>
      </c>
      <c r="AB96" s="5" t="s">
        <v>32</v>
      </c>
      <c r="AC96" s="5" t="s">
        <v>32</v>
      </c>
      <c r="AK96" s="5" t="s">
        <v>27</v>
      </c>
      <c r="AL96" s="5" t="s">
        <v>420</v>
      </c>
      <c r="AM96" s="5" t="s">
        <v>27</v>
      </c>
    </row>
    <row r="97" ht="15.75" customHeight="1">
      <c r="A97" s="5">
        <v>23.0</v>
      </c>
      <c r="B97" s="5">
        <v>2.0</v>
      </c>
      <c r="C97" s="37" t="s">
        <v>421</v>
      </c>
      <c r="D97" s="37" t="s">
        <v>27</v>
      </c>
      <c r="E97" s="37" t="s">
        <v>27</v>
      </c>
      <c r="F97" s="37" t="s">
        <v>31</v>
      </c>
      <c r="G97" s="37" t="s">
        <v>31</v>
      </c>
      <c r="H97" s="37">
        <v>4.0</v>
      </c>
      <c r="I97" s="37">
        <v>3.0</v>
      </c>
      <c r="J97" s="37">
        <v>1.0</v>
      </c>
      <c r="K97" s="37">
        <v>0.0</v>
      </c>
      <c r="L97" s="37" t="s">
        <v>211</v>
      </c>
      <c r="M97" s="37" t="s">
        <v>211</v>
      </c>
      <c r="N97" s="37" t="s">
        <v>32</v>
      </c>
      <c r="O97" s="5" t="s">
        <v>189</v>
      </c>
      <c r="P97" s="5">
        <v>1.0</v>
      </c>
      <c r="Q97" s="5" t="s">
        <v>422</v>
      </c>
      <c r="R97" s="6" t="s">
        <v>32</v>
      </c>
      <c r="S97" s="37" t="s">
        <v>32</v>
      </c>
      <c r="T97" s="5" t="s">
        <v>32</v>
      </c>
      <c r="U97" s="5" t="s">
        <v>32</v>
      </c>
      <c r="V97" s="5" t="s">
        <v>32</v>
      </c>
      <c r="W97" s="5" t="s">
        <v>32</v>
      </c>
      <c r="X97" s="5" t="s">
        <v>32</v>
      </c>
      <c r="Y97" s="5" t="s">
        <v>32</v>
      </c>
      <c r="Z97" s="5" t="s">
        <v>32</v>
      </c>
      <c r="AA97" s="5" t="s">
        <v>32</v>
      </c>
      <c r="AB97" s="5" t="s">
        <v>32</v>
      </c>
      <c r="AC97" s="5" t="s">
        <v>32</v>
      </c>
      <c r="AK97" s="5" t="s">
        <v>27</v>
      </c>
      <c r="AL97" s="5" t="s">
        <v>259</v>
      </c>
      <c r="AM97" s="5" t="s">
        <v>27</v>
      </c>
    </row>
    <row r="98" ht="15.75" customHeight="1">
      <c r="A98" s="5">
        <v>23.0</v>
      </c>
      <c r="B98" s="5">
        <v>3.0</v>
      </c>
      <c r="C98" s="37" t="s">
        <v>423</v>
      </c>
      <c r="D98" s="37" t="s">
        <v>27</v>
      </c>
      <c r="E98" s="37" t="s">
        <v>27</v>
      </c>
      <c r="F98" s="37" t="s">
        <v>31</v>
      </c>
      <c r="G98" s="37" t="s">
        <v>31</v>
      </c>
      <c r="H98" s="37">
        <v>2.0</v>
      </c>
      <c r="I98" s="37">
        <v>3.0</v>
      </c>
      <c r="J98" s="37">
        <v>2.0</v>
      </c>
      <c r="K98" s="37">
        <v>2.0</v>
      </c>
      <c r="L98" s="37" t="s">
        <v>211</v>
      </c>
      <c r="M98" s="37" t="s">
        <v>211</v>
      </c>
      <c r="N98" s="37" t="s">
        <v>32</v>
      </c>
      <c r="O98" s="5" t="s">
        <v>258</v>
      </c>
      <c r="P98" s="5">
        <v>1.0</v>
      </c>
      <c r="Q98" s="5" t="s">
        <v>422</v>
      </c>
      <c r="R98" s="6" t="s">
        <v>32</v>
      </c>
      <c r="S98" s="37" t="s">
        <v>32</v>
      </c>
      <c r="T98" s="5" t="s">
        <v>32</v>
      </c>
      <c r="U98" s="5" t="s">
        <v>32</v>
      </c>
      <c r="V98" s="5" t="s">
        <v>32</v>
      </c>
      <c r="W98" s="5" t="s">
        <v>32</v>
      </c>
      <c r="X98" s="5" t="s">
        <v>32</v>
      </c>
      <c r="Y98" s="5" t="s">
        <v>32</v>
      </c>
      <c r="Z98" s="5" t="s">
        <v>32</v>
      </c>
      <c r="AA98" s="5" t="s">
        <v>32</v>
      </c>
      <c r="AB98" s="5" t="s">
        <v>32</v>
      </c>
      <c r="AC98" s="5" t="s">
        <v>32</v>
      </c>
      <c r="AK98" s="5" t="s">
        <v>27</v>
      </c>
      <c r="AL98" s="5" t="s">
        <v>259</v>
      </c>
      <c r="AM98" s="5" t="s">
        <v>27</v>
      </c>
      <c r="AN98" s="5" t="s">
        <v>424</v>
      </c>
    </row>
    <row r="99" ht="15.75" customHeight="1">
      <c r="A99">
        <v>24.0</v>
      </c>
      <c r="B99" s="5">
        <v>1.0</v>
      </c>
      <c r="C99" s="38" t="s">
        <v>425</v>
      </c>
      <c r="D99" s="37" t="s">
        <v>27</v>
      </c>
      <c r="E99" s="37" t="s">
        <v>27</v>
      </c>
      <c r="F99" s="37" t="s">
        <v>27</v>
      </c>
      <c r="G99" s="37" t="s">
        <v>27</v>
      </c>
      <c r="H99" s="38">
        <v>2.0</v>
      </c>
      <c r="I99" s="38">
        <v>4.0</v>
      </c>
      <c r="J99" s="38">
        <v>1.0</v>
      </c>
      <c r="K99" s="38">
        <v>0.0</v>
      </c>
      <c r="L99" s="38" t="s">
        <v>32</v>
      </c>
      <c r="M99" s="38" t="s">
        <v>32</v>
      </c>
      <c r="N99" s="38" t="s">
        <v>32</v>
      </c>
      <c r="O99" s="5" t="s">
        <v>189</v>
      </c>
      <c r="P99" s="5">
        <v>1.0</v>
      </c>
      <c r="Q99" s="5" t="s">
        <v>75</v>
      </c>
      <c r="R99" s="6">
        <v>1.0</v>
      </c>
      <c r="S99" s="37" t="s">
        <v>426</v>
      </c>
      <c r="T99" s="5" t="s">
        <v>27</v>
      </c>
      <c r="U99" s="5" t="s">
        <v>27</v>
      </c>
      <c r="V99" s="5" t="s">
        <v>32</v>
      </c>
      <c r="W99" s="5">
        <v>0.0</v>
      </c>
      <c r="X99" s="5" t="s">
        <v>32</v>
      </c>
      <c r="Y99" s="5">
        <v>6.0</v>
      </c>
      <c r="Z99" s="5" t="s">
        <v>32</v>
      </c>
      <c r="AA99" s="6">
        <v>1.0</v>
      </c>
      <c r="AB99" s="5" t="s">
        <v>31</v>
      </c>
      <c r="AC99" s="5" t="s">
        <v>32</v>
      </c>
      <c r="AK99" s="5" t="s">
        <v>27</v>
      </c>
      <c r="AL99" s="5" t="s">
        <v>197</v>
      </c>
      <c r="AM99" s="5" t="s">
        <v>27</v>
      </c>
    </row>
    <row r="100" ht="15.75" customHeight="1">
      <c r="A100">
        <v>24.0</v>
      </c>
      <c r="B100" s="5">
        <v>2.0</v>
      </c>
      <c r="C100" s="37" t="s">
        <v>354</v>
      </c>
      <c r="D100" s="38" t="s">
        <v>27</v>
      </c>
      <c r="E100" s="38" t="s">
        <v>27</v>
      </c>
      <c r="F100" s="38" t="s">
        <v>27</v>
      </c>
      <c r="G100" s="38" t="s">
        <v>27</v>
      </c>
      <c r="H100" s="37">
        <v>2.0</v>
      </c>
      <c r="I100" s="37">
        <v>4.0</v>
      </c>
      <c r="J100" s="37">
        <v>1.0</v>
      </c>
      <c r="K100" s="37">
        <v>0.0</v>
      </c>
      <c r="L100" s="37" t="s">
        <v>211</v>
      </c>
      <c r="M100" s="37" t="s">
        <v>211</v>
      </c>
      <c r="N100" s="37" t="s">
        <v>211</v>
      </c>
      <c r="O100" s="5" t="s">
        <v>189</v>
      </c>
      <c r="P100" s="5">
        <v>1.0</v>
      </c>
      <c r="Q100" s="5" t="s">
        <v>75</v>
      </c>
      <c r="R100" s="6">
        <v>2.0</v>
      </c>
      <c r="S100" s="37" t="s">
        <v>427</v>
      </c>
      <c r="T100" s="5" t="s">
        <v>27</v>
      </c>
      <c r="U100" s="5" t="s">
        <v>27</v>
      </c>
      <c r="V100" s="5" t="s">
        <v>32</v>
      </c>
      <c r="W100" s="5">
        <v>0.0</v>
      </c>
      <c r="X100" s="5" t="s">
        <v>32</v>
      </c>
      <c r="Y100" s="5">
        <v>6.0</v>
      </c>
      <c r="Z100" s="5" t="s">
        <v>32</v>
      </c>
      <c r="AA100" s="6">
        <v>2.0</v>
      </c>
      <c r="AB100" s="5" t="s">
        <v>31</v>
      </c>
      <c r="AC100" s="5" t="s">
        <v>32</v>
      </c>
      <c r="AK100" s="5" t="s">
        <v>27</v>
      </c>
      <c r="AL100" s="5" t="s">
        <v>197</v>
      </c>
      <c r="AM100" s="5" t="s">
        <v>27</v>
      </c>
    </row>
    <row r="101" ht="15.75" customHeight="1">
      <c r="A101">
        <v>24.0</v>
      </c>
      <c r="B101" s="5">
        <v>3.0</v>
      </c>
      <c r="C101" s="38" t="s">
        <v>428</v>
      </c>
      <c r="D101" s="37" t="s">
        <v>27</v>
      </c>
      <c r="E101" s="37" t="s">
        <v>27</v>
      </c>
      <c r="F101" s="37" t="s">
        <v>27</v>
      </c>
      <c r="G101" s="37" t="s">
        <v>27</v>
      </c>
      <c r="H101" s="38">
        <v>2.0</v>
      </c>
      <c r="I101" s="38">
        <v>4.0</v>
      </c>
      <c r="J101" s="38">
        <v>1.0</v>
      </c>
      <c r="K101" s="38">
        <v>0.0</v>
      </c>
      <c r="L101" s="38" t="s">
        <v>32</v>
      </c>
      <c r="M101" s="38" t="s">
        <v>32</v>
      </c>
      <c r="N101" s="38" t="s">
        <v>32</v>
      </c>
      <c r="O101" s="5" t="s">
        <v>189</v>
      </c>
      <c r="P101" s="5">
        <v>1.0</v>
      </c>
      <c r="Q101" s="5" t="s">
        <v>75</v>
      </c>
      <c r="R101" s="6">
        <v>3.0</v>
      </c>
      <c r="S101" s="37" t="s">
        <v>429</v>
      </c>
      <c r="T101" s="5" t="s">
        <v>27</v>
      </c>
      <c r="U101" s="5" t="s">
        <v>27</v>
      </c>
      <c r="V101" s="5" t="s">
        <v>32</v>
      </c>
      <c r="W101" s="5">
        <v>0.0</v>
      </c>
      <c r="X101" s="5" t="s">
        <v>32</v>
      </c>
      <c r="Y101" s="5">
        <v>6.0</v>
      </c>
      <c r="Z101" s="5" t="s">
        <v>32</v>
      </c>
      <c r="AA101" s="6">
        <v>3.0</v>
      </c>
      <c r="AB101" s="5" t="s">
        <v>31</v>
      </c>
      <c r="AC101" s="5" t="s">
        <v>32</v>
      </c>
      <c r="AK101" s="5" t="s">
        <v>27</v>
      </c>
      <c r="AL101" s="5" t="s">
        <v>197</v>
      </c>
      <c r="AM101" s="5" t="s">
        <v>27</v>
      </c>
      <c r="AN101" s="46" t="s">
        <v>430</v>
      </c>
    </row>
    <row r="102" ht="15.75" customHeight="1">
      <c r="A102">
        <v>24.0</v>
      </c>
      <c r="B102" s="5">
        <v>4.0</v>
      </c>
      <c r="C102" s="37" t="s">
        <v>264</v>
      </c>
      <c r="D102" s="38" t="s">
        <v>27</v>
      </c>
      <c r="E102" s="38" t="s">
        <v>27</v>
      </c>
      <c r="F102" s="38" t="s">
        <v>27</v>
      </c>
      <c r="G102" s="38" t="s">
        <v>27</v>
      </c>
      <c r="H102" s="37">
        <v>3.0</v>
      </c>
      <c r="I102" s="37">
        <v>4.0</v>
      </c>
      <c r="J102" s="37">
        <v>0.0</v>
      </c>
      <c r="K102" s="37">
        <v>0.0</v>
      </c>
      <c r="L102" s="37" t="s">
        <v>32</v>
      </c>
      <c r="M102" s="37" t="s">
        <v>32</v>
      </c>
      <c r="N102" s="37" t="s">
        <v>32</v>
      </c>
      <c r="O102" s="5" t="s">
        <v>189</v>
      </c>
      <c r="P102" s="5">
        <v>1.0</v>
      </c>
      <c r="Q102" s="5" t="s">
        <v>75</v>
      </c>
      <c r="R102" s="6">
        <v>4.0</v>
      </c>
      <c r="S102" s="37" t="s">
        <v>431</v>
      </c>
      <c r="T102" s="5" t="s">
        <v>27</v>
      </c>
      <c r="U102" s="5" t="s">
        <v>27</v>
      </c>
      <c r="V102" s="5" t="s">
        <v>32</v>
      </c>
      <c r="W102" s="5">
        <v>0.0</v>
      </c>
      <c r="X102" s="5" t="s">
        <v>32</v>
      </c>
      <c r="Y102" s="5">
        <v>6.0</v>
      </c>
      <c r="Z102" s="5" t="s">
        <v>32</v>
      </c>
      <c r="AA102" s="6">
        <v>4.0</v>
      </c>
      <c r="AB102" s="5" t="s">
        <v>31</v>
      </c>
      <c r="AC102" s="5" t="s">
        <v>32</v>
      </c>
      <c r="AK102" s="5" t="s">
        <v>27</v>
      </c>
      <c r="AL102" s="5" t="s">
        <v>197</v>
      </c>
      <c r="AM102" s="5" t="s">
        <v>27</v>
      </c>
      <c r="AN102" s="46" t="s">
        <v>430</v>
      </c>
    </row>
    <row r="103" ht="15.75" customHeight="1">
      <c r="A103">
        <v>24.0</v>
      </c>
      <c r="B103" s="5">
        <v>5.0</v>
      </c>
      <c r="C103" s="37" t="s">
        <v>432</v>
      </c>
      <c r="D103" s="38" t="s">
        <v>27</v>
      </c>
      <c r="E103" s="38" t="s">
        <v>27</v>
      </c>
      <c r="F103" s="38" t="s">
        <v>27</v>
      </c>
      <c r="G103" s="38" t="s">
        <v>27</v>
      </c>
      <c r="H103" s="37">
        <v>2.0</v>
      </c>
      <c r="I103" s="37">
        <v>3.0</v>
      </c>
      <c r="J103" s="37">
        <v>1.0</v>
      </c>
      <c r="K103" s="37">
        <v>0.0</v>
      </c>
      <c r="L103" s="37" t="s">
        <v>32</v>
      </c>
      <c r="M103" s="37" t="s">
        <v>32</v>
      </c>
      <c r="N103" s="37" t="s">
        <v>32</v>
      </c>
      <c r="O103" s="5" t="s">
        <v>189</v>
      </c>
      <c r="P103" s="5">
        <v>1.0</v>
      </c>
      <c r="Q103" s="5" t="s">
        <v>75</v>
      </c>
      <c r="R103" s="6">
        <v>5.0</v>
      </c>
      <c r="S103" s="37" t="s">
        <v>433</v>
      </c>
      <c r="T103" s="5" t="s">
        <v>27</v>
      </c>
      <c r="U103" s="5" t="s">
        <v>31</v>
      </c>
      <c r="V103" s="40" t="s">
        <v>434</v>
      </c>
      <c r="W103" s="5">
        <v>1.0</v>
      </c>
      <c r="X103" s="5" t="s">
        <v>435</v>
      </c>
      <c r="Y103" s="5">
        <v>0.0</v>
      </c>
      <c r="Z103" s="41" t="s">
        <v>297</v>
      </c>
      <c r="AA103" s="5" t="s">
        <v>32</v>
      </c>
      <c r="AB103" s="5" t="s">
        <v>31</v>
      </c>
      <c r="AC103" s="5" t="s">
        <v>32</v>
      </c>
      <c r="AK103" s="5" t="s">
        <v>31</v>
      </c>
      <c r="AL103" s="5" t="s">
        <v>32</v>
      </c>
      <c r="AM103" s="5" t="s">
        <v>31</v>
      </c>
      <c r="AN103" s="46" t="s">
        <v>430</v>
      </c>
    </row>
    <row r="104" ht="15.75" customHeight="1">
      <c r="A104">
        <v>25.0</v>
      </c>
      <c r="B104" s="5">
        <v>1.0</v>
      </c>
      <c r="C104" s="39" t="s">
        <v>436</v>
      </c>
      <c r="D104" s="37" t="s">
        <v>27</v>
      </c>
      <c r="E104" s="37" t="s">
        <v>27</v>
      </c>
      <c r="F104" s="37" t="s">
        <v>27</v>
      </c>
      <c r="G104" s="37" t="s">
        <v>27</v>
      </c>
      <c r="H104" s="38">
        <v>2.0</v>
      </c>
      <c r="I104" s="38">
        <v>0.0</v>
      </c>
      <c r="J104" s="38">
        <v>0.0</v>
      </c>
      <c r="K104" s="38">
        <v>0.0</v>
      </c>
      <c r="L104" s="38" t="s">
        <v>211</v>
      </c>
      <c r="M104" s="38" t="s">
        <v>211</v>
      </c>
      <c r="N104" s="38" t="s">
        <v>211</v>
      </c>
      <c r="O104" s="5" t="s">
        <v>189</v>
      </c>
      <c r="P104" s="5">
        <v>1.0</v>
      </c>
      <c r="Q104" s="5" t="s">
        <v>77</v>
      </c>
      <c r="R104" s="6">
        <v>1.0</v>
      </c>
      <c r="S104" s="37" t="s">
        <v>437</v>
      </c>
      <c r="T104" s="5" t="s">
        <v>27</v>
      </c>
      <c r="U104" s="5" t="s">
        <v>31</v>
      </c>
      <c r="V104" s="5" t="s">
        <v>438</v>
      </c>
      <c r="W104" s="5">
        <v>2.0</v>
      </c>
      <c r="X104" s="5" t="s">
        <v>439</v>
      </c>
      <c r="Y104" s="5">
        <v>1.0</v>
      </c>
      <c r="Z104" s="41" t="s">
        <v>440</v>
      </c>
      <c r="AA104" s="5" t="s">
        <v>32</v>
      </c>
      <c r="AB104" s="5" t="s">
        <v>31</v>
      </c>
      <c r="AC104" s="5" t="s">
        <v>32</v>
      </c>
      <c r="AK104" s="5" t="s">
        <v>31</v>
      </c>
      <c r="AL104" s="5" t="s">
        <v>32</v>
      </c>
      <c r="AM104" s="5" t="s">
        <v>27</v>
      </c>
    </row>
    <row r="105" ht="15.75" customHeight="1">
      <c r="A105">
        <v>25.0</v>
      </c>
      <c r="B105" s="5">
        <v>2.0</v>
      </c>
      <c r="C105" s="39" t="s">
        <v>441</v>
      </c>
      <c r="D105" s="38" t="s">
        <v>27</v>
      </c>
      <c r="E105" s="38" t="s">
        <v>27</v>
      </c>
      <c r="F105" s="38" t="s">
        <v>27</v>
      </c>
      <c r="G105" s="38" t="s">
        <v>27</v>
      </c>
      <c r="H105" s="38">
        <v>2.0</v>
      </c>
      <c r="I105" s="38">
        <v>0.0</v>
      </c>
      <c r="J105" s="38">
        <v>0.0</v>
      </c>
      <c r="K105" s="38">
        <v>0.0</v>
      </c>
      <c r="L105" s="38" t="s">
        <v>32</v>
      </c>
      <c r="M105" s="38" t="s">
        <v>32</v>
      </c>
      <c r="N105" s="38" t="s">
        <v>32</v>
      </c>
      <c r="O105" s="5" t="s">
        <v>189</v>
      </c>
      <c r="P105" s="5">
        <v>1.0</v>
      </c>
      <c r="Q105" s="5" t="s">
        <v>77</v>
      </c>
      <c r="R105" s="6">
        <v>2.0</v>
      </c>
      <c r="S105" s="37" t="s">
        <v>442</v>
      </c>
      <c r="T105" s="5" t="s">
        <v>31</v>
      </c>
      <c r="U105" s="5" t="s">
        <v>32</v>
      </c>
      <c r="V105" s="5" t="s">
        <v>32</v>
      </c>
      <c r="W105" s="5" t="s">
        <v>32</v>
      </c>
      <c r="X105" s="5" t="s">
        <v>32</v>
      </c>
      <c r="Y105" s="5" t="s">
        <v>32</v>
      </c>
      <c r="Z105" s="5" t="s">
        <v>32</v>
      </c>
      <c r="AA105" s="5" t="s">
        <v>32</v>
      </c>
      <c r="AB105" s="5" t="s">
        <v>31</v>
      </c>
      <c r="AC105" s="5" t="s">
        <v>32</v>
      </c>
      <c r="AK105" s="5" t="s">
        <v>31</v>
      </c>
      <c r="AL105" s="5" t="s">
        <v>32</v>
      </c>
      <c r="AM105" s="5" t="s">
        <v>27</v>
      </c>
    </row>
    <row r="106" ht="15.75" customHeight="1">
      <c r="A106">
        <v>25.0</v>
      </c>
      <c r="B106" s="5">
        <v>3.0</v>
      </c>
      <c r="C106" s="39" t="s">
        <v>443</v>
      </c>
      <c r="D106" s="37" t="s">
        <v>27</v>
      </c>
      <c r="E106" s="37" t="s">
        <v>27</v>
      </c>
      <c r="F106" s="37" t="s">
        <v>27</v>
      </c>
      <c r="G106" s="37" t="s">
        <v>27</v>
      </c>
      <c r="H106" s="38">
        <v>3.0</v>
      </c>
      <c r="I106" s="38">
        <v>0.0</v>
      </c>
      <c r="J106" s="38">
        <v>0.0</v>
      </c>
      <c r="K106" s="38">
        <v>0.0</v>
      </c>
      <c r="L106" s="38" t="s">
        <v>211</v>
      </c>
      <c r="M106" s="38" t="s">
        <v>211</v>
      </c>
      <c r="N106" s="38" t="s">
        <v>211</v>
      </c>
      <c r="O106" s="5" t="s">
        <v>189</v>
      </c>
      <c r="P106" s="5">
        <v>1.0</v>
      </c>
      <c r="Q106" s="5" t="s">
        <v>77</v>
      </c>
      <c r="R106" s="6">
        <v>3.0</v>
      </c>
      <c r="S106" s="37" t="s">
        <v>444</v>
      </c>
      <c r="T106" s="5" t="s">
        <v>27</v>
      </c>
      <c r="U106" s="5" t="s">
        <v>31</v>
      </c>
      <c r="V106" s="5" t="s">
        <v>438</v>
      </c>
      <c r="W106" s="5">
        <v>2.0</v>
      </c>
      <c r="X106" s="5" t="s">
        <v>439</v>
      </c>
      <c r="Y106" s="5">
        <v>1.0</v>
      </c>
      <c r="Z106" s="41" t="s">
        <v>440</v>
      </c>
      <c r="AA106" s="5" t="s">
        <v>32</v>
      </c>
      <c r="AB106" s="5" t="s">
        <v>31</v>
      </c>
      <c r="AC106" s="5" t="s">
        <v>32</v>
      </c>
      <c r="AK106" s="5" t="s">
        <v>31</v>
      </c>
      <c r="AL106" s="5" t="s">
        <v>32</v>
      </c>
      <c r="AM106" s="5" t="s">
        <v>27</v>
      </c>
    </row>
    <row r="107" ht="15.75" customHeight="1">
      <c r="A107">
        <v>25.0</v>
      </c>
      <c r="B107" s="5">
        <v>4.0</v>
      </c>
      <c r="C107" s="39" t="s">
        <v>445</v>
      </c>
      <c r="D107" s="38" t="s">
        <v>27</v>
      </c>
      <c r="E107" s="38" t="s">
        <v>27</v>
      </c>
      <c r="F107" s="38" t="s">
        <v>27</v>
      </c>
      <c r="G107" s="38" t="s">
        <v>27</v>
      </c>
      <c r="H107" s="38">
        <v>2.0</v>
      </c>
      <c r="I107" s="38">
        <v>0.0</v>
      </c>
      <c r="J107" s="38">
        <v>0.0</v>
      </c>
      <c r="K107" s="38">
        <v>0.0</v>
      </c>
      <c r="L107" s="38" t="s">
        <v>211</v>
      </c>
      <c r="M107" s="38" t="s">
        <v>211</v>
      </c>
      <c r="N107" s="38" t="s">
        <v>211</v>
      </c>
      <c r="O107" s="5" t="s">
        <v>189</v>
      </c>
      <c r="P107" s="5">
        <v>1.0</v>
      </c>
      <c r="Q107" s="5" t="s">
        <v>77</v>
      </c>
      <c r="R107" s="6">
        <v>4.0</v>
      </c>
      <c r="S107" s="37" t="s">
        <v>446</v>
      </c>
      <c r="T107" s="5" t="s">
        <v>27</v>
      </c>
      <c r="U107" s="5" t="s">
        <v>31</v>
      </c>
      <c r="V107" s="5" t="s">
        <v>438</v>
      </c>
      <c r="W107" s="5">
        <v>2.0</v>
      </c>
      <c r="X107" s="5" t="s">
        <v>439</v>
      </c>
      <c r="Y107" s="5">
        <v>1.0</v>
      </c>
      <c r="Z107" s="41" t="s">
        <v>440</v>
      </c>
      <c r="AA107" s="5" t="s">
        <v>32</v>
      </c>
      <c r="AB107" s="5" t="s">
        <v>31</v>
      </c>
      <c r="AC107" s="5" t="s">
        <v>32</v>
      </c>
      <c r="AK107" s="5" t="s">
        <v>31</v>
      </c>
      <c r="AL107" s="5" t="s">
        <v>32</v>
      </c>
      <c r="AM107" s="5" t="s">
        <v>27</v>
      </c>
    </row>
    <row r="108" ht="15.75" customHeight="1">
      <c r="A108">
        <v>25.0</v>
      </c>
      <c r="B108" s="5">
        <v>5.0</v>
      </c>
      <c r="C108" s="39" t="s">
        <v>447</v>
      </c>
      <c r="D108" s="38" t="s">
        <v>27</v>
      </c>
      <c r="E108" s="38" t="s">
        <v>27</v>
      </c>
      <c r="F108" s="38" t="s">
        <v>27</v>
      </c>
      <c r="G108" s="38" t="s">
        <v>27</v>
      </c>
      <c r="H108" s="38">
        <v>3.0</v>
      </c>
      <c r="I108" s="38">
        <v>0.0</v>
      </c>
      <c r="J108" s="38">
        <v>0.0</v>
      </c>
      <c r="K108" s="38">
        <v>0.0</v>
      </c>
      <c r="L108" s="38" t="s">
        <v>211</v>
      </c>
      <c r="M108" s="38" t="s">
        <v>211</v>
      </c>
      <c r="N108" s="38" t="s">
        <v>211</v>
      </c>
      <c r="O108" s="5" t="s">
        <v>315</v>
      </c>
      <c r="P108" s="5">
        <v>1.0</v>
      </c>
      <c r="Q108" s="5" t="s">
        <v>77</v>
      </c>
      <c r="R108" s="6">
        <v>5.0</v>
      </c>
      <c r="S108" s="37" t="s">
        <v>448</v>
      </c>
      <c r="T108" s="5" t="s">
        <v>27</v>
      </c>
      <c r="U108" s="5" t="s">
        <v>31</v>
      </c>
      <c r="V108" s="5" t="s">
        <v>449</v>
      </c>
      <c r="W108" s="5">
        <v>1.0</v>
      </c>
      <c r="X108" s="5" t="s">
        <v>450</v>
      </c>
      <c r="Y108" s="5">
        <v>1.0</v>
      </c>
      <c r="Z108" s="41" t="s">
        <v>451</v>
      </c>
      <c r="AA108" s="5" t="s">
        <v>32</v>
      </c>
      <c r="AB108" s="5" t="s">
        <v>31</v>
      </c>
      <c r="AC108" s="5" t="s">
        <v>32</v>
      </c>
      <c r="AK108" s="5" t="s">
        <v>31</v>
      </c>
      <c r="AL108" s="5" t="s">
        <v>32</v>
      </c>
      <c r="AM108" s="5" t="s">
        <v>31</v>
      </c>
      <c r="AN108" s="5" t="s">
        <v>452</v>
      </c>
    </row>
    <row r="109" ht="15.75" customHeight="1">
      <c r="A109">
        <v>26.0</v>
      </c>
      <c r="B109" s="5">
        <v>1.0</v>
      </c>
      <c r="C109" s="37" t="s">
        <v>453</v>
      </c>
      <c r="D109" s="37" t="s">
        <v>27</v>
      </c>
      <c r="E109" s="37" t="s">
        <v>27</v>
      </c>
      <c r="F109" s="37" t="s">
        <v>31</v>
      </c>
      <c r="G109" s="37" t="s">
        <v>31</v>
      </c>
      <c r="H109" s="37">
        <v>2.0</v>
      </c>
      <c r="I109" s="37">
        <v>5.0</v>
      </c>
      <c r="J109" s="37">
        <v>2.0</v>
      </c>
      <c r="K109" s="37">
        <v>0.0</v>
      </c>
      <c r="L109" s="37" t="s">
        <v>227</v>
      </c>
      <c r="M109" s="37" t="s">
        <v>227</v>
      </c>
      <c r="N109" s="37" t="s">
        <v>32</v>
      </c>
      <c r="O109" s="5" t="s">
        <v>189</v>
      </c>
      <c r="P109" s="5">
        <v>1.0</v>
      </c>
      <c r="Q109" s="5" t="s">
        <v>77</v>
      </c>
      <c r="R109" s="6" t="s">
        <v>32</v>
      </c>
      <c r="S109" s="37" t="s">
        <v>32</v>
      </c>
      <c r="T109" s="5" t="s">
        <v>32</v>
      </c>
      <c r="U109" s="5" t="s">
        <v>32</v>
      </c>
      <c r="V109" s="5" t="s">
        <v>32</v>
      </c>
      <c r="W109" s="5" t="s">
        <v>32</v>
      </c>
      <c r="X109" s="5" t="s">
        <v>32</v>
      </c>
      <c r="Y109" s="5" t="s">
        <v>32</v>
      </c>
      <c r="Z109" s="5" t="s">
        <v>32</v>
      </c>
      <c r="AA109" s="5" t="s">
        <v>32</v>
      </c>
      <c r="AB109" s="5" t="s">
        <v>32</v>
      </c>
      <c r="AC109" s="5" t="s">
        <v>32</v>
      </c>
      <c r="AK109" s="5" t="s">
        <v>27</v>
      </c>
      <c r="AL109" s="5" t="s">
        <v>406</v>
      </c>
      <c r="AM109" s="5" t="s">
        <v>27</v>
      </c>
      <c r="AN109" s="5" t="s">
        <v>407</v>
      </c>
    </row>
    <row r="110" ht="15.75" customHeight="1">
      <c r="A110" s="5">
        <v>26.0</v>
      </c>
      <c r="B110" s="5">
        <v>2.0</v>
      </c>
      <c r="C110" s="37" t="s">
        <v>224</v>
      </c>
      <c r="D110" s="37" t="s">
        <v>27</v>
      </c>
      <c r="E110" s="37" t="s">
        <v>27</v>
      </c>
      <c r="F110" s="37" t="s">
        <v>31</v>
      </c>
      <c r="G110" s="37" t="s">
        <v>31</v>
      </c>
      <c r="H110" s="37">
        <v>2.0</v>
      </c>
      <c r="I110" s="37">
        <v>5.0</v>
      </c>
      <c r="J110" s="37">
        <v>0.0</v>
      </c>
      <c r="K110" s="37">
        <v>0.0</v>
      </c>
      <c r="L110" s="37" t="s">
        <v>227</v>
      </c>
      <c r="M110" s="37" t="s">
        <v>227</v>
      </c>
      <c r="N110" s="37" t="s">
        <v>32</v>
      </c>
      <c r="O110" s="5" t="s">
        <v>189</v>
      </c>
      <c r="P110" s="5">
        <v>1.0</v>
      </c>
      <c r="Q110" s="5" t="s">
        <v>77</v>
      </c>
      <c r="R110" s="6" t="s">
        <v>32</v>
      </c>
      <c r="S110" s="37" t="s">
        <v>32</v>
      </c>
      <c r="T110" s="5" t="s">
        <v>32</v>
      </c>
      <c r="U110" s="5" t="s">
        <v>32</v>
      </c>
      <c r="V110" s="5" t="s">
        <v>32</v>
      </c>
      <c r="W110" s="5" t="s">
        <v>32</v>
      </c>
      <c r="X110" s="5" t="s">
        <v>32</v>
      </c>
      <c r="Y110" s="5" t="s">
        <v>32</v>
      </c>
      <c r="Z110" s="5" t="s">
        <v>32</v>
      </c>
      <c r="AA110" s="5" t="s">
        <v>32</v>
      </c>
      <c r="AB110" s="5" t="s">
        <v>32</v>
      </c>
      <c r="AC110" s="5" t="s">
        <v>32</v>
      </c>
      <c r="AK110" s="5" t="s">
        <v>31</v>
      </c>
      <c r="AL110" s="5" t="s">
        <v>32</v>
      </c>
      <c r="AM110" s="5" t="s">
        <v>27</v>
      </c>
    </row>
    <row r="111" ht="15.75" customHeight="1">
      <c r="A111" s="5">
        <v>26.0</v>
      </c>
      <c r="B111" s="5">
        <v>3.0</v>
      </c>
      <c r="C111" s="37" t="s">
        <v>199</v>
      </c>
      <c r="D111" s="37" t="s">
        <v>27</v>
      </c>
      <c r="E111" s="37" t="s">
        <v>27</v>
      </c>
      <c r="F111" s="37" t="s">
        <v>31</v>
      </c>
      <c r="G111" s="37" t="s">
        <v>31</v>
      </c>
      <c r="H111" s="37">
        <v>5.0</v>
      </c>
      <c r="I111" s="37">
        <v>5.0</v>
      </c>
      <c r="J111" s="37">
        <v>0.0</v>
      </c>
      <c r="K111" s="37">
        <v>0.0</v>
      </c>
      <c r="L111" s="37" t="s">
        <v>227</v>
      </c>
      <c r="M111" s="37" t="s">
        <v>227</v>
      </c>
      <c r="N111" s="37" t="s">
        <v>32</v>
      </c>
      <c r="O111" s="5" t="s">
        <v>189</v>
      </c>
      <c r="P111" s="5">
        <v>1.0</v>
      </c>
      <c r="Q111" s="5" t="s">
        <v>77</v>
      </c>
      <c r="R111" s="6" t="s">
        <v>32</v>
      </c>
      <c r="S111" s="37" t="s">
        <v>32</v>
      </c>
      <c r="T111" s="5" t="s">
        <v>32</v>
      </c>
      <c r="U111" s="5" t="s">
        <v>32</v>
      </c>
      <c r="V111" s="5" t="s">
        <v>32</v>
      </c>
      <c r="W111" s="5" t="s">
        <v>32</v>
      </c>
      <c r="X111" s="5" t="s">
        <v>32</v>
      </c>
      <c r="Y111" s="5" t="s">
        <v>32</v>
      </c>
      <c r="Z111" s="5" t="s">
        <v>32</v>
      </c>
      <c r="AA111" s="5" t="s">
        <v>32</v>
      </c>
      <c r="AB111" s="5" t="s">
        <v>32</v>
      </c>
      <c r="AC111" s="5" t="s">
        <v>32</v>
      </c>
      <c r="AK111" s="5" t="s">
        <v>31</v>
      </c>
      <c r="AL111" s="5" t="s">
        <v>32</v>
      </c>
      <c r="AM111" s="5" t="s">
        <v>31</v>
      </c>
    </row>
    <row r="112" ht="15.75" customHeight="1">
      <c r="A112" s="5">
        <v>26.0</v>
      </c>
      <c r="B112" s="5">
        <v>4.0</v>
      </c>
      <c r="C112" s="37" t="s">
        <v>454</v>
      </c>
      <c r="D112" s="37" t="s">
        <v>27</v>
      </c>
      <c r="E112" s="37" t="s">
        <v>31</v>
      </c>
      <c r="F112" s="37" t="s">
        <v>31</v>
      </c>
      <c r="G112" s="37" t="s">
        <v>31</v>
      </c>
      <c r="H112" s="37">
        <v>4.0</v>
      </c>
      <c r="I112" s="37">
        <v>5.0</v>
      </c>
      <c r="J112" s="37">
        <v>2.0</v>
      </c>
      <c r="K112" s="37">
        <v>0.0</v>
      </c>
      <c r="L112" s="37" t="s">
        <v>310</v>
      </c>
      <c r="M112" s="37" t="s">
        <v>310</v>
      </c>
      <c r="N112" s="37" t="s">
        <v>32</v>
      </c>
      <c r="O112" s="5" t="s">
        <v>258</v>
      </c>
      <c r="P112" s="5" t="s">
        <v>32</v>
      </c>
      <c r="Q112" s="5" t="s">
        <v>32</v>
      </c>
      <c r="R112" s="6" t="s">
        <v>32</v>
      </c>
      <c r="S112" s="37" t="s">
        <v>32</v>
      </c>
      <c r="T112" s="5" t="s">
        <v>32</v>
      </c>
      <c r="U112" s="5" t="s">
        <v>32</v>
      </c>
      <c r="V112" s="5" t="s">
        <v>32</v>
      </c>
      <c r="W112" s="5" t="s">
        <v>32</v>
      </c>
      <c r="X112" s="5" t="s">
        <v>32</v>
      </c>
      <c r="Y112" s="5" t="s">
        <v>32</v>
      </c>
      <c r="Z112" s="5" t="s">
        <v>32</v>
      </c>
      <c r="AA112" s="5" t="s">
        <v>32</v>
      </c>
      <c r="AB112" s="5" t="s">
        <v>32</v>
      </c>
      <c r="AC112" s="5" t="s">
        <v>32</v>
      </c>
      <c r="AK112" s="5" t="s">
        <v>27</v>
      </c>
      <c r="AL112" s="5" t="s">
        <v>406</v>
      </c>
      <c r="AM112" s="5" t="s">
        <v>27</v>
      </c>
      <c r="AN112" s="5" t="s">
        <v>407</v>
      </c>
    </row>
    <row r="113" ht="15.75" customHeight="1">
      <c r="A113">
        <v>27.0</v>
      </c>
      <c r="B113" s="5">
        <v>1.0</v>
      </c>
      <c r="C113" s="37" t="s">
        <v>225</v>
      </c>
      <c r="D113" s="37" t="s">
        <v>27</v>
      </c>
      <c r="E113" s="37" t="s">
        <v>27</v>
      </c>
      <c r="F113" s="37" t="s">
        <v>31</v>
      </c>
      <c r="G113" s="37" t="s">
        <v>31</v>
      </c>
      <c r="H113" s="37">
        <v>3.0</v>
      </c>
      <c r="I113" s="37">
        <v>2.0</v>
      </c>
      <c r="J113" s="37">
        <v>0.0</v>
      </c>
      <c r="K113" s="37">
        <v>0.0</v>
      </c>
      <c r="L113" s="37" t="s">
        <v>211</v>
      </c>
      <c r="M113" s="37" t="s">
        <v>211</v>
      </c>
      <c r="N113" s="37" t="s">
        <v>32</v>
      </c>
      <c r="O113" s="5" t="s">
        <v>189</v>
      </c>
      <c r="P113" s="5">
        <v>1.0</v>
      </c>
      <c r="Q113" s="5" t="s">
        <v>78</v>
      </c>
      <c r="R113" s="6" t="s">
        <v>32</v>
      </c>
      <c r="S113" s="37" t="s">
        <v>32</v>
      </c>
      <c r="T113" s="5" t="s">
        <v>32</v>
      </c>
      <c r="U113" s="5" t="s">
        <v>32</v>
      </c>
      <c r="V113" s="5" t="s">
        <v>32</v>
      </c>
      <c r="W113" s="5" t="s">
        <v>32</v>
      </c>
      <c r="X113" s="5" t="s">
        <v>32</v>
      </c>
      <c r="Y113" s="5" t="s">
        <v>32</v>
      </c>
      <c r="Z113" s="5" t="s">
        <v>32</v>
      </c>
      <c r="AA113" s="5" t="s">
        <v>32</v>
      </c>
      <c r="AB113" s="5" t="s">
        <v>32</v>
      </c>
      <c r="AC113" s="5" t="s">
        <v>32</v>
      </c>
      <c r="AK113" s="5" t="s">
        <v>31</v>
      </c>
      <c r="AL113" s="5" t="s">
        <v>32</v>
      </c>
      <c r="AM113" s="5" t="s">
        <v>27</v>
      </c>
    </row>
    <row r="114" ht="15.75" customHeight="1">
      <c r="A114" s="5">
        <v>27.0</v>
      </c>
      <c r="B114" s="5">
        <v>2.0</v>
      </c>
      <c r="C114" s="37" t="s">
        <v>303</v>
      </c>
      <c r="D114" s="37" t="s">
        <v>27</v>
      </c>
      <c r="E114" s="37" t="s">
        <v>27</v>
      </c>
      <c r="F114" s="37" t="s">
        <v>31</v>
      </c>
      <c r="G114" s="37" t="s">
        <v>31</v>
      </c>
      <c r="H114" s="37">
        <v>3.0</v>
      </c>
      <c r="I114" s="37">
        <v>1.0</v>
      </c>
      <c r="J114" s="37">
        <v>0.0</v>
      </c>
      <c r="K114" s="37">
        <v>0.0</v>
      </c>
      <c r="L114" s="37" t="s">
        <v>211</v>
      </c>
      <c r="M114" s="37" t="s">
        <v>211</v>
      </c>
      <c r="N114" s="37" t="s">
        <v>32</v>
      </c>
      <c r="O114" s="5" t="s">
        <v>189</v>
      </c>
      <c r="P114" s="5">
        <v>1.0</v>
      </c>
      <c r="Q114" s="5" t="s">
        <v>78</v>
      </c>
      <c r="R114" s="6" t="s">
        <v>32</v>
      </c>
      <c r="S114" s="37" t="s">
        <v>32</v>
      </c>
      <c r="T114" s="5" t="s">
        <v>32</v>
      </c>
      <c r="U114" s="5" t="s">
        <v>32</v>
      </c>
      <c r="V114" s="5" t="s">
        <v>32</v>
      </c>
      <c r="W114" s="5" t="s">
        <v>32</v>
      </c>
      <c r="X114" s="5" t="s">
        <v>32</v>
      </c>
      <c r="Y114" s="5" t="s">
        <v>32</v>
      </c>
      <c r="Z114" s="5" t="s">
        <v>32</v>
      </c>
      <c r="AA114" s="5" t="s">
        <v>32</v>
      </c>
      <c r="AB114" s="5" t="s">
        <v>32</v>
      </c>
      <c r="AC114" s="5" t="s">
        <v>32</v>
      </c>
      <c r="AK114" s="5" t="s">
        <v>31</v>
      </c>
      <c r="AL114" s="5" t="s">
        <v>32</v>
      </c>
      <c r="AM114" s="5" t="s">
        <v>27</v>
      </c>
    </row>
    <row r="115" ht="15.75" customHeight="1">
      <c r="A115" s="5">
        <v>27.0</v>
      </c>
      <c r="B115" s="5">
        <v>3.0</v>
      </c>
      <c r="C115" s="37" t="s">
        <v>455</v>
      </c>
      <c r="D115" s="37" t="s">
        <v>27</v>
      </c>
      <c r="E115" s="37" t="s">
        <v>31</v>
      </c>
      <c r="F115" s="37" t="s">
        <v>31</v>
      </c>
      <c r="G115" s="37" t="s">
        <v>31</v>
      </c>
      <c r="H115" s="37">
        <v>3.0</v>
      </c>
      <c r="I115" s="37">
        <v>0.0</v>
      </c>
      <c r="J115" s="37">
        <v>0.0</v>
      </c>
      <c r="K115" s="37">
        <v>0.0</v>
      </c>
      <c r="L115" s="37" t="s">
        <v>211</v>
      </c>
      <c r="M115" s="37" t="s">
        <v>211</v>
      </c>
      <c r="N115" s="37" t="s">
        <v>32</v>
      </c>
      <c r="O115" s="5" t="s">
        <v>189</v>
      </c>
      <c r="P115" s="5" t="s">
        <v>32</v>
      </c>
      <c r="Q115" s="5" t="s">
        <v>32</v>
      </c>
      <c r="R115" s="6" t="s">
        <v>32</v>
      </c>
      <c r="S115" s="37" t="s">
        <v>32</v>
      </c>
      <c r="T115" s="5" t="s">
        <v>32</v>
      </c>
      <c r="U115" s="5" t="s">
        <v>32</v>
      </c>
      <c r="V115" s="5" t="s">
        <v>32</v>
      </c>
      <c r="W115" s="5" t="s">
        <v>32</v>
      </c>
      <c r="X115" s="5" t="s">
        <v>32</v>
      </c>
      <c r="Y115" s="5" t="s">
        <v>32</v>
      </c>
      <c r="Z115" s="5" t="s">
        <v>32</v>
      </c>
      <c r="AA115" s="5" t="s">
        <v>32</v>
      </c>
      <c r="AB115" s="5" t="s">
        <v>32</v>
      </c>
      <c r="AC115" s="5" t="s">
        <v>32</v>
      </c>
      <c r="AK115" s="5" t="s">
        <v>31</v>
      </c>
      <c r="AL115" s="5" t="s">
        <v>32</v>
      </c>
      <c r="AM115" s="5" t="s">
        <v>27</v>
      </c>
    </row>
    <row r="116" ht="15.75" customHeight="1">
      <c r="A116">
        <v>28.0</v>
      </c>
      <c r="B116" s="5">
        <v>1.0</v>
      </c>
      <c r="C116" s="42" t="s">
        <v>293</v>
      </c>
      <c r="D116" s="38" t="s">
        <v>27</v>
      </c>
      <c r="E116" s="38" t="s">
        <v>27</v>
      </c>
      <c r="F116" s="38" t="s">
        <v>27</v>
      </c>
      <c r="G116" s="38" t="s">
        <v>27</v>
      </c>
      <c r="H116" s="38">
        <v>2.0</v>
      </c>
      <c r="I116" s="38">
        <v>3.0</v>
      </c>
      <c r="J116" s="38">
        <v>2.0</v>
      </c>
      <c r="K116" s="38">
        <v>0.0</v>
      </c>
      <c r="L116" s="38" t="s">
        <v>227</v>
      </c>
      <c r="M116" s="38" t="s">
        <v>227</v>
      </c>
      <c r="N116" s="38" t="s">
        <v>227</v>
      </c>
      <c r="O116" s="5" t="s">
        <v>258</v>
      </c>
      <c r="P116" s="5">
        <v>1.0</v>
      </c>
      <c r="Q116" s="5" t="s">
        <v>82</v>
      </c>
      <c r="R116" s="6" t="s">
        <v>236</v>
      </c>
      <c r="S116" s="37" t="s">
        <v>456</v>
      </c>
      <c r="T116" s="5" t="s">
        <v>27</v>
      </c>
      <c r="U116" s="5" t="s">
        <v>27</v>
      </c>
      <c r="V116" s="5" t="s">
        <v>32</v>
      </c>
      <c r="W116" s="5">
        <v>4.0</v>
      </c>
      <c r="X116" s="5" t="s">
        <v>457</v>
      </c>
      <c r="Y116" s="5">
        <v>5.0</v>
      </c>
      <c r="Z116" s="5" t="s">
        <v>32</v>
      </c>
      <c r="AA116" s="6">
        <v>1.0</v>
      </c>
      <c r="AB116" s="5" t="s">
        <v>31</v>
      </c>
      <c r="AC116" t="s">
        <v>32</v>
      </c>
      <c r="AK116" s="5" t="s">
        <v>31</v>
      </c>
      <c r="AL116" s="5" t="s">
        <v>32</v>
      </c>
      <c r="AM116" s="5" t="s">
        <v>31</v>
      </c>
      <c r="AN116" s="5" t="s">
        <v>458</v>
      </c>
    </row>
    <row r="117" ht="15.75" customHeight="1">
      <c r="A117">
        <v>28.0</v>
      </c>
      <c r="B117" s="5">
        <v>2.0</v>
      </c>
      <c r="C117" s="38" t="s">
        <v>459</v>
      </c>
      <c r="D117" s="38" t="s">
        <v>27</v>
      </c>
      <c r="E117" s="38" t="s">
        <v>27</v>
      </c>
      <c r="F117" s="38" t="s">
        <v>27</v>
      </c>
      <c r="G117" s="38" t="s">
        <v>27</v>
      </c>
      <c r="H117" s="38">
        <v>2.0</v>
      </c>
      <c r="I117" s="38">
        <v>3.0</v>
      </c>
      <c r="J117" s="38">
        <v>1.0</v>
      </c>
      <c r="K117" s="38">
        <v>0.0</v>
      </c>
      <c r="L117" s="38" t="s">
        <v>227</v>
      </c>
      <c r="M117" s="38" t="s">
        <v>227</v>
      </c>
      <c r="N117" s="38" t="s">
        <v>227</v>
      </c>
      <c r="O117" s="5" t="s">
        <v>258</v>
      </c>
      <c r="P117" s="5">
        <v>1.0</v>
      </c>
      <c r="Q117" s="5" t="s">
        <v>82</v>
      </c>
      <c r="R117" s="6" t="s">
        <v>460</v>
      </c>
      <c r="S117" s="37" t="s">
        <v>461</v>
      </c>
      <c r="T117" s="5" t="s">
        <v>27</v>
      </c>
      <c r="U117" s="5" t="s">
        <v>27</v>
      </c>
      <c r="V117" s="5" t="s">
        <v>32</v>
      </c>
      <c r="W117" s="5">
        <v>5.0</v>
      </c>
      <c r="X117" s="5" t="s">
        <v>462</v>
      </c>
      <c r="Y117" s="5">
        <v>5.0</v>
      </c>
      <c r="Z117" s="5" t="s">
        <v>32</v>
      </c>
      <c r="AA117" s="6">
        <v>2.0</v>
      </c>
      <c r="AB117" s="5" t="s">
        <v>31</v>
      </c>
      <c r="AC117" t="s">
        <v>32</v>
      </c>
      <c r="AK117" s="5" t="s">
        <v>27</v>
      </c>
      <c r="AL117" s="5" t="s">
        <v>197</v>
      </c>
      <c r="AM117" s="5" t="s">
        <v>27</v>
      </c>
    </row>
    <row r="118" ht="15.75" customHeight="1">
      <c r="A118">
        <v>28.0</v>
      </c>
      <c r="B118" s="5">
        <v>3.0</v>
      </c>
      <c r="C118" s="42" t="s">
        <v>305</v>
      </c>
      <c r="D118" s="38" t="s">
        <v>31</v>
      </c>
      <c r="E118" s="38" t="s">
        <v>31</v>
      </c>
      <c r="F118" s="38" t="s">
        <v>31</v>
      </c>
      <c r="G118" s="38" t="s">
        <v>27</v>
      </c>
      <c r="H118" s="38">
        <v>2.0</v>
      </c>
      <c r="I118" s="38">
        <v>5.0</v>
      </c>
      <c r="J118" s="38">
        <v>0.0</v>
      </c>
      <c r="K118" s="38">
        <v>0.0</v>
      </c>
      <c r="L118" s="38" t="s">
        <v>211</v>
      </c>
      <c r="M118" s="38" t="s">
        <v>211</v>
      </c>
      <c r="N118" s="38" t="s">
        <v>211</v>
      </c>
      <c r="O118" s="5" t="s">
        <v>189</v>
      </c>
      <c r="P118" s="5">
        <v>1.0</v>
      </c>
      <c r="Q118" s="5" t="s">
        <v>82</v>
      </c>
      <c r="R118" s="6">
        <v>7.0</v>
      </c>
      <c r="S118" s="37" t="s">
        <v>463</v>
      </c>
      <c r="T118" s="5" t="s">
        <v>27</v>
      </c>
      <c r="U118" s="5" t="s">
        <v>27</v>
      </c>
      <c r="V118" s="5" t="s">
        <v>32</v>
      </c>
      <c r="W118" s="5">
        <v>0.0</v>
      </c>
      <c r="X118" s="5" t="s">
        <v>32</v>
      </c>
      <c r="Y118" s="5">
        <v>6.0</v>
      </c>
      <c r="Z118" s="5" t="s">
        <v>32</v>
      </c>
      <c r="AA118" s="6">
        <v>3.0</v>
      </c>
      <c r="AB118" s="5" t="s">
        <v>31</v>
      </c>
      <c r="AC118" t="s">
        <v>32</v>
      </c>
      <c r="AK118" s="5" t="s">
        <v>27</v>
      </c>
      <c r="AL118" s="5" t="s">
        <v>197</v>
      </c>
      <c r="AM118" s="5" t="s">
        <v>27</v>
      </c>
    </row>
    <row r="119" ht="15.75" customHeight="1">
      <c r="A119" s="5">
        <v>28.0</v>
      </c>
      <c r="B119" s="5">
        <v>4.0</v>
      </c>
      <c r="C119" s="38" t="s">
        <v>464</v>
      </c>
      <c r="D119" s="38" t="s">
        <v>27</v>
      </c>
      <c r="E119" s="38" t="s">
        <v>31</v>
      </c>
      <c r="F119" s="38" t="s">
        <v>31</v>
      </c>
      <c r="G119" s="38" t="s">
        <v>31</v>
      </c>
      <c r="H119" s="38">
        <v>3.0</v>
      </c>
      <c r="I119" s="38">
        <v>3.0</v>
      </c>
      <c r="J119" s="38">
        <v>2.0</v>
      </c>
      <c r="K119" s="38">
        <v>2.0</v>
      </c>
      <c r="L119" s="38" t="s">
        <v>227</v>
      </c>
      <c r="M119" s="38" t="s">
        <v>227</v>
      </c>
      <c r="N119" s="38" t="s">
        <v>32</v>
      </c>
      <c r="O119" s="5" t="s">
        <v>258</v>
      </c>
      <c r="P119" s="5" t="s">
        <v>32</v>
      </c>
      <c r="Q119" s="5" t="s">
        <v>32</v>
      </c>
      <c r="R119" s="6" t="s">
        <v>32</v>
      </c>
      <c r="S119" s="37" t="s">
        <v>32</v>
      </c>
      <c r="T119" s="5" t="s">
        <v>32</v>
      </c>
      <c r="U119" s="5" t="s">
        <v>32</v>
      </c>
      <c r="V119" s="5" t="s">
        <v>32</v>
      </c>
      <c r="W119" s="5" t="s">
        <v>32</v>
      </c>
      <c r="X119" s="5" t="s">
        <v>32</v>
      </c>
      <c r="Y119" s="5" t="s">
        <v>32</v>
      </c>
      <c r="Z119" s="5" t="s">
        <v>32</v>
      </c>
      <c r="AA119" s="5" t="s">
        <v>32</v>
      </c>
      <c r="AB119" s="5" t="s">
        <v>32</v>
      </c>
      <c r="AC119" s="5" t="s">
        <v>32</v>
      </c>
      <c r="AK119" s="5" t="s">
        <v>27</v>
      </c>
      <c r="AL119" s="5" t="s">
        <v>197</v>
      </c>
      <c r="AM119" s="5" t="s">
        <v>27</v>
      </c>
    </row>
    <row r="120" ht="15.75" customHeight="1">
      <c r="A120">
        <v>29.0</v>
      </c>
      <c r="B120">
        <v>1.0</v>
      </c>
      <c r="C120" s="38" t="s">
        <v>465</v>
      </c>
      <c r="D120" s="38" t="s">
        <v>27</v>
      </c>
      <c r="E120" s="38" t="s">
        <v>27</v>
      </c>
      <c r="F120" s="38" t="s">
        <v>27</v>
      </c>
      <c r="G120" s="38" t="s">
        <v>27</v>
      </c>
      <c r="H120" s="38">
        <v>2.0</v>
      </c>
      <c r="I120" s="38">
        <v>0.0</v>
      </c>
      <c r="J120" s="38">
        <v>0.0</v>
      </c>
      <c r="K120" s="38">
        <v>0.0</v>
      </c>
      <c r="L120" s="38" t="s">
        <v>227</v>
      </c>
      <c r="M120" s="38" t="s">
        <v>31</v>
      </c>
      <c r="N120" s="38" t="s">
        <v>31</v>
      </c>
      <c r="O120" t="s">
        <v>189</v>
      </c>
      <c r="P120" s="5">
        <v>1.0</v>
      </c>
      <c r="Q120" s="5" t="s">
        <v>466</v>
      </c>
      <c r="R120" s="6" t="s">
        <v>228</v>
      </c>
      <c r="S120" s="44" t="s">
        <v>467</v>
      </c>
      <c r="T120" s="5" t="s">
        <v>27</v>
      </c>
      <c r="U120" s="5" t="s">
        <v>27</v>
      </c>
      <c r="V120" s="5" t="s">
        <v>32</v>
      </c>
      <c r="W120" s="5">
        <v>1.0</v>
      </c>
      <c r="X120" s="5" t="s">
        <v>468</v>
      </c>
      <c r="Y120" s="5">
        <v>5.0</v>
      </c>
      <c r="Z120" s="5" t="s">
        <v>32</v>
      </c>
      <c r="AA120" s="45">
        <v>1.0</v>
      </c>
      <c r="AB120" s="5" t="s">
        <v>31</v>
      </c>
      <c r="AC120" t="s">
        <v>32</v>
      </c>
      <c r="AD120" s="5" t="s">
        <v>469</v>
      </c>
      <c r="AK120" s="5" t="s">
        <v>31</v>
      </c>
      <c r="AL120" s="5" t="s">
        <v>32</v>
      </c>
      <c r="AM120" s="5" t="s">
        <v>27</v>
      </c>
      <c r="AN120" s="5" t="s">
        <v>312</v>
      </c>
    </row>
    <row r="121" ht="15.75" customHeight="1">
      <c r="A121">
        <v>29.0</v>
      </c>
      <c r="B121">
        <v>2.0</v>
      </c>
      <c r="C121" s="42" t="s">
        <v>354</v>
      </c>
      <c r="D121" s="38" t="s">
        <v>27</v>
      </c>
      <c r="E121" s="38" t="s">
        <v>27</v>
      </c>
      <c r="F121" s="38" t="s">
        <v>27</v>
      </c>
      <c r="G121" s="38" t="s">
        <v>27</v>
      </c>
      <c r="H121" s="38">
        <v>3.0</v>
      </c>
      <c r="I121" s="38">
        <v>0.0</v>
      </c>
      <c r="J121" s="38">
        <v>0.0</v>
      </c>
      <c r="K121" s="38">
        <v>0.0</v>
      </c>
      <c r="L121" s="38" t="s">
        <v>227</v>
      </c>
      <c r="M121" s="38" t="s">
        <v>31</v>
      </c>
      <c r="N121" s="38" t="s">
        <v>31</v>
      </c>
      <c r="O121" t="s">
        <v>189</v>
      </c>
      <c r="P121" s="5">
        <v>1.0</v>
      </c>
      <c r="Q121" s="5" t="s">
        <v>466</v>
      </c>
      <c r="R121" s="6">
        <v>3.0</v>
      </c>
      <c r="S121" s="44" t="s">
        <v>470</v>
      </c>
      <c r="T121" s="5" t="s">
        <v>27</v>
      </c>
      <c r="U121" s="5" t="s">
        <v>27</v>
      </c>
      <c r="V121" s="5" t="s">
        <v>32</v>
      </c>
      <c r="W121" s="5">
        <v>0.0</v>
      </c>
      <c r="X121" s="5" t="s">
        <v>32</v>
      </c>
      <c r="Y121" s="5">
        <v>6.0</v>
      </c>
      <c r="Z121" s="5" t="s">
        <v>32</v>
      </c>
      <c r="AA121" s="45">
        <v>2.0</v>
      </c>
      <c r="AB121" s="5" t="s">
        <v>31</v>
      </c>
      <c r="AC121" t="s">
        <v>32</v>
      </c>
      <c r="AD121" s="5" t="s">
        <v>395</v>
      </c>
      <c r="AK121" s="5" t="s">
        <v>31</v>
      </c>
      <c r="AL121" s="5" t="s">
        <v>32</v>
      </c>
      <c r="AM121" s="5" t="s">
        <v>27</v>
      </c>
    </row>
    <row r="122" ht="15.75" customHeight="1">
      <c r="A122">
        <v>29.0</v>
      </c>
      <c r="B122">
        <v>3.0</v>
      </c>
      <c r="C122" s="38" t="s">
        <v>471</v>
      </c>
      <c r="D122" s="37" t="s">
        <v>27</v>
      </c>
      <c r="E122" s="37" t="s">
        <v>27</v>
      </c>
      <c r="F122" s="37" t="s">
        <v>27</v>
      </c>
      <c r="G122" s="37" t="s">
        <v>27</v>
      </c>
      <c r="H122" s="38">
        <v>4.0</v>
      </c>
      <c r="I122" s="38">
        <v>1.0</v>
      </c>
      <c r="J122" s="38">
        <v>0.0</v>
      </c>
      <c r="K122" s="38">
        <v>0.0</v>
      </c>
      <c r="L122" s="38" t="s">
        <v>227</v>
      </c>
      <c r="M122" s="38" t="s">
        <v>31</v>
      </c>
      <c r="N122" s="38" t="s">
        <v>31</v>
      </c>
      <c r="O122" t="s">
        <v>258</v>
      </c>
      <c r="P122" s="5">
        <v>1.0</v>
      </c>
      <c r="Q122" s="5" t="s">
        <v>472</v>
      </c>
      <c r="R122" s="6" t="s">
        <v>473</v>
      </c>
      <c r="S122" s="37" t="s">
        <v>474</v>
      </c>
      <c r="T122" s="5" t="s">
        <v>27</v>
      </c>
      <c r="U122" s="5" t="s">
        <v>27</v>
      </c>
      <c r="V122" s="5" t="s">
        <v>32</v>
      </c>
      <c r="W122" s="5">
        <v>4.0</v>
      </c>
      <c r="X122" s="5" t="s">
        <v>475</v>
      </c>
      <c r="Y122" s="5">
        <v>5.0</v>
      </c>
      <c r="Z122" s="5" t="s">
        <v>32</v>
      </c>
      <c r="AA122" s="6" t="s">
        <v>476</v>
      </c>
      <c r="AB122" s="5" t="s">
        <v>31</v>
      </c>
      <c r="AC122" t="s">
        <v>32</v>
      </c>
      <c r="AD122" s="5" t="s">
        <v>477</v>
      </c>
      <c r="AK122" s="5" t="s">
        <v>27</v>
      </c>
      <c r="AL122" s="5" t="s">
        <v>259</v>
      </c>
      <c r="AM122" s="5" t="s">
        <v>27</v>
      </c>
    </row>
    <row r="123" ht="15.75" customHeight="1">
      <c r="A123">
        <v>30.0</v>
      </c>
      <c r="B123" s="5">
        <v>1.0</v>
      </c>
      <c r="C123" s="37" t="s">
        <v>478</v>
      </c>
      <c r="D123" s="37" t="s">
        <v>27</v>
      </c>
      <c r="E123" s="37" t="s">
        <v>31</v>
      </c>
      <c r="F123" s="37" t="s">
        <v>31</v>
      </c>
      <c r="G123" s="37" t="s">
        <v>31</v>
      </c>
      <c r="H123" s="37">
        <v>5.0</v>
      </c>
      <c r="I123" s="37">
        <v>0.0</v>
      </c>
      <c r="J123" s="37">
        <v>0.0</v>
      </c>
      <c r="K123" s="37">
        <v>0.0</v>
      </c>
      <c r="L123" s="37" t="s">
        <v>479</v>
      </c>
      <c r="M123" s="37" t="s">
        <v>31</v>
      </c>
      <c r="N123" s="37" t="s">
        <v>32</v>
      </c>
      <c r="O123" s="5" t="s">
        <v>258</v>
      </c>
      <c r="P123" s="5" t="s">
        <v>32</v>
      </c>
      <c r="Q123" s="5" t="s">
        <v>32</v>
      </c>
      <c r="R123" s="6" t="s">
        <v>32</v>
      </c>
      <c r="S123" s="37" t="s">
        <v>32</v>
      </c>
      <c r="T123" s="5" t="s">
        <v>32</v>
      </c>
      <c r="U123" s="5" t="s">
        <v>32</v>
      </c>
      <c r="V123" s="5" t="s">
        <v>32</v>
      </c>
      <c r="W123" s="5" t="s">
        <v>32</v>
      </c>
      <c r="X123" s="5" t="s">
        <v>32</v>
      </c>
      <c r="Y123" s="5" t="s">
        <v>32</v>
      </c>
      <c r="Z123" s="5" t="s">
        <v>32</v>
      </c>
      <c r="AA123" s="5" t="s">
        <v>32</v>
      </c>
      <c r="AB123" s="5" t="s">
        <v>32</v>
      </c>
      <c r="AC123" s="5" t="s">
        <v>32</v>
      </c>
      <c r="AK123" s="5" t="s">
        <v>27</v>
      </c>
      <c r="AL123" s="5" t="s">
        <v>197</v>
      </c>
      <c r="AM123" s="5" t="s">
        <v>27</v>
      </c>
    </row>
    <row r="124" ht="15.75" customHeight="1">
      <c r="A124" s="5">
        <v>30.0</v>
      </c>
      <c r="B124" s="5">
        <v>2.0</v>
      </c>
      <c r="C124" s="37" t="s">
        <v>188</v>
      </c>
      <c r="D124" s="37" t="s">
        <v>27</v>
      </c>
      <c r="E124" s="37" t="s">
        <v>31</v>
      </c>
      <c r="F124" s="37" t="s">
        <v>31</v>
      </c>
      <c r="G124" s="37" t="s">
        <v>31</v>
      </c>
      <c r="H124" s="37">
        <v>3.0</v>
      </c>
      <c r="I124" s="37">
        <v>0.0</v>
      </c>
      <c r="J124" s="37">
        <v>0.0</v>
      </c>
      <c r="K124" s="37">
        <v>0.0</v>
      </c>
      <c r="L124" s="37" t="s">
        <v>479</v>
      </c>
      <c r="M124" s="37" t="s">
        <v>31</v>
      </c>
      <c r="N124" s="37" t="s">
        <v>32</v>
      </c>
      <c r="O124" s="5" t="s">
        <v>258</v>
      </c>
      <c r="P124" s="5" t="s">
        <v>32</v>
      </c>
      <c r="Q124" s="5" t="s">
        <v>32</v>
      </c>
      <c r="R124" s="6" t="s">
        <v>32</v>
      </c>
      <c r="S124" s="37" t="s">
        <v>32</v>
      </c>
      <c r="T124" s="5" t="s">
        <v>32</v>
      </c>
      <c r="U124" s="5" t="s">
        <v>32</v>
      </c>
      <c r="V124" s="5" t="s">
        <v>32</v>
      </c>
      <c r="W124" s="5" t="s">
        <v>32</v>
      </c>
      <c r="X124" s="5" t="s">
        <v>32</v>
      </c>
      <c r="Y124" s="5" t="s">
        <v>32</v>
      </c>
      <c r="Z124" s="5" t="s">
        <v>32</v>
      </c>
      <c r="AA124" s="5" t="s">
        <v>32</v>
      </c>
      <c r="AB124" s="5" t="s">
        <v>32</v>
      </c>
      <c r="AC124" s="5" t="s">
        <v>32</v>
      </c>
      <c r="AK124" s="5" t="s">
        <v>27</v>
      </c>
      <c r="AL124" s="5" t="s">
        <v>197</v>
      </c>
      <c r="AM124" s="5" t="s">
        <v>27</v>
      </c>
    </row>
    <row r="125" ht="15.75" customHeight="1">
      <c r="A125" s="5">
        <v>30.0</v>
      </c>
      <c r="B125" s="5">
        <v>3.0</v>
      </c>
      <c r="C125" s="37" t="s">
        <v>223</v>
      </c>
      <c r="D125" s="37" t="s">
        <v>27</v>
      </c>
      <c r="E125" s="37" t="s">
        <v>31</v>
      </c>
      <c r="F125" s="37" t="s">
        <v>31</v>
      </c>
      <c r="G125" s="37" t="s">
        <v>31</v>
      </c>
      <c r="H125" s="37">
        <v>3.0</v>
      </c>
      <c r="I125" s="37">
        <v>0.0</v>
      </c>
      <c r="J125" s="37">
        <v>0.0</v>
      </c>
      <c r="K125" s="37">
        <v>0.0</v>
      </c>
      <c r="L125" s="37" t="s">
        <v>479</v>
      </c>
      <c r="M125" s="37" t="s">
        <v>31</v>
      </c>
      <c r="N125" s="37" t="s">
        <v>32</v>
      </c>
      <c r="O125" s="5" t="s">
        <v>258</v>
      </c>
      <c r="P125" s="5" t="s">
        <v>32</v>
      </c>
      <c r="Q125" s="5" t="s">
        <v>32</v>
      </c>
      <c r="R125" s="6" t="s">
        <v>32</v>
      </c>
      <c r="S125" s="37" t="s">
        <v>32</v>
      </c>
      <c r="T125" s="5" t="s">
        <v>32</v>
      </c>
      <c r="U125" s="5" t="s">
        <v>32</v>
      </c>
      <c r="V125" s="5" t="s">
        <v>32</v>
      </c>
      <c r="W125" s="5" t="s">
        <v>32</v>
      </c>
      <c r="X125" s="5" t="s">
        <v>32</v>
      </c>
      <c r="Y125" s="5" t="s">
        <v>32</v>
      </c>
      <c r="Z125" s="5" t="s">
        <v>32</v>
      </c>
      <c r="AA125" s="5" t="s">
        <v>32</v>
      </c>
      <c r="AB125" s="5" t="s">
        <v>32</v>
      </c>
      <c r="AC125" s="5" t="s">
        <v>32</v>
      </c>
      <c r="AK125" s="5" t="s">
        <v>27</v>
      </c>
      <c r="AL125" s="5" t="s">
        <v>197</v>
      </c>
      <c r="AM125" s="5" t="s">
        <v>27</v>
      </c>
    </row>
    <row r="126" ht="15.75" customHeight="1">
      <c r="A126">
        <v>31.0</v>
      </c>
      <c r="B126" s="5">
        <v>1.0</v>
      </c>
      <c r="C126" s="37" t="s">
        <v>480</v>
      </c>
      <c r="D126" s="37" t="s">
        <v>27</v>
      </c>
      <c r="E126" s="37" t="s">
        <v>27</v>
      </c>
      <c r="F126" s="37" t="s">
        <v>27</v>
      </c>
      <c r="G126" s="37" t="s">
        <v>31</v>
      </c>
      <c r="H126" s="37">
        <v>2.0</v>
      </c>
      <c r="I126" s="37">
        <v>2.0</v>
      </c>
      <c r="J126" s="37">
        <v>1.0</v>
      </c>
      <c r="K126" s="37">
        <v>0.0</v>
      </c>
      <c r="L126" s="37" t="s">
        <v>227</v>
      </c>
      <c r="M126" s="37" t="s">
        <v>227</v>
      </c>
      <c r="N126" s="37" t="s">
        <v>32</v>
      </c>
      <c r="O126" s="5" t="s">
        <v>189</v>
      </c>
      <c r="P126" s="5">
        <v>1.0</v>
      </c>
      <c r="Q126" s="5" t="s">
        <v>86</v>
      </c>
      <c r="R126" s="6" t="s">
        <v>32</v>
      </c>
      <c r="S126" s="37" t="s">
        <v>32</v>
      </c>
      <c r="T126" s="5" t="s">
        <v>32</v>
      </c>
      <c r="U126" s="5" t="s">
        <v>32</v>
      </c>
      <c r="V126" s="5" t="s">
        <v>32</v>
      </c>
      <c r="W126" s="5" t="s">
        <v>32</v>
      </c>
      <c r="X126" s="5" t="s">
        <v>32</v>
      </c>
      <c r="Y126" s="5" t="s">
        <v>32</v>
      </c>
      <c r="Z126" s="5" t="s">
        <v>32</v>
      </c>
      <c r="AA126" s="5" t="s">
        <v>32</v>
      </c>
      <c r="AB126" s="5" t="s">
        <v>32</v>
      </c>
      <c r="AC126" s="5" t="s">
        <v>32</v>
      </c>
      <c r="AK126" s="5" t="s">
        <v>27</v>
      </c>
      <c r="AL126" s="5" t="s">
        <v>197</v>
      </c>
      <c r="AM126" s="5" t="s">
        <v>27</v>
      </c>
      <c r="AN126" s="5" t="s">
        <v>341</v>
      </c>
    </row>
    <row r="127" ht="15.75" customHeight="1">
      <c r="A127">
        <v>31.0</v>
      </c>
      <c r="B127" s="5">
        <v>2.0</v>
      </c>
      <c r="C127" s="37" t="s">
        <v>481</v>
      </c>
      <c r="D127" s="37" t="s">
        <v>27</v>
      </c>
      <c r="E127" s="37" t="s">
        <v>27</v>
      </c>
      <c r="F127" s="37" t="s">
        <v>27</v>
      </c>
      <c r="G127" s="37" t="s">
        <v>31</v>
      </c>
      <c r="H127" s="37">
        <v>2.0</v>
      </c>
      <c r="I127" s="37">
        <v>2.0</v>
      </c>
      <c r="J127" s="37">
        <v>1.0</v>
      </c>
      <c r="K127" s="37">
        <v>0.0</v>
      </c>
      <c r="L127" s="37" t="s">
        <v>227</v>
      </c>
      <c r="M127" s="37" t="s">
        <v>227</v>
      </c>
      <c r="N127" s="37" t="s">
        <v>32</v>
      </c>
      <c r="O127" s="5" t="s">
        <v>189</v>
      </c>
      <c r="P127" s="5">
        <v>1.0</v>
      </c>
      <c r="Q127" s="5" t="s">
        <v>86</v>
      </c>
      <c r="R127" s="6" t="s">
        <v>32</v>
      </c>
      <c r="S127" s="37" t="s">
        <v>32</v>
      </c>
      <c r="T127" s="5" t="s">
        <v>32</v>
      </c>
      <c r="U127" s="5" t="s">
        <v>32</v>
      </c>
      <c r="V127" s="5" t="s">
        <v>32</v>
      </c>
      <c r="W127" s="5" t="s">
        <v>32</v>
      </c>
      <c r="X127" s="5" t="s">
        <v>32</v>
      </c>
      <c r="Y127" s="5" t="s">
        <v>32</v>
      </c>
      <c r="Z127" s="5" t="s">
        <v>32</v>
      </c>
      <c r="AA127" s="5" t="s">
        <v>32</v>
      </c>
      <c r="AB127" s="5" t="s">
        <v>32</v>
      </c>
      <c r="AC127" s="5" t="s">
        <v>32</v>
      </c>
      <c r="AK127" s="5" t="s">
        <v>27</v>
      </c>
      <c r="AL127" s="5" t="s">
        <v>482</v>
      </c>
      <c r="AM127" s="5" t="s">
        <v>27</v>
      </c>
    </row>
    <row r="128" ht="15.75" customHeight="1">
      <c r="A128">
        <v>31.0</v>
      </c>
      <c r="B128" s="5">
        <v>3.0</v>
      </c>
      <c r="C128" s="37" t="s">
        <v>276</v>
      </c>
      <c r="D128" s="37" t="s">
        <v>27</v>
      </c>
      <c r="E128" s="37" t="s">
        <v>27</v>
      </c>
      <c r="F128" s="37" t="s">
        <v>27</v>
      </c>
      <c r="G128" s="37" t="s">
        <v>31</v>
      </c>
      <c r="H128" s="37">
        <v>2.0</v>
      </c>
      <c r="I128" s="37">
        <v>1.0</v>
      </c>
      <c r="J128" s="37">
        <v>1.0</v>
      </c>
      <c r="K128" s="37">
        <v>0.0</v>
      </c>
      <c r="L128" s="37" t="s">
        <v>227</v>
      </c>
      <c r="M128" s="37" t="s">
        <v>227</v>
      </c>
      <c r="N128" s="37" t="s">
        <v>32</v>
      </c>
      <c r="O128" s="5" t="s">
        <v>189</v>
      </c>
      <c r="P128" s="5">
        <v>1.0</v>
      </c>
      <c r="Q128" s="5" t="s">
        <v>86</v>
      </c>
      <c r="R128" s="6" t="s">
        <v>32</v>
      </c>
      <c r="S128" s="37" t="s">
        <v>32</v>
      </c>
      <c r="T128" s="5" t="s">
        <v>32</v>
      </c>
      <c r="U128" s="5" t="s">
        <v>32</v>
      </c>
      <c r="V128" s="5" t="s">
        <v>32</v>
      </c>
      <c r="W128" s="5" t="s">
        <v>32</v>
      </c>
      <c r="X128" s="5" t="s">
        <v>32</v>
      </c>
      <c r="Y128" s="5" t="s">
        <v>32</v>
      </c>
      <c r="Z128" s="5" t="s">
        <v>32</v>
      </c>
      <c r="AA128" s="5" t="s">
        <v>32</v>
      </c>
      <c r="AB128" s="5" t="s">
        <v>32</v>
      </c>
      <c r="AC128" s="5" t="s">
        <v>32</v>
      </c>
      <c r="AK128" s="5" t="s">
        <v>27</v>
      </c>
      <c r="AL128" s="5" t="s">
        <v>482</v>
      </c>
      <c r="AM128" s="5" t="s">
        <v>27</v>
      </c>
    </row>
    <row r="129" ht="15.75" customHeight="1">
      <c r="A129">
        <v>32.0</v>
      </c>
      <c r="B129" s="5">
        <v>1.0</v>
      </c>
      <c r="C129" s="37" t="s">
        <v>483</v>
      </c>
      <c r="D129" s="37" t="s">
        <v>27</v>
      </c>
      <c r="E129" s="37" t="s">
        <v>31</v>
      </c>
      <c r="F129" s="37" t="s">
        <v>31</v>
      </c>
      <c r="G129" s="37" t="s">
        <v>31</v>
      </c>
      <c r="H129" s="37">
        <v>4.0</v>
      </c>
      <c r="I129" s="37">
        <v>0.0</v>
      </c>
      <c r="J129" s="37">
        <v>0.0</v>
      </c>
      <c r="K129" s="37">
        <v>0.0</v>
      </c>
      <c r="L129" s="37" t="s">
        <v>32</v>
      </c>
      <c r="M129" s="37" t="s">
        <v>32</v>
      </c>
      <c r="N129" s="37" t="s">
        <v>32</v>
      </c>
      <c r="O129" s="5" t="s">
        <v>189</v>
      </c>
      <c r="P129" s="5" t="s">
        <v>32</v>
      </c>
      <c r="Q129" s="5" t="s">
        <v>32</v>
      </c>
      <c r="R129" s="6" t="s">
        <v>32</v>
      </c>
      <c r="S129" s="37" t="s">
        <v>32</v>
      </c>
      <c r="T129" s="5" t="s">
        <v>32</v>
      </c>
      <c r="U129" s="5" t="s">
        <v>32</v>
      </c>
      <c r="V129" s="5" t="s">
        <v>32</v>
      </c>
      <c r="W129" s="5" t="s">
        <v>32</v>
      </c>
      <c r="X129" s="5" t="s">
        <v>32</v>
      </c>
      <c r="Y129" s="5" t="s">
        <v>32</v>
      </c>
      <c r="Z129" s="5" t="s">
        <v>32</v>
      </c>
      <c r="AA129" s="5" t="s">
        <v>32</v>
      </c>
      <c r="AB129" s="5" t="s">
        <v>32</v>
      </c>
      <c r="AC129" s="5" t="s">
        <v>32</v>
      </c>
      <c r="AK129" s="5" t="s">
        <v>31</v>
      </c>
      <c r="AL129" s="5" t="s">
        <v>32</v>
      </c>
      <c r="AM129" s="5" t="s">
        <v>27</v>
      </c>
    </row>
    <row r="130" ht="15.75" customHeight="1">
      <c r="A130" s="5">
        <v>32.0</v>
      </c>
      <c r="B130" s="5">
        <v>2.0</v>
      </c>
      <c r="C130" s="37" t="s">
        <v>484</v>
      </c>
      <c r="D130" s="37" t="s">
        <v>27</v>
      </c>
      <c r="E130" s="37" t="s">
        <v>31</v>
      </c>
      <c r="F130" s="37" t="s">
        <v>31</v>
      </c>
      <c r="G130" s="37" t="s">
        <v>31</v>
      </c>
      <c r="H130" s="37">
        <v>4.0</v>
      </c>
      <c r="I130" s="37">
        <v>0.0</v>
      </c>
      <c r="J130" s="37">
        <v>0.0</v>
      </c>
      <c r="K130" s="37">
        <v>0.0</v>
      </c>
      <c r="L130" s="37" t="s">
        <v>227</v>
      </c>
      <c r="M130" s="37" t="s">
        <v>31</v>
      </c>
      <c r="N130" s="37" t="s">
        <v>32</v>
      </c>
      <c r="O130" s="5" t="s">
        <v>258</v>
      </c>
      <c r="P130" s="5" t="s">
        <v>32</v>
      </c>
      <c r="Q130" s="5" t="s">
        <v>32</v>
      </c>
      <c r="R130" s="6" t="s">
        <v>32</v>
      </c>
      <c r="S130" s="37" t="s">
        <v>32</v>
      </c>
      <c r="T130" s="5" t="s">
        <v>32</v>
      </c>
      <c r="U130" s="5" t="s">
        <v>32</v>
      </c>
      <c r="V130" s="5" t="s">
        <v>32</v>
      </c>
      <c r="W130" s="5" t="s">
        <v>32</v>
      </c>
      <c r="X130" s="5" t="s">
        <v>32</v>
      </c>
      <c r="Y130" s="5" t="s">
        <v>32</v>
      </c>
      <c r="Z130" s="5" t="s">
        <v>32</v>
      </c>
      <c r="AA130" s="5" t="s">
        <v>32</v>
      </c>
      <c r="AB130" s="5" t="s">
        <v>32</v>
      </c>
      <c r="AC130" s="5" t="s">
        <v>32</v>
      </c>
      <c r="AK130" s="5" t="s">
        <v>31</v>
      </c>
      <c r="AL130" s="5" t="s">
        <v>32</v>
      </c>
      <c r="AM130" s="5" t="s">
        <v>27</v>
      </c>
      <c r="AN130" s="5" t="s">
        <v>485</v>
      </c>
    </row>
    <row r="131" ht="15.75" customHeight="1">
      <c r="A131">
        <v>33.0</v>
      </c>
      <c r="B131" s="5">
        <v>1.0</v>
      </c>
      <c r="C131" s="37" t="s">
        <v>188</v>
      </c>
      <c r="D131" s="37" t="s">
        <v>27</v>
      </c>
      <c r="E131" s="37" t="s">
        <v>31</v>
      </c>
      <c r="F131" s="37" t="s">
        <v>31</v>
      </c>
      <c r="G131" s="37" t="s">
        <v>31</v>
      </c>
      <c r="H131" s="37">
        <v>3.0</v>
      </c>
      <c r="I131" s="37">
        <v>0.0</v>
      </c>
      <c r="J131" s="37">
        <v>0.0</v>
      </c>
      <c r="K131" s="37">
        <v>0.0</v>
      </c>
      <c r="L131" s="37" t="s">
        <v>32</v>
      </c>
      <c r="M131" s="37" t="s">
        <v>32</v>
      </c>
      <c r="N131" s="37" t="s">
        <v>32</v>
      </c>
      <c r="O131" s="5" t="s">
        <v>189</v>
      </c>
      <c r="P131" s="5" t="s">
        <v>32</v>
      </c>
      <c r="Q131" s="5" t="s">
        <v>32</v>
      </c>
      <c r="R131" s="6" t="s">
        <v>32</v>
      </c>
      <c r="S131" s="37" t="s">
        <v>32</v>
      </c>
      <c r="T131" s="5" t="s">
        <v>32</v>
      </c>
      <c r="U131" s="5" t="s">
        <v>32</v>
      </c>
      <c r="V131" s="5" t="s">
        <v>32</v>
      </c>
      <c r="W131" s="5" t="s">
        <v>32</v>
      </c>
      <c r="X131" s="5" t="s">
        <v>32</v>
      </c>
      <c r="Y131" s="5" t="s">
        <v>32</v>
      </c>
      <c r="Z131" s="5" t="s">
        <v>32</v>
      </c>
      <c r="AA131" s="5" t="s">
        <v>32</v>
      </c>
      <c r="AB131" s="5" t="s">
        <v>32</v>
      </c>
      <c r="AC131" s="5" t="s">
        <v>32</v>
      </c>
      <c r="AK131" s="5" t="s">
        <v>27</v>
      </c>
      <c r="AL131" s="5" t="s">
        <v>197</v>
      </c>
      <c r="AM131" s="5" t="s">
        <v>27</v>
      </c>
    </row>
    <row r="132" ht="15.75" customHeight="1">
      <c r="A132" s="5">
        <v>33.0</v>
      </c>
      <c r="B132" s="5">
        <v>2.0</v>
      </c>
      <c r="C132" s="37" t="s">
        <v>486</v>
      </c>
      <c r="D132" s="37" t="s">
        <v>27</v>
      </c>
      <c r="E132" s="37" t="s">
        <v>31</v>
      </c>
      <c r="F132" s="37" t="s">
        <v>31</v>
      </c>
      <c r="G132" s="37" t="s">
        <v>31</v>
      </c>
      <c r="H132" s="37">
        <v>4.0</v>
      </c>
      <c r="I132" s="37">
        <v>0.0</v>
      </c>
      <c r="J132" s="37">
        <v>0.0</v>
      </c>
      <c r="K132" s="37">
        <v>0.0</v>
      </c>
      <c r="L132" s="37" t="s">
        <v>310</v>
      </c>
      <c r="M132" s="37" t="s">
        <v>31</v>
      </c>
      <c r="N132" s="37" t="s">
        <v>32</v>
      </c>
      <c r="O132" s="5" t="s">
        <v>258</v>
      </c>
      <c r="P132" s="5" t="s">
        <v>32</v>
      </c>
      <c r="Q132" s="5" t="s">
        <v>32</v>
      </c>
      <c r="R132" s="6" t="s">
        <v>32</v>
      </c>
      <c r="S132" s="37" t="s">
        <v>32</v>
      </c>
      <c r="T132" s="5" t="s">
        <v>32</v>
      </c>
      <c r="U132" s="5" t="s">
        <v>32</v>
      </c>
      <c r="V132" s="5" t="s">
        <v>32</v>
      </c>
      <c r="W132" s="5" t="s">
        <v>32</v>
      </c>
      <c r="X132" s="5" t="s">
        <v>32</v>
      </c>
      <c r="Y132" s="5" t="s">
        <v>32</v>
      </c>
      <c r="Z132" s="5" t="s">
        <v>32</v>
      </c>
      <c r="AA132" s="5" t="s">
        <v>32</v>
      </c>
      <c r="AB132" s="5" t="s">
        <v>32</v>
      </c>
      <c r="AC132" s="5" t="s">
        <v>32</v>
      </c>
      <c r="AK132" s="5" t="s">
        <v>31</v>
      </c>
      <c r="AL132" s="5" t="s">
        <v>32</v>
      </c>
      <c r="AM132" s="5" t="s">
        <v>31</v>
      </c>
    </row>
    <row r="133" ht="15.75" customHeight="1">
      <c r="A133" s="5">
        <v>33.0</v>
      </c>
      <c r="B133" s="5">
        <v>3.0</v>
      </c>
      <c r="C133" s="37" t="s">
        <v>487</v>
      </c>
      <c r="D133" s="37" t="s">
        <v>27</v>
      </c>
      <c r="E133" s="37" t="s">
        <v>31</v>
      </c>
      <c r="F133" s="37" t="s">
        <v>31</v>
      </c>
      <c r="G133" s="37" t="s">
        <v>31</v>
      </c>
      <c r="H133" s="37">
        <v>5.0</v>
      </c>
      <c r="I133" s="37">
        <v>0.0</v>
      </c>
      <c r="J133" s="37">
        <v>0.0</v>
      </c>
      <c r="K133" s="37">
        <v>0.0</v>
      </c>
      <c r="L133" s="37" t="s">
        <v>257</v>
      </c>
      <c r="M133" s="37" t="s">
        <v>31</v>
      </c>
      <c r="N133" s="37" t="s">
        <v>32</v>
      </c>
      <c r="O133" s="5" t="s">
        <v>189</v>
      </c>
      <c r="P133" s="5" t="s">
        <v>32</v>
      </c>
      <c r="Q133" s="5" t="s">
        <v>32</v>
      </c>
      <c r="R133" s="6" t="s">
        <v>32</v>
      </c>
      <c r="S133" s="37" t="s">
        <v>32</v>
      </c>
      <c r="T133" s="5" t="s">
        <v>32</v>
      </c>
      <c r="U133" s="5" t="s">
        <v>32</v>
      </c>
      <c r="V133" s="5" t="s">
        <v>32</v>
      </c>
      <c r="W133" s="5" t="s">
        <v>32</v>
      </c>
      <c r="X133" s="5" t="s">
        <v>32</v>
      </c>
      <c r="Y133" s="5" t="s">
        <v>32</v>
      </c>
      <c r="Z133" s="5" t="s">
        <v>32</v>
      </c>
      <c r="AA133" s="5" t="s">
        <v>32</v>
      </c>
      <c r="AB133" s="5" t="s">
        <v>32</v>
      </c>
      <c r="AC133" s="5" t="s">
        <v>32</v>
      </c>
      <c r="AK133" s="5" t="s">
        <v>27</v>
      </c>
      <c r="AL133" s="5" t="s">
        <v>197</v>
      </c>
      <c r="AM133" s="5" t="s">
        <v>27</v>
      </c>
    </row>
    <row r="134" ht="15.75" customHeight="1">
      <c r="A134" s="5">
        <v>33.0</v>
      </c>
      <c r="B134" s="5">
        <v>4.0</v>
      </c>
      <c r="C134" s="37" t="s">
        <v>483</v>
      </c>
      <c r="D134" s="37" t="s">
        <v>27</v>
      </c>
      <c r="E134" s="37" t="s">
        <v>31</v>
      </c>
      <c r="F134" s="37" t="s">
        <v>31</v>
      </c>
      <c r="G134" s="37" t="s">
        <v>31</v>
      </c>
      <c r="H134" s="37">
        <v>2.0</v>
      </c>
      <c r="I134" s="37">
        <v>0.0</v>
      </c>
      <c r="J134" s="37">
        <v>0.0</v>
      </c>
      <c r="K134" s="37">
        <v>0.0</v>
      </c>
      <c r="L134" s="37" t="s">
        <v>488</v>
      </c>
      <c r="M134" s="37" t="s">
        <v>31</v>
      </c>
      <c r="N134" s="37" t="s">
        <v>32</v>
      </c>
      <c r="O134" s="5" t="s">
        <v>258</v>
      </c>
      <c r="P134" s="5" t="s">
        <v>32</v>
      </c>
      <c r="Q134" s="5" t="s">
        <v>32</v>
      </c>
      <c r="R134" s="6" t="s">
        <v>32</v>
      </c>
      <c r="S134" s="37" t="s">
        <v>32</v>
      </c>
      <c r="T134" s="5" t="s">
        <v>32</v>
      </c>
      <c r="U134" s="5" t="s">
        <v>32</v>
      </c>
      <c r="V134" s="5" t="s">
        <v>32</v>
      </c>
      <c r="W134" s="5" t="s">
        <v>32</v>
      </c>
      <c r="X134" s="5" t="s">
        <v>32</v>
      </c>
      <c r="Y134" s="5" t="s">
        <v>32</v>
      </c>
      <c r="Z134" s="5" t="s">
        <v>32</v>
      </c>
      <c r="AA134" s="5" t="s">
        <v>32</v>
      </c>
      <c r="AB134" s="5" t="s">
        <v>32</v>
      </c>
      <c r="AC134" s="5" t="s">
        <v>32</v>
      </c>
      <c r="AK134" s="5" t="s">
        <v>27</v>
      </c>
      <c r="AL134" s="5" t="s">
        <v>197</v>
      </c>
      <c r="AM134" s="5" t="s">
        <v>27</v>
      </c>
    </row>
    <row r="135" ht="15.75" customHeight="1">
      <c r="A135" s="5">
        <v>33.0</v>
      </c>
      <c r="B135" s="5">
        <v>5.0</v>
      </c>
      <c r="C135" s="37" t="s">
        <v>489</v>
      </c>
      <c r="D135" s="37" t="s">
        <v>27</v>
      </c>
      <c r="E135" s="37" t="s">
        <v>31</v>
      </c>
      <c r="F135" s="37" t="s">
        <v>31</v>
      </c>
      <c r="G135" s="37" t="s">
        <v>31</v>
      </c>
      <c r="H135" s="37">
        <v>3.0</v>
      </c>
      <c r="I135" s="37">
        <v>0.0</v>
      </c>
      <c r="J135" s="37">
        <v>0.0</v>
      </c>
      <c r="K135" s="37">
        <v>0.0</v>
      </c>
      <c r="L135" s="37" t="s">
        <v>490</v>
      </c>
      <c r="M135" s="37" t="s">
        <v>31</v>
      </c>
      <c r="N135" s="37" t="s">
        <v>32</v>
      </c>
      <c r="O135" s="5" t="s">
        <v>339</v>
      </c>
      <c r="P135" s="5" t="s">
        <v>32</v>
      </c>
      <c r="Q135" s="5" t="s">
        <v>32</v>
      </c>
      <c r="R135" s="6" t="s">
        <v>32</v>
      </c>
      <c r="S135" s="37" t="s">
        <v>32</v>
      </c>
      <c r="T135" s="5" t="s">
        <v>32</v>
      </c>
      <c r="U135" s="5" t="s">
        <v>32</v>
      </c>
      <c r="V135" s="5" t="s">
        <v>32</v>
      </c>
      <c r="W135" s="5" t="s">
        <v>32</v>
      </c>
      <c r="X135" s="5" t="s">
        <v>32</v>
      </c>
      <c r="Y135" s="5" t="s">
        <v>32</v>
      </c>
      <c r="Z135" s="5" t="s">
        <v>32</v>
      </c>
      <c r="AA135" s="5" t="s">
        <v>32</v>
      </c>
      <c r="AB135" s="5" t="s">
        <v>32</v>
      </c>
      <c r="AC135" s="5" t="s">
        <v>32</v>
      </c>
      <c r="AK135" s="5" t="s">
        <v>27</v>
      </c>
      <c r="AL135" s="5" t="s">
        <v>197</v>
      </c>
      <c r="AM135" s="5" t="s">
        <v>27</v>
      </c>
    </row>
    <row r="136" ht="15.75" customHeight="1">
      <c r="A136">
        <v>34.0</v>
      </c>
      <c r="B136" s="5">
        <v>1.0</v>
      </c>
      <c r="C136" s="37" t="s">
        <v>491</v>
      </c>
      <c r="D136" s="37" t="s">
        <v>27</v>
      </c>
      <c r="E136" s="37" t="s">
        <v>27</v>
      </c>
      <c r="F136" s="37" t="s">
        <v>27</v>
      </c>
      <c r="G136" s="37" t="s">
        <v>27</v>
      </c>
      <c r="H136" s="37">
        <v>2.0</v>
      </c>
      <c r="I136" s="37">
        <v>4.0</v>
      </c>
      <c r="J136" s="37">
        <v>1.0</v>
      </c>
      <c r="K136" s="37">
        <v>0.0</v>
      </c>
      <c r="L136" s="37" t="s">
        <v>211</v>
      </c>
      <c r="M136" s="37" t="s">
        <v>211</v>
      </c>
      <c r="N136" s="37" t="s">
        <v>211</v>
      </c>
      <c r="O136" s="5" t="s">
        <v>258</v>
      </c>
      <c r="P136" s="5">
        <v>2.0</v>
      </c>
      <c r="Q136" s="5" t="s">
        <v>89</v>
      </c>
      <c r="R136" s="6">
        <v>1.0</v>
      </c>
      <c r="S136" s="37" t="s">
        <v>492</v>
      </c>
      <c r="T136" s="5" t="s">
        <v>27</v>
      </c>
      <c r="U136" s="5" t="s">
        <v>31</v>
      </c>
      <c r="V136" s="5" t="s">
        <v>493</v>
      </c>
      <c r="W136" s="5">
        <v>4.0</v>
      </c>
      <c r="X136" s="5" t="s">
        <v>494</v>
      </c>
      <c r="Y136" s="5">
        <v>3.0</v>
      </c>
      <c r="Z136" s="41" t="s">
        <v>495</v>
      </c>
      <c r="AA136" s="5" t="s">
        <v>32</v>
      </c>
      <c r="AB136" s="5" t="s">
        <v>27</v>
      </c>
      <c r="AC136" s="5" t="s">
        <v>412</v>
      </c>
      <c r="AK136" s="5" t="s">
        <v>27</v>
      </c>
      <c r="AL136" s="5" t="s">
        <v>197</v>
      </c>
      <c r="AM136" s="5" t="s">
        <v>27</v>
      </c>
    </row>
    <row r="137" ht="15.75" customHeight="1">
      <c r="A137">
        <v>34.0</v>
      </c>
      <c r="B137" s="5">
        <v>2.0</v>
      </c>
      <c r="C137" s="37" t="s">
        <v>276</v>
      </c>
      <c r="D137" s="37" t="s">
        <v>27</v>
      </c>
      <c r="E137" s="37" t="s">
        <v>27</v>
      </c>
      <c r="F137" s="37" t="s">
        <v>27</v>
      </c>
      <c r="G137" s="37" t="s">
        <v>27</v>
      </c>
      <c r="H137" s="37">
        <v>3.0</v>
      </c>
      <c r="I137" s="37">
        <v>5.0</v>
      </c>
      <c r="J137" s="37">
        <v>1.0</v>
      </c>
      <c r="K137" s="37">
        <v>0.0</v>
      </c>
      <c r="L137" s="37" t="s">
        <v>211</v>
      </c>
      <c r="M137" s="37" t="s">
        <v>211</v>
      </c>
      <c r="N137" s="37" t="s">
        <v>211</v>
      </c>
      <c r="O137" s="5" t="s">
        <v>258</v>
      </c>
      <c r="P137" s="5">
        <v>2.0</v>
      </c>
      <c r="Q137" s="5" t="s">
        <v>89</v>
      </c>
      <c r="R137" s="6">
        <v>2.0</v>
      </c>
      <c r="S137" s="37" t="s">
        <v>496</v>
      </c>
      <c r="T137" s="5" t="s">
        <v>27</v>
      </c>
      <c r="U137" s="5" t="s">
        <v>31</v>
      </c>
      <c r="V137" s="5" t="s">
        <v>493</v>
      </c>
      <c r="W137" s="5">
        <v>4.0</v>
      </c>
      <c r="X137" s="5" t="s">
        <v>494</v>
      </c>
      <c r="Y137" s="5">
        <v>3.0</v>
      </c>
      <c r="Z137" s="41" t="s">
        <v>495</v>
      </c>
      <c r="AA137" s="5" t="s">
        <v>32</v>
      </c>
      <c r="AB137" s="5" t="s">
        <v>27</v>
      </c>
      <c r="AC137" s="5" t="s">
        <v>412</v>
      </c>
      <c r="AK137" s="5" t="s">
        <v>27</v>
      </c>
      <c r="AL137" s="5" t="s">
        <v>197</v>
      </c>
      <c r="AM137" s="5" t="s">
        <v>27</v>
      </c>
    </row>
    <row r="138" ht="15.75" customHeight="1">
      <c r="A138">
        <v>35.0</v>
      </c>
      <c r="B138" s="5">
        <v>1.0</v>
      </c>
      <c r="C138" s="37" t="s">
        <v>497</v>
      </c>
      <c r="D138" s="37" t="s">
        <v>27</v>
      </c>
      <c r="E138" s="37" t="s">
        <v>31</v>
      </c>
      <c r="F138" s="37" t="s">
        <v>31</v>
      </c>
      <c r="G138" s="37" t="s">
        <v>31</v>
      </c>
      <c r="H138" s="37">
        <v>4.0</v>
      </c>
      <c r="I138" s="37">
        <v>0.0</v>
      </c>
      <c r="J138" s="37">
        <v>0.0</v>
      </c>
      <c r="K138" s="37">
        <v>0.0</v>
      </c>
      <c r="L138" s="37" t="s">
        <v>310</v>
      </c>
      <c r="M138" s="37" t="s">
        <v>31</v>
      </c>
      <c r="N138" s="37" t="s">
        <v>32</v>
      </c>
      <c r="O138" s="5" t="s">
        <v>258</v>
      </c>
      <c r="P138" s="5" t="s">
        <v>32</v>
      </c>
      <c r="Q138" s="5" t="s">
        <v>32</v>
      </c>
      <c r="R138" s="6" t="s">
        <v>32</v>
      </c>
      <c r="S138" s="37" t="s">
        <v>32</v>
      </c>
      <c r="T138" s="5" t="s">
        <v>32</v>
      </c>
      <c r="U138" s="5" t="s">
        <v>32</v>
      </c>
      <c r="V138" s="5" t="s">
        <v>32</v>
      </c>
      <c r="W138" s="5" t="s">
        <v>32</v>
      </c>
      <c r="X138" s="5" t="s">
        <v>32</v>
      </c>
      <c r="Y138" s="5" t="s">
        <v>32</v>
      </c>
      <c r="Z138" s="5" t="s">
        <v>32</v>
      </c>
      <c r="AA138" s="5" t="s">
        <v>32</v>
      </c>
      <c r="AB138" s="5" t="s">
        <v>32</v>
      </c>
      <c r="AC138" s="5" t="s">
        <v>32</v>
      </c>
      <c r="AK138" s="5" t="s">
        <v>27</v>
      </c>
      <c r="AL138" s="5" t="s">
        <v>340</v>
      </c>
      <c r="AM138" s="5" t="s">
        <v>27</v>
      </c>
    </row>
    <row r="139" ht="15.75" customHeight="1">
      <c r="A139" s="5">
        <v>35.0</v>
      </c>
      <c r="B139" s="5">
        <v>2.0</v>
      </c>
      <c r="C139" s="37" t="s">
        <v>498</v>
      </c>
      <c r="D139" s="37" t="s">
        <v>27</v>
      </c>
      <c r="E139" s="37" t="s">
        <v>31</v>
      </c>
      <c r="F139" s="37" t="s">
        <v>31</v>
      </c>
      <c r="G139" s="37" t="s">
        <v>31</v>
      </c>
      <c r="H139" s="37">
        <v>4.0</v>
      </c>
      <c r="I139" s="37">
        <v>0.0</v>
      </c>
      <c r="J139" s="37">
        <v>0.0</v>
      </c>
      <c r="K139" s="37">
        <v>0.0</v>
      </c>
      <c r="L139" s="37" t="s">
        <v>310</v>
      </c>
      <c r="M139" s="37" t="s">
        <v>31</v>
      </c>
      <c r="N139" s="37" t="s">
        <v>32</v>
      </c>
      <c r="O139" s="5" t="s">
        <v>258</v>
      </c>
      <c r="P139" s="5" t="s">
        <v>32</v>
      </c>
      <c r="Q139" s="5" t="s">
        <v>32</v>
      </c>
      <c r="R139" s="6" t="s">
        <v>32</v>
      </c>
      <c r="S139" s="37" t="s">
        <v>32</v>
      </c>
      <c r="T139" s="5" t="s">
        <v>32</v>
      </c>
      <c r="U139" s="5" t="s">
        <v>32</v>
      </c>
      <c r="V139" s="5" t="s">
        <v>32</v>
      </c>
      <c r="W139" s="5" t="s">
        <v>32</v>
      </c>
      <c r="X139" s="5" t="s">
        <v>32</v>
      </c>
      <c r="Y139" s="5" t="s">
        <v>32</v>
      </c>
      <c r="Z139" s="5" t="s">
        <v>32</v>
      </c>
      <c r="AA139" s="5" t="s">
        <v>32</v>
      </c>
      <c r="AB139" s="5" t="s">
        <v>32</v>
      </c>
      <c r="AC139" s="5" t="s">
        <v>32</v>
      </c>
      <c r="AK139" s="5" t="s">
        <v>27</v>
      </c>
      <c r="AL139" s="5" t="s">
        <v>197</v>
      </c>
      <c r="AM139" s="5" t="s">
        <v>27</v>
      </c>
    </row>
    <row r="140" ht="15.75" customHeight="1">
      <c r="A140">
        <v>36.0</v>
      </c>
      <c r="B140" s="5">
        <v>1.0</v>
      </c>
      <c r="C140" s="17" t="s">
        <v>499</v>
      </c>
      <c r="D140" s="37" t="s">
        <v>27</v>
      </c>
      <c r="E140" s="37" t="s">
        <v>31</v>
      </c>
      <c r="F140" s="37" t="s">
        <v>31</v>
      </c>
      <c r="G140" s="37" t="s">
        <v>31</v>
      </c>
      <c r="H140" s="37">
        <v>5.0</v>
      </c>
      <c r="I140" s="37">
        <v>0.0</v>
      </c>
      <c r="J140" s="37">
        <v>0.0</v>
      </c>
      <c r="K140" s="37">
        <v>0.0</v>
      </c>
      <c r="L140" s="37" t="s">
        <v>32</v>
      </c>
      <c r="M140" s="37" t="s">
        <v>32</v>
      </c>
      <c r="N140" s="37" t="s">
        <v>32</v>
      </c>
      <c r="O140" s="5" t="s">
        <v>258</v>
      </c>
      <c r="P140" s="5" t="s">
        <v>32</v>
      </c>
      <c r="Q140" s="5" t="s">
        <v>32</v>
      </c>
      <c r="R140" s="6" t="s">
        <v>32</v>
      </c>
      <c r="S140" s="37" t="s">
        <v>32</v>
      </c>
      <c r="T140" s="5" t="s">
        <v>32</v>
      </c>
      <c r="U140" s="5" t="s">
        <v>32</v>
      </c>
      <c r="V140" s="5" t="s">
        <v>32</v>
      </c>
      <c r="W140" s="5" t="s">
        <v>32</v>
      </c>
      <c r="X140" s="5" t="s">
        <v>32</v>
      </c>
      <c r="Y140" s="5" t="s">
        <v>32</v>
      </c>
      <c r="Z140" s="5" t="s">
        <v>32</v>
      </c>
      <c r="AA140" s="5" t="s">
        <v>32</v>
      </c>
      <c r="AB140" s="5" t="s">
        <v>32</v>
      </c>
      <c r="AC140" s="5" t="s">
        <v>32</v>
      </c>
      <c r="AK140" s="5" t="s">
        <v>27</v>
      </c>
      <c r="AL140" s="5" t="s">
        <v>500</v>
      </c>
      <c r="AM140" s="5" t="s">
        <v>27</v>
      </c>
      <c r="AN140" s="5" t="s">
        <v>501</v>
      </c>
    </row>
    <row r="141" ht="15.75" customHeight="1">
      <c r="A141" s="5">
        <v>36.0</v>
      </c>
      <c r="B141" s="5">
        <v>2.0</v>
      </c>
      <c r="C141" s="17" t="s">
        <v>502</v>
      </c>
      <c r="D141" s="37" t="s">
        <v>27</v>
      </c>
      <c r="E141" s="37" t="s">
        <v>31</v>
      </c>
      <c r="F141" s="37" t="s">
        <v>31</v>
      </c>
      <c r="G141" s="37" t="s">
        <v>31</v>
      </c>
      <c r="H141" s="37">
        <v>4.0</v>
      </c>
      <c r="I141" s="37">
        <v>0.0</v>
      </c>
      <c r="J141" s="37">
        <v>0.0</v>
      </c>
      <c r="K141" s="37">
        <v>0.0</v>
      </c>
      <c r="L141" s="37" t="s">
        <v>32</v>
      </c>
      <c r="M141" s="37" t="s">
        <v>32</v>
      </c>
      <c r="N141" s="37" t="s">
        <v>32</v>
      </c>
      <c r="O141" s="5" t="s">
        <v>258</v>
      </c>
      <c r="P141" s="5" t="s">
        <v>32</v>
      </c>
      <c r="Q141" s="5" t="s">
        <v>32</v>
      </c>
      <c r="R141" s="6" t="s">
        <v>32</v>
      </c>
      <c r="S141" s="37" t="s">
        <v>32</v>
      </c>
      <c r="T141" s="5" t="s">
        <v>32</v>
      </c>
      <c r="U141" s="5" t="s">
        <v>32</v>
      </c>
      <c r="V141" s="5" t="s">
        <v>32</v>
      </c>
      <c r="W141" s="5" t="s">
        <v>32</v>
      </c>
      <c r="X141" s="5" t="s">
        <v>32</v>
      </c>
      <c r="Y141" s="5" t="s">
        <v>32</v>
      </c>
      <c r="Z141" s="5" t="s">
        <v>32</v>
      </c>
      <c r="AA141" s="5" t="s">
        <v>32</v>
      </c>
      <c r="AB141" s="5" t="s">
        <v>32</v>
      </c>
      <c r="AC141" s="5" t="s">
        <v>32</v>
      </c>
      <c r="AK141" s="5" t="s">
        <v>27</v>
      </c>
      <c r="AL141" s="5" t="s">
        <v>500</v>
      </c>
      <c r="AM141" s="5" t="s">
        <v>27</v>
      </c>
      <c r="AN141" s="5" t="s">
        <v>501</v>
      </c>
    </row>
    <row r="142" ht="15.75" customHeight="1">
      <c r="A142">
        <v>37.0</v>
      </c>
      <c r="B142">
        <v>1.0</v>
      </c>
      <c r="C142" s="38" t="s">
        <v>503</v>
      </c>
      <c r="D142" s="37" t="s">
        <v>27</v>
      </c>
      <c r="E142" s="37" t="s">
        <v>27</v>
      </c>
      <c r="F142" s="37" t="s">
        <v>27</v>
      </c>
      <c r="G142" s="37" t="s">
        <v>27</v>
      </c>
      <c r="H142" s="38">
        <v>3.0</v>
      </c>
      <c r="I142" s="38">
        <v>4.0</v>
      </c>
      <c r="J142" s="38">
        <v>0.0</v>
      </c>
      <c r="K142" s="38">
        <v>0.0</v>
      </c>
      <c r="L142" s="38" t="s">
        <v>32</v>
      </c>
      <c r="M142" s="38" t="s">
        <v>32</v>
      </c>
      <c r="N142" s="38" t="s">
        <v>32</v>
      </c>
      <c r="O142" t="s">
        <v>189</v>
      </c>
      <c r="P142">
        <v>1.0</v>
      </c>
      <c r="Q142" s="5" t="s">
        <v>94</v>
      </c>
      <c r="R142" s="6">
        <v>1.0</v>
      </c>
      <c r="S142" s="44" t="s">
        <v>504</v>
      </c>
      <c r="T142" s="5" t="s">
        <v>27</v>
      </c>
      <c r="U142" s="5" t="s">
        <v>27</v>
      </c>
      <c r="V142" s="5" t="s">
        <v>32</v>
      </c>
      <c r="W142" s="5">
        <v>0.0</v>
      </c>
      <c r="X142" s="5" t="s">
        <v>32</v>
      </c>
      <c r="Y142" s="5">
        <v>6.0</v>
      </c>
      <c r="Z142" s="5" t="s">
        <v>32</v>
      </c>
      <c r="AA142" s="45">
        <v>1.0</v>
      </c>
      <c r="AB142" s="5" t="s">
        <v>31</v>
      </c>
      <c r="AC142" t="s">
        <v>32</v>
      </c>
      <c r="AD142" s="5" t="s">
        <v>505</v>
      </c>
      <c r="AK142" t="s">
        <v>31</v>
      </c>
      <c r="AL142" t="s">
        <v>32</v>
      </c>
      <c r="AM142" s="5" t="s">
        <v>27</v>
      </c>
      <c r="AN142" s="5" t="s">
        <v>312</v>
      </c>
    </row>
    <row r="143" ht="15.75" customHeight="1">
      <c r="A143">
        <v>37.0</v>
      </c>
      <c r="B143">
        <v>2.0</v>
      </c>
      <c r="C143" s="37" t="s">
        <v>307</v>
      </c>
      <c r="D143" s="37" t="s">
        <v>27</v>
      </c>
      <c r="E143" s="37" t="s">
        <v>27</v>
      </c>
      <c r="F143" s="37" t="s">
        <v>27</v>
      </c>
      <c r="G143" s="37" t="s">
        <v>27</v>
      </c>
      <c r="H143" s="37">
        <v>3.0</v>
      </c>
      <c r="I143" s="37">
        <v>3.0</v>
      </c>
      <c r="J143" s="37">
        <v>1.0</v>
      </c>
      <c r="K143" s="37">
        <v>0.0</v>
      </c>
      <c r="L143" s="37" t="s">
        <v>227</v>
      </c>
      <c r="M143" s="37" t="s">
        <v>227</v>
      </c>
      <c r="N143" s="37" t="s">
        <v>227</v>
      </c>
      <c r="O143" t="s">
        <v>189</v>
      </c>
      <c r="P143">
        <v>1.0</v>
      </c>
      <c r="Q143" s="5" t="s">
        <v>94</v>
      </c>
      <c r="R143" s="6">
        <v>2.0</v>
      </c>
      <c r="S143" s="44" t="s">
        <v>506</v>
      </c>
      <c r="T143" s="5" t="s">
        <v>27</v>
      </c>
      <c r="U143" s="5" t="s">
        <v>27</v>
      </c>
      <c r="V143" s="5" t="s">
        <v>32</v>
      </c>
      <c r="W143" s="5">
        <v>0.0</v>
      </c>
      <c r="X143" s="5" t="s">
        <v>32</v>
      </c>
      <c r="Y143" s="5">
        <v>6.0</v>
      </c>
      <c r="Z143" s="5" t="s">
        <v>32</v>
      </c>
      <c r="AA143" s="45">
        <v>2.0</v>
      </c>
      <c r="AB143" s="5" t="s">
        <v>31</v>
      </c>
      <c r="AC143" t="s">
        <v>32</v>
      </c>
      <c r="AD143" s="5" t="s">
        <v>507</v>
      </c>
      <c r="AK143" t="s">
        <v>31</v>
      </c>
      <c r="AL143" t="s">
        <v>32</v>
      </c>
      <c r="AM143" s="5" t="s">
        <v>27</v>
      </c>
    </row>
    <row r="144" ht="15.75" customHeight="1">
      <c r="A144">
        <v>37.0</v>
      </c>
      <c r="B144">
        <v>3.0</v>
      </c>
      <c r="C144" s="38" t="s">
        <v>508</v>
      </c>
      <c r="D144" s="37" t="s">
        <v>27</v>
      </c>
      <c r="E144" s="37" t="s">
        <v>27</v>
      </c>
      <c r="F144" s="37" t="s">
        <v>27</v>
      </c>
      <c r="G144" s="37" t="s">
        <v>27</v>
      </c>
      <c r="H144" s="38">
        <v>4.0</v>
      </c>
      <c r="I144" s="38">
        <v>5.0</v>
      </c>
      <c r="J144" s="38">
        <v>1.0</v>
      </c>
      <c r="K144" s="38">
        <v>0.0</v>
      </c>
      <c r="L144" s="38" t="s">
        <v>32</v>
      </c>
      <c r="M144" s="38" t="s">
        <v>32</v>
      </c>
      <c r="N144" s="38" t="s">
        <v>32</v>
      </c>
      <c r="O144" t="s">
        <v>189</v>
      </c>
      <c r="P144">
        <v>1.0</v>
      </c>
      <c r="Q144" s="5" t="s">
        <v>94</v>
      </c>
      <c r="R144" s="6">
        <v>3.0</v>
      </c>
      <c r="S144" s="44" t="s">
        <v>509</v>
      </c>
      <c r="T144" s="5" t="s">
        <v>27</v>
      </c>
      <c r="U144" s="5" t="s">
        <v>27</v>
      </c>
      <c r="V144" s="5" t="s">
        <v>32</v>
      </c>
      <c r="W144" s="5">
        <v>0.0</v>
      </c>
      <c r="X144" s="5" t="s">
        <v>32</v>
      </c>
      <c r="Y144" s="5">
        <v>6.0</v>
      </c>
      <c r="Z144" s="5" t="s">
        <v>32</v>
      </c>
      <c r="AA144" s="6">
        <v>3.0</v>
      </c>
      <c r="AB144" s="5" t="s">
        <v>31</v>
      </c>
      <c r="AC144" t="s">
        <v>32</v>
      </c>
      <c r="AD144" s="5" t="s">
        <v>507</v>
      </c>
      <c r="AK144" t="s">
        <v>31</v>
      </c>
      <c r="AL144" t="s">
        <v>32</v>
      </c>
      <c r="AM144" s="5" t="s">
        <v>27</v>
      </c>
    </row>
    <row r="145" ht="15.75" customHeight="1">
      <c r="A145" s="5">
        <v>38.0</v>
      </c>
      <c r="B145" s="5">
        <v>1.0</v>
      </c>
      <c r="C145" s="15" t="s">
        <v>510</v>
      </c>
      <c r="D145" s="37" t="s">
        <v>27</v>
      </c>
      <c r="E145" s="37" t="s">
        <v>31</v>
      </c>
      <c r="F145" s="37" t="s">
        <v>31</v>
      </c>
      <c r="G145" s="37" t="s">
        <v>31</v>
      </c>
      <c r="H145" s="37">
        <v>1.0</v>
      </c>
      <c r="I145" s="37">
        <v>4.0</v>
      </c>
      <c r="J145" s="37">
        <v>0.0</v>
      </c>
      <c r="K145" s="37">
        <v>0.0</v>
      </c>
      <c r="L145" s="37" t="s">
        <v>32</v>
      </c>
      <c r="M145" s="37" t="s">
        <v>32</v>
      </c>
      <c r="N145" s="37" t="s">
        <v>32</v>
      </c>
      <c r="O145" s="5" t="s">
        <v>258</v>
      </c>
      <c r="P145" s="5" t="s">
        <v>32</v>
      </c>
      <c r="Q145" s="5" t="s">
        <v>32</v>
      </c>
      <c r="R145" s="6" t="s">
        <v>32</v>
      </c>
      <c r="S145" s="37" t="s">
        <v>32</v>
      </c>
      <c r="T145" s="5" t="s">
        <v>32</v>
      </c>
      <c r="U145" s="5" t="s">
        <v>32</v>
      </c>
      <c r="V145" s="5" t="s">
        <v>32</v>
      </c>
      <c r="W145" s="5" t="s">
        <v>32</v>
      </c>
      <c r="X145" s="5" t="s">
        <v>32</v>
      </c>
      <c r="Y145" s="5" t="s">
        <v>32</v>
      </c>
      <c r="Z145" s="5" t="s">
        <v>32</v>
      </c>
      <c r="AA145" s="5" t="s">
        <v>32</v>
      </c>
      <c r="AB145" s="5" t="s">
        <v>32</v>
      </c>
      <c r="AC145" s="5" t="s">
        <v>32</v>
      </c>
      <c r="AD145" s="5"/>
      <c r="AK145" s="5" t="s">
        <v>31</v>
      </c>
      <c r="AL145" s="5" t="s">
        <v>32</v>
      </c>
      <c r="AM145" s="5" t="s">
        <v>31</v>
      </c>
    </row>
    <row r="146" ht="15.75" customHeight="1">
      <c r="A146" s="5">
        <v>38.0</v>
      </c>
      <c r="B146" s="5">
        <v>2.0</v>
      </c>
      <c r="C146" s="15" t="s">
        <v>511</v>
      </c>
      <c r="D146" s="37" t="s">
        <v>27</v>
      </c>
      <c r="E146" s="37" t="s">
        <v>31</v>
      </c>
      <c r="F146" s="37" t="s">
        <v>31</v>
      </c>
      <c r="G146" s="37" t="s">
        <v>31</v>
      </c>
      <c r="H146" s="37">
        <v>1.0</v>
      </c>
      <c r="I146" s="37">
        <v>4.0</v>
      </c>
      <c r="J146" s="37">
        <v>2.0</v>
      </c>
      <c r="K146" s="37">
        <v>0.0</v>
      </c>
      <c r="L146" s="37" t="s">
        <v>32</v>
      </c>
      <c r="M146" s="37" t="s">
        <v>32</v>
      </c>
      <c r="N146" s="37" t="s">
        <v>32</v>
      </c>
      <c r="O146" s="5" t="s">
        <v>258</v>
      </c>
      <c r="P146" s="5" t="s">
        <v>32</v>
      </c>
      <c r="Q146" s="5" t="s">
        <v>32</v>
      </c>
      <c r="R146" s="6" t="s">
        <v>32</v>
      </c>
      <c r="S146" s="37" t="s">
        <v>32</v>
      </c>
      <c r="T146" s="5" t="s">
        <v>32</v>
      </c>
      <c r="U146" s="5" t="s">
        <v>32</v>
      </c>
      <c r="V146" s="5" t="s">
        <v>32</v>
      </c>
      <c r="W146" s="5" t="s">
        <v>32</v>
      </c>
      <c r="X146" s="5" t="s">
        <v>32</v>
      </c>
      <c r="Y146" s="5" t="s">
        <v>32</v>
      </c>
      <c r="Z146" s="5" t="s">
        <v>32</v>
      </c>
      <c r="AA146" s="5" t="s">
        <v>32</v>
      </c>
      <c r="AB146" s="5" t="s">
        <v>32</v>
      </c>
      <c r="AC146" s="5" t="s">
        <v>32</v>
      </c>
      <c r="AD146" s="5"/>
      <c r="AK146" s="5" t="s">
        <v>31</v>
      </c>
      <c r="AL146" s="5" t="s">
        <v>32</v>
      </c>
      <c r="AM146" s="5" t="s">
        <v>27</v>
      </c>
    </row>
    <row r="147" ht="15.75" customHeight="1">
      <c r="A147" s="5">
        <v>38.0</v>
      </c>
      <c r="B147" s="5">
        <v>3.0</v>
      </c>
      <c r="C147" s="15" t="s">
        <v>512</v>
      </c>
      <c r="D147" s="37" t="s">
        <v>27</v>
      </c>
      <c r="E147" s="37" t="s">
        <v>31</v>
      </c>
      <c r="F147" s="37" t="s">
        <v>31</v>
      </c>
      <c r="G147" s="37" t="s">
        <v>31</v>
      </c>
      <c r="H147" s="37">
        <v>2.0</v>
      </c>
      <c r="I147" s="37">
        <v>5.0</v>
      </c>
      <c r="J147" s="37">
        <v>2.0</v>
      </c>
      <c r="K147" s="37">
        <v>0.0</v>
      </c>
      <c r="L147" s="37" t="s">
        <v>32</v>
      </c>
      <c r="M147" s="37" t="s">
        <v>32</v>
      </c>
      <c r="N147" s="37" t="s">
        <v>32</v>
      </c>
      <c r="O147" s="5" t="s">
        <v>258</v>
      </c>
      <c r="P147" s="5" t="s">
        <v>32</v>
      </c>
      <c r="Q147" s="5" t="s">
        <v>32</v>
      </c>
      <c r="R147" s="6" t="s">
        <v>32</v>
      </c>
      <c r="S147" s="37" t="s">
        <v>32</v>
      </c>
      <c r="T147" s="5" t="s">
        <v>32</v>
      </c>
      <c r="U147" s="5" t="s">
        <v>32</v>
      </c>
      <c r="V147" s="5" t="s">
        <v>32</v>
      </c>
      <c r="W147" s="5" t="s">
        <v>32</v>
      </c>
      <c r="X147" s="5" t="s">
        <v>32</v>
      </c>
      <c r="Y147" s="5" t="s">
        <v>32</v>
      </c>
      <c r="Z147" s="5" t="s">
        <v>32</v>
      </c>
      <c r="AA147" s="5" t="s">
        <v>32</v>
      </c>
      <c r="AB147" s="5" t="s">
        <v>32</v>
      </c>
      <c r="AC147" s="5" t="s">
        <v>32</v>
      </c>
      <c r="AD147" s="5"/>
      <c r="AK147" s="5" t="s">
        <v>31</v>
      </c>
      <c r="AL147" s="5" t="s">
        <v>32</v>
      </c>
      <c r="AM147" s="5" t="s">
        <v>27</v>
      </c>
    </row>
    <row r="148" ht="15.75" customHeight="1">
      <c r="A148">
        <v>39.0</v>
      </c>
      <c r="B148">
        <v>1.0</v>
      </c>
      <c r="C148" s="38" t="s">
        <v>513</v>
      </c>
      <c r="D148" s="38" t="s">
        <v>27</v>
      </c>
      <c r="E148" s="38" t="s">
        <v>27</v>
      </c>
      <c r="F148" s="38" t="s">
        <v>27</v>
      </c>
      <c r="G148" s="38" t="s">
        <v>27</v>
      </c>
      <c r="H148" s="38">
        <v>4.0</v>
      </c>
      <c r="I148" s="38">
        <v>5.0</v>
      </c>
      <c r="J148" s="38">
        <v>2.0</v>
      </c>
      <c r="K148" s="38">
        <v>1.0</v>
      </c>
      <c r="L148" s="38" t="s">
        <v>514</v>
      </c>
      <c r="M148" s="38" t="s">
        <v>514</v>
      </c>
      <c r="N148" s="38" t="s">
        <v>514</v>
      </c>
      <c r="O148" t="s">
        <v>258</v>
      </c>
      <c r="P148">
        <v>1.0</v>
      </c>
      <c r="Q148" s="5" t="s">
        <v>97</v>
      </c>
      <c r="R148" s="6">
        <v>1.0</v>
      </c>
      <c r="S148" s="37" t="s">
        <v>515</v>
      </c>
      <c r="T148" s="5" t="s">
        <v>27</v>
      </c>
      <c r="U148" s="5" t="s">
        <v>27</v>
      </c>
      <c r="V148" s="5" t="s">
        <v>32</v>
      </c>
      <c r="W148" s="5">
        <v>1.0</v>
      </c>
      <c r="X148" t="s">
        <v>516</v>
      </c>
      <c r="Y148" s="5">
        <v>5.0</v>
      </c>
      <c r="Z148" s="5" t="s">
        <v>32</v>
      </c>
      <c r="AA148" s="6" t="s">
        <v>228</v>
      </c>
      <c r="AB148" s="5" t="s">
        <v>31</v>
      </c>
      <c r="AC148" t="s">
        <v>32</v>
      </c>
      <c r="AD148" s="5" t="s">
        <v>517</v>
      </c>
      <c r="AK148" s="5" t="s">
        <v>27</v>
      </c>
      <c r="AL148" s="5" t="s">
        <v>259</v>
      </c>
      <c r="AM148" s="5" t="s">
        <v>27</v>
      </c>
      <c r="AN148" s="47" t="s">
        <v>518</v>
      </c>
    </row>
    <row r="149" ht="15.75" customHeight="1">
      <c r="A149" s="5">
        <v>39.0</v>
      </c>
      <c r="B149" s="5">
        <v>2.0</v>
      </c>
      <c r="C149" s="38" t="s">
        <v>519</v>
      </c>
      <c r="D149" s="38" t="s">
        <v>27</v>
      </c>
      <c r="E149" s="38" t="s">
        <v>31</v>
      </c>
      <c r="F149" s="38" t="s">
        <v>31</v>
      </c>
      <c r="G149" s="38" t="s">
        <v>31</v>
      </c>
      <c r="H149" s="38">
        <v>4.0</v>
      </c>
      <c r="I149" s="38">
        <v>5.0</v>
      </c>
      <c r="J149" s="38">
        <v>2.0</v>
      </c>
      <c r="K149" s="38">
        <v>1.0</v>
      </c>
      <c r="L149" s="38" t="s">
        <v>388</v>
      </c>
      <c r="M149" s="38" t="s">
        <v>388</v>
      </c>
      <c r="N149" s="38" t="s">
        <v>32</v>
      </c>
      <c r="O149" s="5" t="s">
        <v>258</v>
      </c>
      <c r="P149" s="5" t="s">
        <v>32</v>
      </c>
      <c r="Q149" s="5" t="s">
        <v>32</v>
      </c>
      <c r="R149" s="6" t="s">
        <v>32</v>
      </c>
      <c r="S149" s="37" t="s">
        <v>32</v>
      </c>
      <c r="T149" s="5" t="s">
        <v>32</v>
      </c>
      <c r="U149" s="5" t="s">
        <v>32</v>
      </c>
      <c r="V149" s="5" t="s">
        <v>32</v>
      </c>
      <c r="W149" s="5" t="s">
        <v>32</v>
      </c>
      <c r="X149" s="5" t="s">
        <v>32</v>
      </c>
      <c r="Y149" s="5" t="s">
        <v>32</v>
      </c>
      <c r="Z149" s="5" t="s">
        <v>32</v>
      </c>
      <c r="AA149" s="5" t="s">
        <v>32</v>
      </c>
      <c r="AB149" s="5" t="s">
        <v>32</v>
      </c>
      <c r="AC149" s="5" t="s">
        <v>32</v>
      </c>
      <c r="AD149" s="5"/>
      <c r="AK149" s="5" t="s">
        <v>27</v>
      </c>
      <c r="AL149" s="5" t="s">
        <v>259</v>
      </c>
      <c r="AM149" s="5" t="s">
        <v>27</v>
      </c>
      <c r="AN149" s="47"/>
    </row>
    <row r="150" ht="15.75" customHeight="1">
      <c r="A150">
        <v>40.0</v>
      </c>
      <c r="B150" s="5">
        <v>1.0</v>
      </c>
      <c r="C150" s="37" t="s">
        <v>322</v>
      </c>
      <c r="D150" s="37" t="s">
        <v>27</v>
      </c>
      <c r="E150" s="37" t="s">
        <v>27</v>
      </c>
      <c r="F150" s="37" t="s">
        <v>27</v>
      </c>
      <c r="G150" s="37" t="s">
        <v>27</v>
      </c>
      <c r="H150" s="37">
        <v>2.0</v>
      </c>
      <c r="I150" s="37">
        <v>5.0</v>
      </c>
      <c r="J150" s="37">
        <v>1.0</v>
      </c>
      <c r="K150" s="37">
        <v>0.0</v>
      </c>
      <c r="L150" s="37" t="s">
        <v>257</v>
      </c>
      <c r="M150" s="37" t="s">
        <v>257</v>
      </c>
      <c r="N150" s="37" t="s">
        <v>257</v>
      </c>
      <c r="O150" s="5" t="s">
        <v>189</v>
      </c>
      <c r="P150" s="5">
        <v>1.0</v>
      </c>
      <c r="Q150" s="5" t="s">
        <v>99</v>
      </c>
      <c r="R150" s="6" t="s">
        <v>236</v>
      </c>
      <c r="S150" s="37" t="s">
        <v>520</v>
      </c>
      <c r="T150" s="5" t="s">
        <v>27</v>
      </c>
      <c r="U150" s="5" t="s">
        <v>31</v>
      </c>
      <c r="V150" s="5" t="s">
        <v>521</v>
      </c>
      <c r="W150" s="5">
        <v>1.0</v>
      </c>
      <c r="X150" s="5" t="s">
        <v>522</v>
      </c>
      <c r="Y150" s="5">
        <v>0.0</v>
      </c>
      <c r="Z150" s="41" t="s">
        <v>451</v>
      </c>
      <c r="AA150" s="5" t="s">
        <v>32</v>
      </c>
      <c r="AB150" s="5" t="s">
        <v>31</v>
      </c>
      <c r="AC150" t="s">
        <v>32</v>
      </c>
      <c r="AK150" s="5" t="s">
        <v>31</v>
      </c>
      <c r="AL150" s="5" t="s">
        <v>32</v>
      </c>
      <c r="AM150" s="5" t="s">
        <v>27</v>
      </c>
    </row>
    <row r="151" ht="15.75" customHeight="1">
      <c r="A151">
        <v>40.0</v>
      </c>
      <c r="B151" s="5">
        <v>2.0</v>
      </c>
      <c r="C151" s="37" t="s">
        <v>224</v>
      </c>
      <c r="D151" s="37" t="s">
        <v>27</v>
      </c>
      <c r="E151" s="37" t="s">
        <v>27</v>
      </c>
      <c r="F151" s="37" t="s">
        <v>27</v>
      </c>
      <c r="G151" s="37" t="s">
        <v>27</v>
      </c>
      <c r="H151" s="37">
        <v>1.0</v>
      </c>
      <c r="I151" s="37">
        <v>5.0</v>
      </c>
      <c r="J151" s="37">
        <v>1.0</v>
      </c>
      <c r="K151" s="37">
        <v>0.0</v>
      </c>
      <c r="L151" s="37" t="s">
        <v>257</v>
      </c>
      <c r="M151" s="37" t="s">
        <v>257</v>
      </c>
      <c r="N151" s="37" t="s">
        <v>257</v>
      </c>
      <c r="O151" s="5" t="s">
        <v>189</v>
      </c>
      <c r="P151" s="5">
        <v>1.0</v>
      </c>
      <c r="Q151" s="5" t="s">
        <v>99</v>
      </c>
      <c r="R151" s="6" t="s">
        <v>239</v>
      </c>
      <c r="S151" s="37" t="s">
        <v>523</v>
      </c>
      <c r="T151" s="5" t="s">
        <v>31</v>
      </c>
      <c r="U151" s="5" t="s">
        <v>32</v>
      </c>
      <c r="V151" s="5" t="s">
        <v>32</v>
      </c>
      <c r="W151" s="5" t="s">
        <v>32</v>
      </c>
      <c r="X151" s="5" t="s">
        <v>32</v>
      </c>
      <c r="Y151" s="5" t="s">
        <v>32</v>
      </c>
      <c r="Z151" s="5" t="s">
        <v>32</v>
      </c>
      <c r="AA151" s="5" t="s">
        <v>32</v>
      </c>
      <c r="AB151" s="5" t="s">
        <v>31</v>
      </c>
      <c r="AC151" t="s">
        <v>32</v>
      </c>
      <c r="AK151" s="5" t="s">
        <v>31</v>
      </c>
      <c r="AL151" s="5" t="s">
        <v>32</v>
      </c>
      <c r="AM151" s="5" t="s">
        <v>27</v>
      </c>
    </row>
    <row r="152" ht="15.75" customHeight="1">
      <c r="A152">
        <v>40.0</v>
      </c>
      <c r="B152" s="5">
        <v>3.0</v>
      </c>
      <c r="C152" s="37" t="s">
        <v>524</v>
      </c>
      <c r="D152" s="37" t="s">
        <v>27</v>
      </c>
      <c r="E152" s="37" t="s">
        <v>27</v>
      </c>
      <c r="F152" s="37" t="s">
        <v>27</v>
      </c>
      <c r="G152" s="37" t="s">
        <v>27</v>
      </c>
      <c r="H152" s="37">
        <v>1.0</v>
      </c>
      <c r="I152" s="37">
        <v>5.0</v>
      </c>
      <c r="J152" s="37">
        <v>1.0</v>
      </c>
      <c r="K152" s="37">
        <v>0.0</v>
      </c>
      <c r="L152" s="37" t="s">
        <v>257</v>
      </c>
      <c r="M152" s="37" t="s">
        <v>257</v>
      </c>
      <c r="N152" s="37" t="s">
        <v>257</v>
      </c>
      <c r="O152" s="5" t="s">
        <v>189</v>
      </c>
      <c r="P152" s="5">
        <v>1.0</v>
      </c>
      <c r="Q152" s="5" t="s">
        <v>99</v>
      </c>
      <c r="R152" s="6" t="s">
        <v>242</v>
      </c>
      <c r="S152" s="37" t="s">
        <v>525</v>
      </c>
      <c r="T152" s="5" t="s">
        <v>31</v>
      </c>
      <c r="U152" s="5" t="s">
        <v>32</v>
      </c>
      <c r="V152" s="5" t="s">
        <v>32</v>
      </c>
      <c r="W152" s="5" t="s">
        <v>32</v>
      </c>
      <c r="X152" s="5" t="s">
        <v>32</v>
      </c>
      <c r="Y152" s="5" t="s">
        <v>32</v>
      </c>
      <c r="Z152" s="5" t="s">
        <v>32</v>
      </c>
      <c r="AA152" s="5" t="s">
        <v>32</v>
      </c>
      <c r="AB152" s="5" t="s">
        <v>31</v>
      </c>
      <c r="AC152" t="s">
        <v>32</v>
      </c>
      <c r="AK152" s="5" t="s">
        <v>31</v>
      </c>
      <c r="AL152" s="5" t="s">
        <v>32</v>
      </c>
      <c r="AM152" s="5" t="s">
        <v>27</v>
      </c>
    </row>
    <row r="153" ht="15.75" customHeight="1">
      <c r="A153">
        <v>40.0</v>
      </c>
      <c r="B153" s="5">
        <v>4.0</v>
      </c>
      <c r="C153" s="37" t="s">
        <v>526</v>
      </c>
      <c r="D153" s="37" t="s">
        <v>27</v>
      </c>
      <c r="E153" s="37" t="s">
        <v>27</v>
      </c>
      <c r="F153" s="37" t="s">
        <v>27</v>
      </c>
      <c r="G153" s="37" t="s">
        <v>27</v>
      </c>
      <c r="H153" s="37">
        <v>1.0</v>
      </c>
      <c r="I153" s="37">
        <v>5.0</v>
      </c>
      <c r="J153" s="37">
        <v>0.0</v>
      </c>
      <c r="K153" s="37">
        <v>0.0</v>
      </c>
      <c r="L153" s="37" t="s">
        <v>257</v>
      </c>
      <c r="M153" s="37" t="s">
        <v>257</v>
      </c>
      <c r="N153" s="37" t="s">
        <v>257</v>
      </c>
      <c r="O153" s="5" t="s">
        <v>189</v>
      </c>
      <c r="P153" s="5">
        <v>1.0</v>
      </c>
      <c r="Q153" s="5" t="s">
        <v>99</v>
      </c>
      <c r="R153" s="6">
        <v>6.0</v>
      </c>
      <c r="S153" s="37" t="s">
        <v>527</v>
      </c>
      <c r="T153" s="5" t="s">
        <v>31</v>
      </c>
      <c r="U153" s="5" t="s">
        <v>32</v>
      </c>
      <c r="V153" s="5" t="s">
        <v>32</v>
      </c>
      <c r="W153" s="5" t="s">
        <v>32</v>
      </c>
      <c r="X153" s="5" t="s">
        <v>32</v>
      </c>
      <c r="Y153" s="5" t="s">
        <v>32</v>
      </c>
      <c r="Z153" s="5" t="s">
        <v>32</v>
      </c>
      <c r="AA153" s="5" t="s">
        <v>32</v>
      </c>
      <c r="AB153" s="5" t="s">
        <v>31</v>
      </c>
      <c r="AC153" t="s">
        <v>32</v>
      </c>
      <c r="AK153" s="5" t="s">
        <v>31</v>
      </c>
      <c r="AL153" s="5" t="s">
        <v>32</v>
      </c>
      <c r="AM153" s="5" t="s">
        <v>27</v>
      </c>
    </row>
    <row r="154" ht="15.75" customHeight="1">
      <c r="A154">
        <v>41.0</v>
      </c>
      <c r="B154" s="5">
        <v>1.0</v>
      </c>
      <c r="C154" s="37" t="s">
        <v>528</v>
      </c>
      <c r="D154" s="37" t="s">
        <v>27</v>
      </c>
      <c r="E154" s="37" t="s">
        <v>27</v>
      </c>
      <c r="F154" s="37" t="s">
        <v>27</v>
      </c>
      <c r="G154" s="37" t="s">
        <v>27</v>
      </c>
      <c r="H154" s="37">
        <v>1.0</v>
      </c>
      <c r="I154" s="37">
        <v>5.0</v>
      </c>
      <c r="J154" s="37">
        <v>0.0</v>
      </c>
      <c r="K154" s="37">
        <v>0.0</v>
      </c>
      <c r="L154" s="37" t="s">
        <v>310</v>
      </c>
      <c r="M154" s="37" t="s">
        <v>310</v>
      </c>
      <c r="N154" s="37" t="s">
        <v>310</v>
      </c>
      <c r="O154" s="5" t="s">
        <v>315</v>
      </c>
      <c r="P154" s="5">
        <v>1.0</v>
      </c>
      <c r="Q154" s="5" t="s">
        <v>102</v>
      </c>
      <c r="R154" s="6" t="s">
        <v>228</v>
      </c>
      <c r="S154" s="37" t="s">
        <v>529</v>
      </c>
      <c r="T154" s="5" t="s">
        <v>27</v>
      </c>
      <c r="U154" s="5" t="s">
        <v>27</v>
      </c>
      <c r="V154" s="5" t="s">
        <v>32</v>
      </c>
      <c r="W154" s="5">
        <v>0.0</v>
      </c>
      <c r="X154" s="5" t="s">
        <v>32</v>
      </c>
      <c r="Y154" s="5">
        <v>6.0</v>
      </c>
      <c r="Z154" s="5" t="s">
        <v>32</v>
      </c>
      <c r="AA154" s="6">
        <v>1.0</v>
      </c>
      <c r="AB154" s="5" t="s">
        <v>31</v>
      </c>
      <c r="AC154" s="5" t="s">
        <v>32</v>
      </c>
      <c r="AK154" s="5" t="s">
        <v>31</v>
      </c>
      <c r="AL154" s="5" t="s">
        <v>32</v>
      </c>
      <c r="AM154" s="5" t="s">
        <v>31</v>
      </c>
    </row>
    <row r="155" ht="15.75" customHeight="1">
      <c r="A155" s="5">
        <v>41.0</v>
      </c>
      <c r="B155" s="5">
        <v>2.0</v>
      </c>
      <c r="C155" s="38" t="s">
        <v>530</v>
      </c>
      <c r="D155" s="37" t="s">
        <v>27</v>
      </c>
      <c r="E155" s="37" t="s">
        <v>27</v>
      </c>
      <c r="F155" s="37" t="s">
        <v>27</v>
      </c>
      <c r="G155" s="37" t="s">
        <v>27</v>
      </c>
      <c r="H155" s="38">
        <v>2.0</v>
      </c>
      <c r="I155" s="38">
        <v>5.0</v>
      </c>
      <c r="J155" s="38">
        <v>0.0</v>
      </c>
      <c r="K155" s="38">
        <v>0.0</v>
      </c>
      <c r="L155" s="38" t="s">
        <v>310</v>
      </c>
      <c r="M155" s="38" t="s">
        <v>310</v>
      </c>
      <c r="N155" s="38" t="s">
        <v>310</v>
      </c>
      <c r="O155" s="5" t="s">
        <v>258</v>
      </c>
      <c r="P155" s="5">
        <v>1.0</v>
      </c>
      <c r="Q155" s="5" t="s">
        <v>102</v>
      </c>
      <c r="R155" s="6">
        <v>3.0</v>
      </c>
      <c r="S155" s="37" t="s">
        <v>531</v>
      </c>
      <c r="T155" s="5" t="s">
        <v>27</v>
      </c>
      <c r="U155" s="5" t="s">
        <v>25</v>
      </c>
      <c r="V155" s="5" t="s">
        <v>532</v>
      </c>
      <c r="W155" s="5">
        <v>2.0</v>
      </c>
      <c r="X155" s="5" t="s">
        <v>533</v>
      </c>
      <c r="Y155" s="5">
        <v>4.0</v>
      </c>
      <c r="Z155" s="33" t="s">
        <v>32</v>
      </c>
      <c r="AA155" s="6" t="s">
        <v>270</v>
      </c>
      <c r="AB155" s="5" t="s">
        <v>31</v>
      </c>
      <c r="AC155" s="5" t="s">
        <v>32</v>
      </c>
      <c r="AK155" s="5" t="s">
        <v>27</v>
      </c>
      <c r="AL155" s="5" t="s">
        <v>401</v>
      </c>
      <c r="AM155" s="5" t="s">
        <v>27</v>
      </c>
    </row>
    <row r="156" ht="15.75" customHeight="1">
      <c r="A156">
        <v>42.0</v>
      </c>
      <c r="B156" s="5">
        <v>1.0</v>
      </c>
      <c r="C156" s="38" t="s">
        <v>534</v>
      </c>
      <c r="D156" s="38" t="s">
        <v>27</v>
      </c>
      <c r="E156" s="38" t="s">
        <v>27</v>
      </c>
      <c r="F156" s="38" t="s">
        <v>27</v>
      </c>
      <c r="G156" s="38" t="s">
        <v>27</v>
      </c>
      <c r="H156" s="38">
        <v>3.0</v>
      </c>
      <c r="I156" s="38">
        <v>5.0</v>
      </c>
      <c r="J156" s="38">
        <v>2.0</v>
      </c>
      <c r="K156" s="38">
        <v>0.0</v>
      </c>
      <c r="L156" s="38" t="s">
        <v>227</v>
      </c>
      <c r="M156" s="38" t="s">
        <v>227</v>
      </c>
      <c r="N156" s="38" t="s">
        <v>227</v>
      </c>
      <c r="O156" s="5" t="s">
        <v>189</v>
      </c>
      <c r="P156" s="5">
        <v>2.0</v>
      </c>
      <c r="Q156" s="5" t="s">
        <v>105</v>
      </c>
      <c r="R156" s="6" t="s">
        <v>228</v>
      </c>
      <c r="S156" s="37" t="s">
        <v>535</v>
      </c>
      <c r="T156" s="5" t="s">
        <v>27</v>
      </c>
      <c r="U156" s="5" t="s">
        <v>25</v>
      </c>
      <c r="V156" s="5" t="s">
        <v>536</v>
      </c>
      <c r="W156" s="5">
        <v>4.0</v>
      </c>
      <c r="X156" s="5" t="s">
        <v>537</v>
      </c>
      <c r="Y156" s="5">
        <v>4.0</v>
      </c>
      <c r="Z156" s="33" t="s">
        <v>32</v>
      </c>
      <c r="AA156" s="6">
        <v>1.0</v>
      </c>
      <c r="AB156" s="5" t="s">
        <v>27</v>
      </c>
      <c r="AC156" s="5" t="s">
        <v>538</v>
      </c>
      <c r="AK156" s="5" t="s">
        <v>31</v>
      </c>
      <c r="AL156" s="5" t="s">
        <v>32</v>
      </c>
      <c r="AM156" s="5" t="s">
        <v>27</v>
      </c>
    </row>
    <row r="157" ht="15.75" customHeight="1">
      <c r="A157">
        <v>42.0</v>
      </c>
      <c r="B157" s="5">
        <v>2.0</v>
      </c>
      <c r="C157" s="37" t="s">
        <v>307</v>
      </c>
      <c r="D157" s="37" t="s">
        <v>27</v>
      </c>
      <c r="E157" s="37" t="s">
        <v>27</v>
      </c>
      <c r="F157" s="37" t="s">
        <v>27</v>
      </c>
      <c r="G157" s="37" t="s">
        <v>27</v>
      </c>
      <c r="H157" s="37">
        <v>3.0</v>
      </c>
      <c r="I157" s="37">
        <v>5.0</v>
      </c>
      <c r="J157" s="37">
        <v>2.0</v>
      </c>
      <c r="K157" s="37">
        <v>0.0</v>
      </c>
      <c r="L157" s="37" t="s">
        <v>227</v>
      </c>
      <c r="M157" s="37" t="s">
        <v>227</v>
      </c>
      <c r="N157" s="37" t="s">
        <v>227</v>
      </c>
      <c r="O157" s="5" t="s">
        <v>258</v>
      </c>
      <c r="P157" s="5">
        <v>2.0</v>
      </c>
      <c r="Q157" s="5" t="s">
        <v>105</v>
      </c>
      <c r="R157" s="6">
        <v>3.0</v>
      </c>
      <c r="S157" s="48" t="s">
        <v>539</v>
      </c>
      <c r="T157" s="5" t="s">
        <v>27</v>
      </c>
      <c r="U157" s="5" t="s">
        <v>27</v>
      </c>
      <c r="V157" s="5" t="s">
        <v>32</v>
      </c>
      <c r="W157" s="5">
        <v>1.0</v>
      </c>
      <c r="X157" s="5" t="s">
        <v>540</v>
      </c>
      <c r="Y157" s="5">
        <v>5.0</v>
      </c>
      <c r="Z157" s="5" t="s">
        <v>32</v>
      </c>
      <c r="AA157" s="6">
        <v>2.0</v>
      </c>
      <c r="AB157" s="5" t="s">
        <v>27</v>
      </c>
      <c r="AC157" s="5" t="s">
        <v>538</v>
      </c>
      <c r="AK157" s="5" t="s">
        <v>27</v>
      </c>
      <c r="AL157" s="5" t="s">
        <v>541</v>
      </c>
      <c r="AM157" s="5" t="s">
        <v>27</v>
      </c>
    </row>
    <row r="158" ht="15.75" customHeight="1">
      <c r="A158" s="5">
        <v>42.0</v>
      </c>
      <c r="B158" s="5">
        <v>3.0</v>
      </c>
      <c r="C158" s="37" t="s">
        <v>363</v>
      </c>
      <c r="D158" s="37" t="s">
        <v>27</v>
      </c>
      <c r="E158" s="37" t="s">
        <v>31</v>
      </c>
      <c r="F158" s="37" t="s">
        <v>31</v>
      </c>
      <c r="G158" s="37" t="s">
        <v>31</v>
      </c>
      <c r="H158" s="37">
        <v>2.0</v>
      </c>
      <c r="I158" s="37">
        <v>5.0</v>
      </c>
      <c r="J158" s="37">
        <v>2.0</v>
      </c>
      <c r="K158" s="37">
        <v>0.0</v>
      </c>
      <c r="L158" s="37" t="s">
        <v>32</v>
      </c>
      <c r="M158" s="37" t="s">
        <v>32</v>
      </c>
      <c r="N158" s="37" t="s">
        <v>32</v>
      </c>
      <c r="O158" s="5" t="s">
        <v>339</v>
      </c>
      <c r="P158" s="5" t="s">
        <v>32</v>
      </c>
      <c r="Q158" s="5" t="s">
        <v>32</v>
      </c>
      <c r="R158" s="6" t="s">
        <v>32</v>
      </c>
      <c r="S158" s="37" t="s">
        <v>32</v>
      </c>
      <c r="T158" s="5" t="s">
        <v>32</v>
      </c>
      <c r="U158" s="5" t="s">
        <v>32</v>
      </c>
      <c r="V158" s="5" t="s">
        <v>32</v>
      </c>
      <c r="W158" s="5" t="s">
        <v>32</v>
      </c>
      <c r="X158" s="5" t="s">
        <v>32</v>
      </c>
      <c r="Y158" s="5" t="s">
        <v>32</v>
      </c>
      <c r="Z158" s="5" t="s">
        <v>32</v>
      </c>
      <c r="AA158" s="5" t="s">
        <v>32</v>
      </c>
      <c r="AB158" s="5" t="s">
        <v>32</v>
      </c>
      <c r="AC158" s="5" t="s">
        <v>32</v>
      </c>
      <c r="AK158" s="5" t="s">
        <v>27</v>
      </c>
      <c r="AL158" s="5" t="s">
        <v>541</v>
      </c>
      <c r="AM158" s="5" t="s">
        <v>27</v>
      </c>
    </row>
    <row r="159" ht="15.75" customHeight="1">
      <c r="A159">
        <v>43.0</v>
      </c>
      <c r="B159" s="5">
        <v>1.0</v>
      </c>
      <c r="C159" s="37" t="s">
        <v>542</v>
      </c>
      <c r="D159" s="37" t="s">
        <v>27</v>
      </c>
      <c r="E159" s="37" t="s">
        <v>27</v>
      </c>
      <c r="F159" s="37" t="s">
        <v>27</v>
      </c>
      <c r="G159" s="37" t="s">
        <v>27</v>
      </c>
      <c r="H159" s="37">
        <v>5.0</v>
      </c>
      <c r="I159" s="37">
        <v>5.0</v>
      </c>
      <c r="J159" s="37">
        <v>0.0</v>
      </c>
      <c r="K159" s="37">
        <v>0.0</v>
      </c>
      <c r="L159" s="37" t="s">
        <v>310</v>
      </c>
      <c r="M159" s="37" t="s">
        <v>310</v>
      </c>
      <c r="N159" s="37" t="s">
        <v>310</v>
      </c>
      <c r="O159" s="5" t="s">
        <v>258</v>
      </c>
      <c r="P159" s="5">
        <v>3.0</v>
      </c>
      <c r="Q159" s="5" t="s">
        <v>107</v>
      </c>
      <c r="R159" s="6">
        <v>1.0</v>
      </c>
      <c r="S159" s="37" t="s">
        <v>543</v>
      </c>
      <c r="T159" s="5" t="s">
        <v>27</v>
      </c>
      <c r="U159" s="5" t="s">
        <v>31</v>
      </c>
      <c r="V159" s="5" t="s">
        <v>544</v>
      </c>
      <c r="W159" s="5">
        <v>1.0</v>
      </c>
      <c r="X159" s="5" t="s">
        <v>545</v>
      </c>
      <c r="Y159" s="5">
        <v>0.0</v>
      </c>
      <c r="Z159" s="41" t="s">
        <v>451</v>
      </c>
      <c r="AA159" s="5" t="s">
        <v>32</v>
      </c>
      <c r="AB159" s="5" t="s">
        <v>27</v>
      </c>
      <c r="AC159" s="5" t="s">
        <v>546</v>
      </c>
      <c r="AK159" s="5" t="s">
        <v>27</v>
      </c>
      <c r="AL159" s="5" t="s">
        <v>197</v>
      </c>
      <c r="AM159" s="5" t="s">
        <v>27</v>
      </c>
    </row>
    <row r="160" ht="15.75" customHeight="1">
      <c r="A160">
        <v>43.0</v>
      </c>
      <c r="B160" s="5">
        <v>2.0</v>
      </c>
      <c r="C160" s="37" t="s">
        <v>206</v>
      </c>
      <c r="D160" s="37" t="s">
        <v>27</v>
      </c>
      <c r="E160" s="37" t="s">
        <v>27</v>
      </c>
      <c r="F160" s="37" t="s">
        <v>27</v>
      </c>
      <c r="G160" s="37" t="s">
        <v>27</v>
      </c>
      <c r="H160" s="37">
        <v>3.0</v>
      </c>
      <c r="I160" s="37">
        <v>5.0</v>
      </c>
      <c r="J160" s="37">
        <v>0.0</v>
      </c>
      <c r="K160" s="37">
        <v>0.0</v>
      </c>
      <c r="L160" s="37" t="s">
        <v>310</v>
      </c>
      <c r="M160" s="37" t="s">
        <v>310</v>
      </c>
      <c r="N160" s="37" t="s">
        <v>310</v>
      </c>
      <c r="O160" s="5" t="s">
        <v>258</v>
      </c>
      <c r="P160" s="5">
        <v>1.0</v>
      </c>
      <c r="Q160" s="5" t="s">
        <v>547</v>
      </c>
      <c r="R160" s="6">
        <v>2.0</v>
      </c>
      <c r="S160" s="37" t="s">
        <v>548</v>
      </c>
      <c r="T160" s="5" t="s">
        <v>27</v>
      </c>
      <c r="U160" s="5" t="s">
        <v>31</v>
      </c>
      <c r="V160" s="5" t="s">
        <v>544</v>
      </c>
      <c r="W160" s="5">
        <v>1.0</v>
      </c>
      <c r="X160" s="5" t="s">
        <v>545</v>
      </c>
      <c r="Y160" s="5">
        <v>0.0</v>
      </c>
      <c r="Z160" s="41" t="s">
        <v>451</v>
      </c>
      <c r="AA160" s="5" t="s">
        <v>32</v>
      </c>
      <c r="AB160" s="5" t="s">
        <v>31</v>
      </c>
      <c r="AC160" s="5" t="s">
        <v>32</v>
      </c>
      <c r="AK160" s="5" t="s">
        <v>31</v>
      </c>
      <c r="AL160" s="5" t="s">
        <v>32</v>
      </c>
      <c r="AM160" s="5" t="s">
        <v>27</v>
      </c>
    </row>
    <row r="161" ht="15.75" customHeight="1">
      <c r="A161" s="5">
        <v>43.0</v>
      </c>
      <c r="B161" s="5">
        <v>3.0</v>
      </c>
      <c r="C161" s="37" t="s">
        <v>549</v>
      </c>
      <c r="D161" s="37" t="s">
        <v>27</v>
      </c>
      <c r="E161" s="37" t="s">
        <v>31</v>
      </c>
      <c r="F161" s="37" t="s">
        <v>31</v>
      </c>
      <c r="G161" s="37" t="s">
        <v>31</v>
      </c>
      <c r="H161" s="37">
        <v>4.0</v>
      </c>
      <c r="I161" s="37">
        <v>5.0</v>
      </c>
      <c r="J161" s="37">
        <v>0.0</v>
      </c>
      <c r="K161" s="37">
        <v>0.0</v>
      </c>
      <c r="L161" s="37" t="s">
        <v>310</v>
      </c>
      <c r="M161" s="37" t="s">
        <v>310</v>
      </c>
      <c r="N161" s="37" t="s">
        <v>32</v>
      </c>
      <c r="O161" s="5" t="s">
        <v>258</v>
      </c>
      <c r="P161" s="5" t="s">
        <v>32</v>
      </c>
      <c r="Q161" s="5" t="s">
        <v>32</v>
      </c>
      <c r="R161" s="6" t="s">
        <v>32</v>
      </c>
      <c r="S161" s="37" t="s">
        <v>32</v>
      </c>
      <c r="T161" s="5" t="s">
        <v>32</v>
      </c>
      <c r="U161" s="5" t="s">
        <v>32</v>
      </c>
      <c r="V161" s="5" t="s">
        <v>32</v>
      </c>
      <c r="W161" s="5" t="s">
        <v>32</v>
      </c>
      <c r="X161" s="5" t="s">
        <v>32</v>
      </c>
      <c r="Y161" s="5" t="s">
        <v>32</v>
      </c>
      <c r="Z161" s="5" t="s">
        <v>32</v>
      </c>
      <c r="AA161" s="5" t="s">
        <v>32</v>
      </c>
      <c r="AB161" s="5" t="s">
        <v>32</v>
      </c>
      <c r="AC161" s="5" t="s">
        <v>32</v>
      </c>
      <c r="AK161" s="5" t="s">
        <v>31</v>
      </c>
      <c r="AL161" s="5" t="s">
        <v>32</v>
      </c>
      <c r="AM161" s="5" t="s">
        <v>27</v>
      </c>
    </row>
    <row r="162" ht="15.75" customHeight="1">
      <c r="A162">
        <v>44.0</v>
      </c>
      <c r="B162" s="5">
        <v>1.0</v>
      </c>
      <c r="C162" s="38" t="s">
        <v>550</v>
      </c>
      <c r="D162" s="38" t="s">
        <v>27</v>
      </c>
      <c r="E162" s="38" t="s">
        <v>27</v>
      </c>
      <c r="F162" s="38" t="s">
        <v>27</v>
      </c>
      <c r="G162" s="38" t="s">
        <v>27</v>
      </c>
      <c r="H162" s="38">
        <v>2.0</v>
      </c>
      <c r="I162" s="38">
        <v>5.0</v>
      </c>
      <c r="J162" s="38">
        <v>2.0</v>
      </c>
      <c r="K162" s="38">
        <v>0.0</v>
      </c>
      <c r="L162" s="38" t="s">
        <v>257</v>
      </c>
      <c r="M162" s="38" t="s">
        <v>257</v>
      </c>
      <c r="N162" s="38" t="s">
        <v>257</v>
      </c>
      <c r="O162" t="s">
        <v>258</v>
      </c>
      <c r="P162" s="5">
        <v>3.0</v>
      </c>
      <c r="Q162" s="5" t="s">
        <v>110</v>
      </c>
      <c r="R162" s="6" t="s">
        <v>236</v>
      </c>
      <c r="S162" s="44" t="s">
        <v>551</v>
      </c>
      <c r="T162" s="5" t="s">
        <v>27</v>
      </c>
      <c r="U162" s="5" t="s">
        <v>27</v>
      </c>
      <c r="V162" s="5" t="s">
        <v>32</v>
      </c>
      <c r="W162" s="5">
        <v>0.0</v>
      </c>
      <c r="X162" s="5" t="s">
        <v>32</v>
      </c>
      <c r="Y162" s="5">
        <v>6.0</v>
      </c>
      <c r="Z162" s="5" t="s">
        <v>32</v>
      </c>
      <c r="AA162" s="6" t="s">
        <v>236</v>
      </c>
      <c r="AB162" s="5" t="s">
        <v>27</v>
      </c>
      <c r="AC162" t="s">
        <v>227</v>
      </c>
      <c r="AD162" s="5" t="s">
        <v>552</v>
      </c>
      <c r="AK162" t="s">
        <v>27</v>
      </c>
      <c r="AL162" s="5" t="s">
        <v>197</v>
      </c>
      <c r="AM162" s="5" t="s">
        <v>27</v>
      </c>
    </row>
    <row r="163" ht="15.75" customHeight="1">
      <c r="A163">
        <v>45.0</v>
      </c>
      <c r="B163" s="5">
        <v>1.0</v>
      </c>
      <c r="C163" s="37" t="s">
        <v>322</v>
      </c>
      <c r="D163" s="37" t="s">
        <v>27</v>
      </c>
      <c r="E163" s="37" t="s">
        <v>31</v>
      </c>
      <c r="F163" s="37" t="s">
        <v>31</v>
      </c>
      <c r="G163" s="37" t="s">
        <v>31</v>
      </c>
      <c r="H163" s="37">
        <v>2.0</v>
      </c>
      <c r="I163" s="37">
        <v>5.0</v>
      </c>
      <c r="J163" s="37">
        <v>0.0</v>
      </c>
      <c r="K163" s="37">
        <v>0.0</v>
      </c>
      <c r="L163" s="37" t="s">
        <v>32</v>
      </c>
      <c r="M163" s="37" t="s">
        <v>32</v>
      </c>
      <c r="N163" s="37" t="s">
        <v>32</v>
      </c>
      <c r="O163" s="5" t="s">
        <v>189</v>
      </c>
      <c r="P163" s="5" t="s">
        <v>32</v>
      </c>
      <c r="Q163" s="5" t="s">
        <v>32</v>
      </c>
      <c r="R163" s="6" t="s">
        <v>32</v>
      </c>
      <c r="S163" s="37" t="s">
        <v>32</v>
      </c>
      <c r="T163" s="5" t="s">
        <v>32</v>
      </c>
      <c r="U163" s="5" t="s">
        <v>32</v>
      </c>
      <c r="V163" s="5" t="s">
        <v>32</v>
      </c>
      <c r="W163" s="5" t="s">
        <v>32</v>
      </c>
      <c r="X163" s="5" t="s">
        <v>32</v>
      </c>
      <c r="Y163" s="5" t="s">
        <v>32</v>
      </c>
      <c r="Z163" s="5" t="s">
        <v>32</v>
      </c>
      <c r="AA163" s="5" t="s">
        <v>32</v>
      </c>
      <c r="AB163" s="5" t="s">
        <v>32</v>
      </c>
      <c r="AC163" s="5" t="s">
        <v>32</v>
      </c>
      <c r="AK163" s="5" t="s">
        <v>31</v>
      </c>
      <c r="AL163" s="5" t="s">
        <v>32</v>
      </c>
      <c r="AM163" s="5" t="s">
        <v>31</v>
      </c>
    </row>
    <row r="164" ht="15.75" customHeight="1">
      <c r="A164" s="5">
        <v>45.0</v>
      </c>
      <c r="B164" s="5">
        <v>2.0</v>
      </c>
      <c r="C164" s="37" t="s">
        <v>223</v>
      </c>
      <c r="D164" s="37" t="s">
        <v>27</v>
      </c>
      <c r="E164" s="37" t="s">
        <v>31</v>
      </c>
      <c r="F164" s="37" t="s">
        <v>31</v>
      </c>
      <c r="G164" s="37" t="s">
        <v>31</v>
      </c>
      <c r="H164" s="37">
        <v>3.0</v>
      </c>
      <c r="I164" s="37">
        <v>5.0</v>
      </c>
      <c r="J164" s="37">
        <v>0.0</v>
      </c>
      <c r="K164" s="37">
        <v>0.0</v>
      </c>
      <c r="L164" s="37" t="s">
        <v>32</v>
      </c>
      <c r="M164" s="37" t="s">
        <v>32</v>
      </c>
      <c r="N164" s="37" t="s">
        <v>32</v>
      </c>
      <c r="O164" s="5" t="s">
        <v>189</v>
      </c>
      <c r="P164" s="5" t="s">
        <v>32</v>
      </c>
      <c r="Q164" s="5" t="s">
        <v>32</v>
      </c>
      <c r="R164" s="6" t="s">
        <v>32</v>
      </c>
      <c r="S164" s="37" t="s">
        <v>32</v>
      </c>
      <c r="T164" s="5" t="s">
        <v>32</v>
      </c>
      <c r="U164" s="5" t="s">
        <v>32</v>
      </c>
      <c r="V164" s="5" t="s">
        <v>32</v>
      </c>
      <c r="W164" s="5" t="s">
        <v>32</v>
      </c>
      <c r="X164" s="5" t="s">
        <v>32</v>
      </c>
      <c r="Y164" s="5" t="s">
        <v>32</v>
      </c>
      <c r="Z164" s="5" t="s">
        <v>32</v>
      </c>
      <c r="AA164" s="5" t="s">
        <v>32</v>
      </c>
      <c r="AB164" s="5" t="s">
        <v>32</v>
      </c>
      <c r="AC164" s="5" t="s">
        <v>32</v>
      </c>
      <c r="AK164" s="5" t="s">
        <v>31</v>
      </c>
      <c r="AL164" s="5" t="s">
        <v>32</v>
      </c>
      <c r="AM164" s="5" t="s">
        <v>31</v>
      </c>
    </row>
    <row r="165" ht="15.75" customHeight="1">
      <c r="A165" s="5">
        <v>45.0</v>
      </c>
      <c r="B165" s="5">
        <v>3.0</v>
      </c>
      <c r="C165" s="37" t="s">
        <v>553</v>
      </c>
      <c r="D165" s="37" t="s">
        <v>27</v>
      </c>
      <c r="E165" s="37" t="s">
        <v>31</v>
      </c>
      <c r="F165" s="37" t="s">
        <v>31</v>
      </c>
      <c r="G165" s="37" t="s">
        <v>31</v>
      </c>
      <c r="H165" s="37">
        <v>3.0</v>
      </c>
      <c r="I165" s="37">
        <v>5.0</v>
      </c>
      <c r="J165" s="37">
        <v>0.0</v>
      </c>
      <c r="K165" s="37">
        <v>0.0</v>
      </c>
      <c r="L165" s="37" t="s">
        <v>211</v>
      </c>
      <c r="M165" s="37" t="s">
        <v>211</v>
      </c>
      <c r="N165" s="37" t="s">
        <v>32</v>
      </c>
      <c r="O165" s="5" t="s">
        <v>189</v>
      </c>
      <c r="P165" s="5" t="s">
        <v>32</v>
      </c>
      <c r="Q165" s="5" t="s">
        <v>32</v>
      </c>
      <c r="R165" s="6" t="s">
        <v>32</v>
      </c>
      <c r="S165" s="37" t="s">
        <v>32</v>
      </c>
      <c r="T165" s="5" t="s">
        <v>32</v>
      </c>
      <c r="U165" s="5" t="s">
        <v>32</v>
      </c>
      <c r="V165" s="5" t="s">
        <v>32</v>
      </c>
      <c r="W165" s="5" t="s">
        <v>32</v>
      </c>
      <c r="X165" s="5" t="s">
        <v>32</v>
      </c>
      <c r="Y165" s="5" t="s">
        <v>32</v>
      </c>
      <c r="Z165" s="5" t="s">
        <v>32</v>
      </c>
      <c r="AA165" s="5" t="s">
        <v>32</v>
      </c>
      <c r="AB165" s="5" t="s">
        <v>32</v>
      </c>
      <c r="AC165" s="5" t="s">
        <v>32</v>
      </c>
      <c r="AK165" s="5" t="s">
        <v>31</v>
      </c>
      <c r="AL165" s="5" t="s">
        <v>32</v>
      </c>
      <c r="AM165" s="5" t="s">
        <v>31</v>
      </c>
    </row>
    <row r="166" ht="15.75" customHeight="1">
      <c r="A166" s="5">
        <v>45.0</v>
      </c>
      <c r="B166" s="5">
        <v>4.0</v>
      </c>
      <c r="C166" s="37" t="s">
        <v>367</v>
      </c>
      <c r="D166" s="37" t="s">
        <v>27</v>
      </c>
      <c r="E166" s="37" t="s">
        <v>31</v>
      </c>
      <c r="F166" s="37" t="s">
        <v>31</v>
      </c>
      <c r="G166" s="37" t="s">
        <v>31</v>
      </c>
      <c r="H166" s="37">
        <v>2.0</v>
      </c>
      <c r="I166" s="37">
        <v>0.0</v>
      </c>
      <c r="J166" s="37">
        <v>0.0</v>
      </c>
      <c r="K166" s="37">
        <v>0.0</v>
      </c>
      <c r="L166" s="37" t="s">
        <v>32</v>
      </c>
      <c r="M166" s="37" t="s">
        <v>32</v>
      </c>
      <c r="N166" s="37" t="s">
        <v>32</v>
      </c>
      <c r="O166" s="5" t="s">
        <v>258</v>
      </c>
      <c r="P166" s="5" t="s">
        <v>32</v>
      </c>
      <c r="Q166" s="5" t="s">
        <v>32</v>
      </c>
      <c r="R166" s="6" t="s">
        <v>32</v>
      </c>
      <c r="S166" s="37" t="s">
        <v>32</v>
      </c>
      <c r="T166" s="5" t="s">
        <v>32</v>
      </c>
      <c r="U166" s="5" t="s">
        <v>32</v>
      </c>
      <c r="V166" s="5" t="s">
        <v>32</v>
      </c>
      <c r="W166" s="5" t="s">
        <v>32</v>
      </c>
      <c r="X166" s="5" t="s">
        <v>32</v>
      </c>
      <c r="Y166" s="5" t="s">
        <v>32</v>
      </c>
      <c r="Z166" s="5" t="s">
        <v>32</v>
      </c>
      <c r="AA166" s="5" t="s">
        <v>32</v>
      </c>
      <c r="AB166" s="5" t="s">
        <v>32</v>
      </c>
      <c r="AC166" s="5" t="s">
        <v>32</v>
      </c>
      <c r="AK166" s="5" t="s">
        <v>31</v>
      </c>
      <c r="AL166" s="5" t="s">
        <v>32</v>
      </c>
      <c r="AM166" s="5" t="s">
        <v>27</v>
      </c>
    </row>
    <row r="167" ht="15.75" customHeight="1">
      <c r="A167">
        <v>46.0</v>
      </c>
      <c r="B167" s="5">
        <v>1.0</v>
      </c>
      <c r="C167" s="37" t="s">
        <v>223</v>
      </c>
      <c r="D167" s="37" t="s">
        <v>27</v>
      </c>
      <c r="E167" s="37" t="s">
        <v>27</v>
      </c>
      <c r="F167" s="37" t="s">
        <v>27</v>
      </c>
      <c r="G167" s="37" t="s">
        <v>27</v>
      </c>
      <c r="H167" s="37">
        <v>2.0</v>
      </c>
      <c r="I167" s="37">
        <v>1.0</v>
      </c>
      <c r="J167" s="37">
        <v>0.0</v>
      </c>
      <c r="K167" s="37">
        <v>0.0</v>
      </c>
      <c r="L167" s="37" t="s">
        <v>32</v>
      </c>
      <c r="M167" s="37" t="s">
        <v>32</v>
      </c>
      <c r="N167" s="37" t="s">
        <v>32</v>
      </c>
      <c r="O167" s="5" t="s">
        <v>189</v>
      </c>
      <c r="P167" s="5">
        <v>1.0</v>
      </c>
      <c r="Q167" s="5" t="s">
        <v>112</v>
      </c>
      <c r="R167" s="6">
        <v>1.0</v>
      </c>
      <c r="S167" s="37" t="s">
        <v>554</v>
      </c>
      <c r="T167" s="5" t="s">
        <v>27</v>
      </c>
      <c r="U167" s="5" t="s">
        <v>31</v>
      </c>
      <c r="V167" s="5" t="s">
        <v>360</v>
      </c>
      <c r="W167" s="5">
        <v>1.0</v>
      </c>
      <c r="X167" s="5" t="s">
        <v>555</v>
      </c>
      <c r="Y167" s="5">
        <v>0.0</v>
      </c>
      <c r="Z167" s="41" t="s">
        <v>556</v>
      </c>
      <c r="AA167" s="5" t="s">
        <v>32</v>
      </c>
      <c r="AB167" s="5" t="s">
        <v>31</v>
      </c>
      <c r="AC167" t="s">
        <v>32</v>
      </c>
      <c r="AK167" s="5" t="s">
        <v>31</v>
      </c>
      <c r="AL167" s="5" t="s">
        <v>32</v>
      </c>
      <c r="AM167" s="5" t="s">
        <v>31</v>
      </c>
    </row>
    <row r="168" ht="15.75" customHeight="1">
      <c r="A168">
        <v>46.0</v>
      </c>
      <c r="B168" s="5">
        <v>2.0</v>
      </c>
      <c r="C168" s="37" t="s">
        <v>224</v>
      </c>
      <c r="D168" s="37" t="s">
        <v>27</v>
      </c>
      <c r="E168" s="37" t="s">
        <v>27</v>
      </c>
      <c r="F168" s="37" t="s">
        <v>27</v>
      </c>
      <c r="G168" s="37" t="s">
        <v>27</v>
      </c>
      <c r="H168" s="37">
        <v>2.0</v>
      </c>
      <c r="I168" s="37">
        <v>1.0</v>
      </c>
      <c r="J168" s="37">
        <v>0.0</v>
      </c>
      <c r="K168" s="37">
        <v>0.0</v>
      </c>
      <c r="L168" s="37" t="s">
        <v>32</v>
      </c>
      <c r="M168" s="37" t="s">
        <v>32</v>
      </c>
      <c r="N168" s="37" t="s">
        <v>32</v>
      </c>
      <c r="O168" s="5" t="s">
        <v>189</v>
      </c>
      <c r="P168" s="5">
        <v>1.0</v>
      </c>
      <c r="Q168" s="5" t="s">
        <v>112</v>
      </c>
      <c r="R168" s="6">
        <v>2.0</v>
      </c>
      <c r="S168" s="37" t="s">
        <v>557</v>
      </c>
      <c r="T168" s="5" t="s">
        <v>27</v>
      </c>
      <c r="U168" s="5" t="s">
        <v>31</v>
      </c>
      <c r="V168" s="5" t="s">
        <v>558</v>
      </c>
      <c r="W168" s="5">
        <v>1.0</v>
      </c>
      <c r="X168" s="5" t="s">
        <v>555</v>
      </c>
      <c r="Y168" s="5">
        <v>0.0</v>
      </c>
      <c r="Z168" s="41" t="s">
        <v>559</v>
      </c>
      <c r="AA168" s="5" t="s">
        <v>32</v>
      </c>
      <c r="AB168" s="5" t="s">
        <v>31</v>
      </c>
      <c r="AC168" t="s">
        <v>32</v>
      </c>
      <c r="AK168" s="5" t="s">
        <v>31</v>
      </c>
      <c r="AL168" s="5" t="s">
        <v>32</v>
      </c>
      <c r="AM168" s="5" t="s">
        <v>31</v>
      </c>
    </row>
    <row r="169" ht="15.75" customHeight="1">
      <c r="A169" s="5">
        <v>46.0</v>
      </c>
      <c r="B169" s="5">
        <v>3.0</v>
      </c>
      <c r="C169" s="37" t="s">
        <v>322</v>
      </c>
      <c r="D169" s="37" t="s">
        <v>27</v>
      </c>
      <c r="E169" s="37" t="s">
        <v>31</v>
      </c>
      <c r="F169" s="37" t="s">
        <v>31</v>
      </c>
      <c r="G169" s="37" t="s">
        <v>31</v>
      </c>
      <c r="H169" s="37">
        <v>2.0</v>
      </c>
      <c r="I169" s="37">
        <v>1.0</v>
      </c>
      <c r="J169" s="37">
        <v>0.0</v>
      </c>
      <c r="K169" s="37">
        <v>0.0</v>
      </c>
      <c r="L169" s="37" t="s">
        <v>32</v>
      </c>
      <c r="M169" s="37" t="s">
        <v>32</v>
      </c>
      <c r="N169" s="37" t="s">
        <v>32</v>
      </c>
      <c r="O169" s="5" t="s">
        <v>189</v>
      </c>
      <c r="P169" s="5" t="s">
        <v>32</v>
      </c>
      <c r="Q169" s="5" t="s">
        <v>32</v>
      </c>
      <c r="R169" s="6" t="s">
        <v>32</v>
      </c>
      <c r="S169" s="37" t="s">
        <v>32</v>
      </c>
      <c r="T169" s="5" t="s">
        <v>32</v>
      </c>
      <c r="U169" s="5" t="s">
        <v>32</v>
      </c>
      <c r="V169" s="5" t="s">
        <v>32</v>
      </c>
      <c r="W169" s="5" t="s">
        <v>32</v>
      </c>
      <c r="X169" s="5" t="s">
        <v>32</v>
      </c>
      <c r="Y169" s="5" t="s">
        <v>32</v>
      </c>
      <c r="Z169" s="5" t="s">
        <v>32</v>
      </c>
      <c r="AA169" s="5" t="s">
        <v>32</v>
      </c>
      <c r="AB169" s="5" t="s">
        <v>32</v>
      </c>
      <c r="AC169" s="5" t="s">
        <v>32</v>
      </c>
      <c r="AK169" s="5" t="s">
        <v>31</v>
      </c>
      <c r="AL169" s="5" t="s">
        <v>32</v>
      </c>
      <c r="AM169" s="5" t="s">
        <v>31</v>
      </c>
    </row>
    <row r="170" ht="15.75" customHeight="1">
      <c r="A170">
        <v>47.0</v>
      </c>
      <c r="B170" s="5">
        <v>1.0</v>
      </c>
      <c r="C170" s="38" t="s">
        <v>560</v>
      </c>
      <c r="D170" s="38" t="s">
        <v>27</v>
      </c>
      <c r="E170" s="38" t="s">
        <v>27</v>
      </c>
      <c r="F170" s="38" t="s">
        <v>27</v>
      </c>
      <c r="G170" s="38" t="s">
        <v>27</v>
      </c>
      <c r="H170" s="38">
        <v>2.0</v>
      </c>
      <c r="I170" s="38">
        <v>0.0</v>
      </c>
      <c r="J170" s="38">
        <v>0.0</v>
      </c>
      <c r="K170" s="38">
        <v>0.0</v>
      </c>
      <c r="L170" s="38" t="s">
        <v>211</v>
      </c>
      <c r="M170" s="38" t="s">
        <v>31</v>
      </c>
      <c r="N170" s="38" t="s">
        <v>31</v>
      </c>
      <c r="O170" s="5" t="s">
        <v>189</v>
      </c>
      <c r="P170" s="5">
        <v>2.0</v>
      </c>
      <c r="Q170" s="5" t="s">
        <v>114</v>
      </c>
      <c r="R170" s="6">
        <v>1.0</v>
      </c>
      <c r="S170" s="37" t="s">
        <v>561</v>
      </c>
      <c r="T170" s="5" t="s">
        <v>27</v>
      </c>
      <c r="U170" s="5" t="s">
        <v>27</v>
      </c>
      <c r="V170" s="5" t="s">
        <v>32</v>
      </c>
      <c r="W170" s="5">
        <v>2.0</v>
      </c>
      <c r="X170" s="5" t="s">
        <v>562</v>
      </c>
      <c r="Y170" s="5">
        <v>5.0</v>
      </c>
      <c r="Z170" s="5" t="s">
        <v>32</v>
      </c>
      <c r="AA170" s="5" t="s">
        <v>32</v>
      </c>
      <c r="AB170" s="5" t="s">
        <v>31</v>
      </c>
      <c r="AC170" t="s">
        <v>32</v>
      </c>
      <c r="AK170" s="5" t="s">
        <v>27</v>
      </c>
      <c r="AL170" s="5" t="s">
        <v>563</v>
      </c>
      <c r="AM170" s="5" t="s">
        <v>27</v>
      </c>
    </row>
    <row r="171" ht="15.75" customHeight="1">
      <c r="A171">
        <v>47.0</v>
      </c>
      <c r="B171" s="5">
        <v>2.0</v>
      </c>
      <c r="C171" s="38" t="s">
        <v>564</v>
      </c>
      <c r="D171" s="38" t="s">
        <v>27</v>
      </c>
      <c r="E171" s="38" t="s">
        <v>27</v>
      </c>
      <c r="F171" s="38" t="s">
        <v>27</v>
      </c>
      <c r="G171" s="38" t="s">
        <v>27</v>
      </c>
      <c r="H171" s="38">
        <v>4.0</v>
      </c>
      <c r="I171" s="38">
        <v>0.0</v>
      </c>
      <c r="J171" s="38">
        <v>0.0</v>
      </c>
      <c r="K171" s="38">
        <v>0.0</v>
      </c>
      <c r="L171" s="38" t="s">
        <v>211</v>
      </c>
      <c r="M171" s="38" t="s">
        <v>31</v>
      </c>
      <c r="N171" s="38" t="s">
        <v>31</v>
      </c>
      <c r="O171" s="5" t="s">
        <v>189</v>
      </c>
      <c r="P171" s="5">
        <v>2.0</v>
      </c>
      <c r="Q171" s="5" t="s">
        <v>114</v>
      </c>
      <c r="R171" s="6">
        <v>2.0</v>
      </c>
      <c r="S171" s="37" t="s">
        <v>565</v>
      </c>
      <c r="T171" s="5" t="s">
        <v>27</v>
      </c>
      <c r="U171" s="5" t="s">
        <v>25</v>
      </c>
      <c r="V171" s="5" t="s">
        <v>566</v>
      </c>
      <c r="W171" s="5">
        <v>3.0</v>
      </c>
      <c r="X171" s="5" t="s">
        <v>567</v>
      </c>
      <c r="Y171" s="5">
        <v>0.0</v>
      </c>
      <c r="Z171" s="41" t="s">
        <v>568</v>
      </c>
      <c r="AA171" s="5" t="s">
        <v>32</v>
      </c>
      <c r="AB171" s="5" t="s">
        <v>31</v>
      </c>
      <c r="AC171" t="s">
        <v>32</v>
      </c>
      <c r="AK171" s="5" t="s">
        <v>27</v>
      </c>
      <c r="AL171" s="5" t="s">
        <v>197</v>
      </c>
      <c r="AM171" s="5" t="s">
        <v>27</v>
      </c>
    </row>
    <row r="172" ht="15.75" customHeight="1">
      <c r="A172">
        <v>47.0</v>
      </c>
      <c r="B172" s="5">
        <v>3.0</v>
      </c>
      <c r="C172" s="38" t="s">
        <v>569</v>
      </c>
      <c r="D172" s="38" t="s">
        <v>27</v>
      </c>
      <c r="E172" s="38" t="s">
        <v>27</v>
      </c>
      <c r="F172" s="38" t="s">
        <v>27</v>
      </c>
      <c r="G172" s="38" t="s">
        <v>27</v>
      </c>
      <c r="H172" s="38">
        <v>2.0</v>
      </c>
      <c r="I172" s="38">
        <v>0.0</v>
      </c>
      <c r="J172" s="38">
        <v>0.0</v>
      </c>
      <c r="K172" s="38">
        <v>0.0</v>
      </c>
      <c r="L172" s="38" t="s">
        <v>32</v>
      </c>
      <c r="M172" s="38" t="s">
        <v>32</v>
      </c>
      <c r="N172" s="38" t="s">
        <v>32</v>
      </c>
      <c r="O172" s="5" t="s">
        <v>189</v>
      </c>
      <c r="P172" s="5">
        <v>1.0</v>
      </c>
      <c r="Q172" s="5" t="s">
        <v>78</v>
      </c>
      <c r="R172" s="6">
        <v>3.0</v>
      </c>
      <c r="S172" s="37" t="s">
        <v>570</v>
      </c>
      <c r="T172" s="5" t="s">
        <v>27</v>
      </c>
      <c r="U172" s="5" t="s">
        <v>31</v>
      </c>
      <c r="V172" s="5" t="s">
        <v>571</v>
      </c>
      <c r="W172" s="5">
        <v>4.0</v>
      </c>
      <c r="X172" s="5" t="s">
        <v>572</v>
      </c>
      <c r="Y172" s="5">
        <v>0.0</v>
      </c>
      <c r="Z172" s="41" t="s">
        <v>573</v>
      </c>
      <c r="AA172" s="5" t="s">
        <v>32</v>
      </c>
      <c r="AB172" s="5" t="s">
        <v>31</v>
      </c>
      <c r="AC172" t="s">
        <v>32</v>
      </c>
      <c r="AK172" s="5" t="s">
        <v>31</v>
      </c>
      <c r="AL172" s="5" t="s">
        <v>32</v>
      </c>
      <c r="AM172" s="5" t="s">
        <v>27</v>
      </c>
    </row>
    <row r="173" ht="15.75" customHeight="1">
      <c r="A173" s="5">
        <v>47.0</v>
      </c>
      <c r="B173" s="5">
        <v>4.0</v>
      </c>
      <c r="C173" s="38" t="s">
        <v>574</v>
      </c>
      <c r="D173" s="38" t="s">
        <v>27</v>
      </c>
      <c r="E173" s="38" t="s">
        <v>31</v>
      </c>
      <c r="F173" s="38" t="s">
        <v>31</v>
      </c>
      <c r="G173" s="38" t="s">
        <v>31</v>
      </c>
      <c r="H173" s="38">
        <v>5.0</v>
      </c>
      <c r="I173" s="38">
        <v>0.0</v>
      </c>
      <c r="J173" s="38">
        <v>0.0</v>
      </c>
      <c r="K173" s="38">
        <v>0.0</v>
      </c>
      <c r="L173" s="38" t="s">
        <v>575</v>
      </c>
      <c r="M173" s="38" t="s">
        <v>31</v>
      </c>
      <c r="N173" s="38" t="s">
        <v>32</v>
      </c>
      <c r="O173" s="5" t="s">
        <v>258</v>
      </c>
      <c r="P173" s="5" t="s">
        <v>32</v>
      </c>
      <c r="Q173" s="5" t="s">
        <v>32</v>
      </c>
      <c r="R173" s="6" t="s">
        <v>32</v>
      </c>
      <c r="S173" s="37" t="s">
        <v>32</v>
      </c>
      <c r="T173" s="5" t="s">
        <v>32</v>
      </c>
      <c r="U173" s="5" t="s">
        <v>32</v>
      </c>
      <c r="V173" s="5" t="s">
        <v>32</v>
      </c>
      <c r="W173" s="5" t="s">
        <v>32</v>
      </c>
      <c r="X173" s="5" t="s">
        <v>32</v>
      </c>
      <c r="Y173" s="5" t="s">
        <v>32</v>
      </c>
      <c r="Z173" s="5" t="s">
        <v>32</v>
      </c>
      <c r="AA173" s="5" t="s">
        <v>32</v>
      </c>
      <c r="AB173" s="5" t="s">
        <v>32</v>
      </c>
      <c r="AC173" s="5" t="s">
        <v>32</v>
      </c>
      <c r="AK173" s="5" t="s">
        <v>31</v>
      </c>
      <c r="AL173" s="5" t="s">
        <v>32</v>
      </c>
      <c r="AM173" s="5" t="s">
        <v>31</v>
      </c>
    </row>
    <row r="174" ht="15.75" customHeight="1">
      <c r="A174" s="5">
        <v>47.0</v>
      </c>
      <c r="B174" s="5">
        <v>5.0</v>
      </c>
      <c r="C174" s="38" t="s">
        <v>226</v>
      </c>
      <c r="D174" s="38" t="s">
        <v>27</v>
      </c>
      <c r="E174" s="38" t="s">
        <v>31</v>
      </c>
      <c r="F174" s="38" t="s">
        <v>31</v>
      </c>
      <c r="G174" s="38" t="s">
        <v>31</v>
      </c>
      <c r="H174" s="38">
        <v>4.0</v>
      </c>
      <c r="I174" s="38">
        <v>0.0</v>
      </c>
      <c r="J174" s="38">
        <v>0.0</v>
      </c>
      <c r="K174" s="38">
        <v>0.0</v>
      </c>
      <c r="L174" s="38" t="s">
        <v>32</v>
      </c>
      <c r="M174" s="38" t="s">
        <v>32</v>
      </c>
      <c r="N174" s="38" t="s">
        <v>32</v>
      </c>
      <c r="O174" s="5" t="s">
        <v>339</v>
      </c>
      <c r="P174" s="5" t="s">
        <v>32</v>
      </c>
      <c r="Q174" s="5" t="s">
        <v>32</v>
      </c>
      <c r="R174" s="6" t="s">
        <v>32</v>
      </c>
      <c r="S174" s="37" t="s">
        <v>32</v>
      </c>
      <c r="T174" s="5" t="s">
        <v>32</v>
      </c>
      <c r="U174" s="5" t="s">
        <v>32</v>
      </c>
      <c r="V174" s="5" t="s">
        <v>32</v>
      </c>
      <c r="W174" s="5" t="s">
        <v>32</v>
      </c>
      <c r="X174" s="5" t="s">
        <v>32</v>
      </c>
      <c r="Y174" s="5" t="s">
        <v>32</v>
      </c>
      <c r="Z174" s="5" t="s">
        <v>32</v>
      </c>
      <c r="AA174" s="5" t="s">
        <v>32</v>
      </c>
      <c r="AB174" s="5" t="s">
        <v>32</v>
      </c>
      <c r="AC174" s="5" t="s">
        <v>32</v>
      </c>
      <c r="AK174" s="5" t="s">
        <v>27</v>
      </c>
      <c r="AL174" s="5" t="s">
        <v>197</v>
      </c>
      <c r="AM174" s="5" t="s">
        <v>27</v>
      </c>
    </row>
    <row r="175" ht="15.75" customHeight="1">
      <c r="A175">
        <v>48.0</v>
      </c>
      <c r="B175">
        <v>1.0</v>
      </c>
      <c r="C175" s="38" t="s">
        <v>576</v>
      </c>
      <c r="D175" s="38" t="s">
        <v>27</v>
      </c>
      <c r="E175" s="38" t="s">
        <v>27</v>
      </c>
      <c r="F175" s="38" t="s">
        <v>27</v>
      </c>
      <c r="G175" s="38" t="s">
        <v>27</v>
      </c>
      <c r="H175" s="38">
        <v>1.0</v>
      </c>
      <c r="I175" s="38">
        <v>5.0</v>
      </c>
      <c r="J175" s="38">
        <v>2.0</v>
      </c>
      <c r="K175" s="38">
        <v>0.0</v>
      </c>
      <c r="L175" s="38" t="s">
        <v>227</v>
      </c>
      <c r="M175" s="38" t="s">
        <v>227</v>
      </c>
      <c r="N175" s="38" t="s">
        <v>227</v>
      </c>
      <c r="O175" t="s">
        <v>189</v>
      </c>
      <c r="P175" s="5">
        <v>1.0</v>
      </c>
      <c r="Q175" s="5" t="s">
        <v>99</v>
      </c>
      <c r="R175" s="6" t="s">
        <v>228</v>
      </c>
      <c r="S175" s="44" t="s">
        <v>577</v>
      </c>
      <c r="T175" s="5" t="s">
        <v>27</v>
      </c>
      <c r="U175" s="5" t="s">
        <v>27</v>
      </c>
      <c r="V175" s="5" t="s">
        <v>32</v>
      </c>
      <c r="W175" s="5">
        <v>1.0</v>
      </c>
      <c r="X175" s="5" t="s">
        <v>578</v>
      </c>
      <c r="Y175" s="5">
        <v>5.0</v>
      </c>
      <c r="Z175" s="5" t="s">
        <v>32</v>
      </c>
      <c r="AA175" s="45">
        <v>1.0</v>
      </c>
      <c r="AB175" s="5" t="s">
        <v>31</v>
      </c>
      <c r="AC175" t="s">
        <v>32</v>
      </c>
      <c r="AD175" s="5" t="s">
        <v>579</v>
      </c>
      <c r="AK175" t="s">
        <v>31</v>
      </c>
      <c r="AL175" t="s">
        <v>32</v>
      </c>
      <c r="AM175" s="5" t="s">
        <v>27</v>
      </c>
    </row>
    <row r="176" ht="15.75" customHeight="1">
      <c r="A176">
        <v>48.0</v>
      </c>
      <c r="B176">
        <v>2.0</v>
      </c>
      <c r="C176" s="38" t="s">
        <v>580</v>
      </c>
      <c r="D176" s="38" t="s">
        <v>27</v>
      </c>
      <c r="E176" s="38" t="s">
        <v>27</v>
      </c>
      <c r="F176" s="38" t="s">
        <v>27</v>
      </c>
      <c r="G176" s="38" t="s">
        <v>27</v>
      </c>
      <c r="H176" s="38">
        <v>1.0</v>
      </c>
      <c r="I176" s="38">
        <v>5.0</v>
      </c>
      <c r="J176" s="38">
        <v>3.0</v>
      </c>
      <c r="K176" s="38">
        <v>2.0</v>
      </c>
      <c r="L176" s="38" t="s">
        <v>227</v>
      </c>
      <c r="M176" s="38" t="s">
        <v>227</v>
      </c>
      <c r="N176" s="38" t="s">
        <v>227</v>
      </c>
      <c r="O176" t="s">
        <v>189</v>
      </c>
      <c r="P176" s="5">
        <v>2.0</v>
      </c>
      <c r="Q176" s="5" t="s">
        <v>117</v>
      </c>
      <c r="R176" s="6" t="s">
        <v>581</v>
      </c>
      <c r="S176" s="44" t="s">
        <v>582</v>
      </c>
      <c r="T176" s="5" t="s">
        <v>27</v>
      </c>
      <c r="U176" s="5" t="s">
        <v>27</v>
      </c>
      <c r="V176" s="5" t="s">
        <v>32</v>
      </c>
      <c r="W176" s="5">
        <v>0.0</v>
      </c>
      <c r="X176" s="5" t="s">
        <v>32</v>
      </c>
      <c r="Y176" s="5">
        <v>6.0</v>
      </c>
      <c r="Z176" s="5" t="s">
        <v>32</v>
      </c>
      <c r="AA176" s="45">
        <v>2.0</v>
      </c>
      <c r="AB176" s="5" t="s">
        <v>27</v>
      </c>
      <c r="AC176" s="5" t="s">
        <v>233</v>
      </c>
      <c r="AD176" s="5" t="s">
        <v>583</v>
      </c>
      <c r="AK176" t="s">
        <v>27</v>
      </c>
      <c r="AL176" s="5" t="s">
        <v>390</v>
      </c>
      <c r="AM176" s="5" t="s">
        <v>27</v>
      </c>
      <c r="AN176" s="5" t="s">
        <v>584</v>
      </c>
    </row>
    <row r="177" ht="15.75" customHeight="1">
      <c r="A177">
        <v>49.0</v>
      </c>
      <c r="B177" s="5">
        <v>1.0</v>
      </c>
      <c r="C177" s="37" t="s">
        <v>585</v>
      </c>
      <c r="D177" s="38" t="s">
        <v>27</v>
      </c>
      <c r="E177" s="38" t="s">
        <v>31</v>
      </c>
      <c r="F177" s="38" t="s">
        <v>31</v>
      </c>
      <c r="G177" s="38" t="s">
        <v>31</v>
      </c>
      <c r="H177" s="37">
        <v>2.0</v>
      </c>
      <c r="I177" s="37">
        <v>0.0</v>
      </c>
      <c r="J177" s="37">
        <v>0.0</v>
      </c>
      <c r="K177" s="37">
        <v>0.0</v>
      </c>
      <c r="L177" s="37" t="s">
        <v>32</v>
      </c>
      <c r="M177" s="37" t="s">
        <v>32</v>
      </c>
      <c r="N177" s="37" t="s">
        <v>32</v>
      </c>
      <c r="O177" s="5" t="s">
        <v>189</v>
      </c>
      <c r="P177" s="5" t="s">
        <v>32</v>
      </c>
      <c r="Q177" s="5" t="s">
        <v>32</v>
      </c>
      <c r="R177" s="6" t="s">
        <v>32</v>
      </c>
      <c r="S177" s="37" t="s">
        <v>32</v>
      </c>
      <c r="T177" s="5" t="s">
        <v>32</v>
      </c>
      <c r="U177" s="5" t="s">
        <v>32</v>
      </c>
      <c r="V177" s="5" t="s">
        <v>32</v>
      </c>
      <c r="W177" s="5" t="s">
        <v>32</v>
      </c>
      <c r="X177" s="5" t="s">
        <v>32</v>
      </c>
      <c r="Y177" s="5" t="s">
        <v>32</v>
      </c>
      <c r="Z177" s="5" t="s">
        <v>32</v>
      </c>
      <c r="AA177" s="5" t="s">
        <v>32</v>
      </c>
      <c r="AB177" s="5" t="s">
        <v>32</v>
      </c>
      <c r="AC177" s="5" t="s">
        <v>32</v>
      </c>
      <c r="AK177" s="5" t="s">
        <v>31</v>
      </c>
      <c r="AL177" s="5" t="s">
        <v>32</v>
      </c>
      <c r="AM177" s="5" t="s">
        <v>27</v>
      </c>
    </row>
    <row r="178" ht="15.75" customHeight="1">
      <c r="A178" s="5">
        <v>49.0</v>
      </c>
      <c r="B178" s="5">
        <v>2.0</v>
      </c>
      <c r="C178" s="37" t="s">
        <v>586</v>
      </c>
      <c r="D178" s="38" t="s">
        <v>27</v>
      </c>
      <c r="E178" s="38" t="s">
        <v>31</v>
      </c>
      <c r="F178" s="38" t="s">
        <v>31</v>
      </c>
      <c r="G178" s="38" t="s">
        <v>31</v>
      </c>
      <c r="H178" s="37">
        <v>2.0</v>
      </c>
      <c r="I178" s="37">
        <v>0.0</v>
      </c>
      <c r="J178" s="37">
        <v>0.0</v>
      </c>
      <c r="K178" s="37">
        <v>0.0</v>
      </c>
      <c r="L178" s="37" t="s">
        <v>32</v>
      </c>
      <c r="M178" s="37" t="s">
        <v>32</v>
      </c>
      <c r="N178" s="37" t="s">
        <v>32</v>
      </c>
      <c r="O178" s="5" t="s">
        <v>189</v>
      </c>
      <c r="P178" s="5" t="s">
        <v>32</v>
      </c>
      <c r="Q178" s="5" t="s">
        <v>32</v>
      </c>
      <c r="R178" s="6" t="s">
        <v>32</v>
      </c>
      <c r="S178" s="37" t="s">
        <v>32</v>
      </c>
      <c r="T178" s="5" t="s">
        <v>32</v>
      </c>
      <c r="U178" s="5" t="s">
        <v>32</v>
      </c>
      <c r="V178" s="5" t="s">
        <v>32</v>
      </c>
      <c r="W178" s="5" t="s">
        <v>32</v>
      </c>
      <c r="X178" s="5" t="s">
        <v>32</v>
      </c>
      <c r="Y178" s="5" t="s">
        <v>32</v>
      </c>
      <c r="Z178" s="5" t="s">
        <v>32</v>
      </c>
      <c r="AA178" s="5" t="s">
        <v>32</v>
      </c>
      <c r="AB178" s="5" t="s">
        <v>32</v>
      </c>
      <c r="AC178" s="5" t="s">
        <v>32</v>
      </c>
      <c r="AK178" s="5" t="s">
        <v>31</v>
      </c>
      <c r="AL178" s="5" t="s">
        <v>32</v>
      </c>
      <c r="AM178" s="5" t="s">
        <v>27</v>
      </c>
    </row>
    <row r="179" ht="15.75" customHeight="1">
      <c r="A179" s="5">
        <v>49.0</v>
      </c>
      <c r="B179" s="5">
        <v>3.0</v>
      </c>
      <c r="C179" s="37" t="s">
        <v>250</v>
      </c>
      <c r="D179" s="38" t="s">
        <v>27</v>
      </c>
      <c r="E179" s="38" t="s">
        <v>31</v>
      </c>
      <c r="F179" s="38" t="s">
        <v>31</v>
      </c>
      <c r="G179" s="38" t="s">
        <v>31</v>
      </c>
      <c r="H179" s="37">
        <v>4.0</v>
      </c>
      <c r="I179" s="37">
        <v>0.0</v>
      </c>
      <c r="J179" s="37">
        <v>0.0</v>
      </c>
      <c r="K179" s="37">
        <v>0.0</v>
      </c>
      <c r="L179" s="37" t="s">
        <v>32</v>
      </c>
      <c r="M179" s="37" t="s">
        <v>32</v>
      </c>
      <c r="N179" s="37" t="s">
        <v>32</v>
      </c>
      <c r="O179" s="5" t="s">
        <v>258</v>
      </c>
      <c r="P179" s="5" t="s">
        <v>32</v>
      </c>
      <c r="Q179" s="5" t="s">
        <v>32</v>
      </c>
      <c r="R179" s="6" t="s">
        <v>32</v>
      </c>
      <c r="S179" s="37" t="s">
        <v>32</v>
      </c>
      <c r="T179" s="5" t="s">
        <v>32</v>
      </c>
      <c r="U179" s="5" t="s">
        <v>32</v>
      </c>
      <c r="V179" s="5" t="s">
        <v>32</v>
      </c>
      <c r="W179" s="5" t="s">
        <v>32</v>
      </c>
      <c r="X179" s="5" t="s">
        <v>32</v>
      </c>
      <c r="Y179" s="5" t="s">
        <v>32</v>
      </c>
      <c r="Z179" s="5" t="s">
        <v>32</v>
      </c>
      <c r="AA179" s="5" t="s">
        <v>32</v>
      </c>
      <c r="AB179" s="5" t="s">
        <v>32</v>
      </c>
      <c r="AC179" s="5" t="s">
        <v>32</v>
      </c>
      <c r="AK179" s="5" t="s">
        <v>31</v>
      </c>
      <c r="AL179" s="5" t="s">
        <v>32</v>
      </c>
      <c r="AM179" s="5" t="s">
        <v>27</v>
      </c>
    </row>
    <row r="180" ht="15.75" customHeight="1">
      <c r="A180">
        <v>50.0</v>
      </c>
      <c r="B180">
        <v>1.0</v>
      </c>
      <c r="C180" s="37">
        <v>2.0</v>
      </c>
      <c r="D180" s="37" t="s">
        <v>27</v>
      </c>
      <c r="E180" s="37" t="s">
        <v>27</v>
      </c>
      <c r="F180" s="37" t="s">
        <v>27</v>
      </c>
      <c r="G180" s="37" t="s">
        <v>27</v>
      </c>
      <c r="H180" s="37">
        <v>1.0</v>
      </c>
      <c r="I180" s="37">
        <v>0.0</v>
      </c>
      <c r="J180" s="37">
        <v>0.0</v>
      </c>
      <c r="K180" s="37">
        <v>0.0</v>
      </c>
      <c r="L180" s="37" t="s">
        <v>32</v>
      </c>
      <c r="M180" s="37" t="s">
        <v>32</v>
      </c>
      <c r="N180" s="37" t="s">
        <v>32</v>
      </c>
      <c r="O180" t="s">
        <v>339</v>
      </c>
      <c r="P180" s="5">
        <v>2.0</v>
      </c>
      <c r="Q180" s="5" t="s">
        <v>121</v>
      </c>
      <c r="R180" s="6">
        <v>1.0</v>
      </c>
      <c r="S180" s="44" t="s">
        <v>587</v>
      </c>
      <c r="T180" s="5" t="s">
        <v>27</v>
      </c>
      <c r="U180" s="5" t="s">
        <v>27</v>
      </c>
      <c r="V180" s="5" t="s">
        <v>32</v>
      </c>
      <c r="W180" s="5">
        <v>3.0</v>
      </c>
      <c r="X180" s="5" t="s">
        <v>588</v>
      </c>
      <c r="Y180" s="5">
        <v>5.0</v>
      </c>
      <c r="Z180" s="5" t="s">
        <v>32</v>
      </c>
      <c r="AA180" s="6" t="s">
        <v>228</v>
      </c>
      <c r="AB180" s="5" t="s">
        <v>27</v>
      </c>
      <c r="AC180" t="s">
        <v>546</v>
      </c>
      <c r="AD180" s="5" t="s">
        <v>589</v>
      </c>
      <c r="AK180" t="s">
        <v>27</v>
      </c>
      <c r="AL180" s="5" t="s">
        <v>396</v>
      </c>
      <c r="AM180" s="5" t="s">
        <v>27</v>
      </c>
      <c r="AN180" s="5"/>
    </row>
    <row r="181" ht="15.75" customHeight="1">
      <c r="A181" s="5">
        <v>51.0</v>
      </c>
      <c r="B181" s="5">
        <v>1.0</v>
      </c>
      <c r="C181" s="17" t="s">
        <v>590</v>
      </c>
      <c r="D181" s="38" t="s">
        <v>27</v>
      </c>
      <c r="E181" s="38" t="s">
        <v>31</v>
      </c>
      <c r="F181" s="38" t="s">
        <v>31</v>
      </c>
      <c r="G181" s="38" t="s">
        <v>31</v>
      </c>
      <c r="H181" s="39">
        <v>4.0</v>
      </c>
      <c r="I181" s="39">
        <v>0.0</v>
      </c>
      <c r="J181" s="39">
        <v>0.0</v>
      </c>
      <c r="K181" s="39">
        <v>0.0</v>
      </c>
      <c r="L181" s="37" t="s">
        <v>32</v>
      </c>
      <c r="M181" s="37" t="s">
        <v>32</v>
      </c>
      <c r="N181" s="37" t="s">
        <v>32</v>
      </c>
      <c r="O181" s="5" t="s">
        <v>189</v>
      </c>
      <c r="P181" s="5" t="s">
        <v>32</v>
      </c>
      <c r="Q181" s="5" t="s">
        <v>32</v>
      </c>
      <c r="R181" s="6" t="s">
        <v>32</v>
      </c>
      <c r="S181" s="37" t="s">
        <v>32</v>
      </c>
      <c r="T181" s="5" t="s">
        <v>32</v>
      </c>
      <c r="U181" s="5" t="s">
        <v>32</v>
      </c>
      <c r="V181" s="5" t="s">
        <v>32</v>
      </c>
      <c r="W181" s="5" t="s">
        <v>32</v>
      </c>
      <c r="X181" s="5" t="s">
        <v>32</v>
      </c>
      <c r="Y181" s="5" t="s">
        <v>32</v>
      </c>
      <c r="Z181" s="5" t="s">
        <v>32</v>
      </c>
      <c r="AA181" s="5" t="s">
        <v>32</v>
      </c>
      <c r="AB181" s="5" t="s">
        <v>32</v>
      </c>
      <c r="AC181" s="5" t="s">
        <v>32</v>
      </c>
      <c r="AK181" s="5" t="s">
        <v>31</v>
      </c>
      <c r="AL181" s="5" t="s">
        <v>32</v>
      </c>
      <c r="AM181" s="5" t="s">
        <v>27</v>
      </c>
    </row>
    <row r="182" ht="15.75" customHeight="1">
      <c r="A182" s="5">
        <v>51.0</v>
      </c>
      <c r="B182" s="5">
        <v>2.0</v>
      </c>
      <c r="C182" s="17" t="s">
        <v>553</v>
      </c>
      <c r="D182" s="38" t="s">
        <v>27</v>
      </c>
      <c r="E182" s="38" t="s">
        <v>31</v>
      </c>
      <c r="F182" s="38" t="s">
        <v>31</v>
      </c>
      <c r="G182" s="38" t="s">
        <v>31</v>
      </c>
      <c r="H182" s="39">
        <v>3.0</v>
      </c>
      <c r="I182" s="39">
        <v>0.0</v>
      </c>
      <c r="J182" s="39">
        <v>0.0</v>
      </c>
      <c r="K182" s="39">
        <v>0.0</v>
      </c>
      <c r="L182" s="37" t="s">
        <v>32</v>
      </c>
      <c r="M182" s="37" t="s">
        <v>32</v>
      </c>
      <c r="N182" s="37" t="s">
        <v>32</v>
      </c>
      <c r="O182" s="5" t="s">
        <v>189</v>
      </c>
      <c r="P182" s="5" t="s">
        <v>32</v>
      </c>
      <c r="Q182" s="5" t="s">
        <v>32</v>
      </c>
      <c r="R182" s="6" t="s">
        <v>32</v>
      </c>
      <c r="S182" s="37" t="s">
        <v>32</v>
      </c>
      <c r="T182" s="5" t="s">
        <v>32</v>
      </c>
      <c r="U182" s="5" t="s">
        <v>32</v>
      </c>
      <c r="V182" s="5" t="s">
        <v>32</v>
      </c>
      <c r="W182" s="5" t="s">
        <v>32</v>
      </c>
      <c r="X182" s="5" t="s">
        <v>32</v>
      </c>
      <c r="Y182" s="5" t="s">
        <v>32</v>
      </c>
      <c r="Z182" s="5" t="s">
        <v>32</v>
      </c>
      <c r="AA182" s="5" t="s">
        <v>32</v>
      </c>
      <c r="AB182" s="5" t="s">
        <v>32</v>
      </c>
      <c r="AC182" s="5" t="s">
        <v>32</v>
      </c>
      <c r="AK182" s="5" t="s">
        <v>31</v>
      </c>
      <c r="AL182" s="5" t="s">
        <v>32</v>
      </c>
      <c r="AM182" s="5" t="s">
        <v>27</v>
      </c>
    </row>
    <row r="183" ht="15.75" customHeight="1">
      <c r="A183" s="5">
        <v>51.0</v>
      </c>
      <c r="B183" s="5">
        <v>3.0</v>
      </c>
      <c r="C183" s="17" t="s">
        <v>591</v>
      </c>
      <c r="D183" s="38" t="s">
        <v>27</v>
      </c>
      <c r="E183" s="38" t="s">
        <v>31</v>
      </c>
      <c r="F183" s="38" t="s">
        <v>31</v>
      </c>
      <c r="G183" s="38" t="s">
        <v>31</v>
      </c>
      <c r="H183" s="39">
        <v>3.0</v>
      </c>
      <c r="I183" s="39">
        <v>0.0</v>
      </c>
      <c r="J183" s="39">
        <v>0.0</v>
      </c>
      <c r="K183" s="39">
        <v>0.0</v>
      </c>
      <c r="L183" s="37" t="s">
        <v>32</v>
      </c>
      <c r="M183" s="37" t="s">
        <v>32</v>
      </c>
      <c r="N183" s="37" t="s">
        <v>32</v>
      </c>
      <c r="O183" s="5" t="s">
        <v>189</v>
      </c>
      <c r="P183" s="5" t="s">
        <v>32</v>
      </c>
      <c r="Q183" s="5" t="s">
        <v>32</v>
      </c>
      <c r="R183" s="6" t="s">
        <v>32</v>
      </c>
      <c r="S183" s="37" t="s">
        <v>32</v>
      </c>
      <c r="T183" s="5" t="s">
        <v>32</v>
      </c>
      <c r="U183" s="5" t="s">
        <v>32</v>
      </c>
      <c r="V183" s="5" t="s">
        <v>32</v>
      </c>
      <c r="W183" s="5" t="s">
        <v>32</v>
      </c>
      <c r="X183" s="5" t="s">
        <v>32</v>
      </c>
      <c r="Y183" s="5" t="s">
        <v>32</v>
      </c>
      <c r="Z183" s="5" t="s">
        <v>32</v>
      </c>
      <c r="AA183" s="5" t="s">
        <v>32</v>
      </c>
      <c r="AB183" s="5" t="s">
        <v>32</v>
      </c>
      <c r="AC183" s="5" t="s">
        <v>32</v>
      </c>
      <c r="AK183" s="5" t="s">
        <v>31</v>
      </c>
      <c r="AL183" s="5" t="s">
        <v>32</v>
      </c>
      <c r="AM183" s="5" t="s">
        <v>27</v>
      </c>
    </row>
    <row r="184" ht="15.75" customHeight="1">
      <c r="A184" s="5">
        <v>52.0</v>
      </c>
      <c r="B184" s="5">
        <v>1.0</v>
      </c>
      <c r="C184" s="17" t="s">
        <v>592</v>
      </c>
      <c r="D184" s="38" t="s">
        <v>27</v>
      </c>
      <c r="E184" s="38" t="s">
        <v>31</v>
      </c>
      <c r="F184" s="38" t="s">
        <v>31</v>
      </c>
      <c r="G184" s="38" t="s">
        <v>31</v>
      </c>
      <c r="H184" s="39">
        <v>3.0</v>
      </c>
      <c r="I184" s="39">
        <v>5.0</v>
      </c>
      <c r="J184" s="39">
        <v>1.0</v>
      </c>
      <c r="K184" s="39">
        <v>0.0</v>
      </c>
      <c r="L184" s="5" t="s">
        <v>257</v>
      </c>
      <c r="M184" s="5" t="s">
        <v>257</v>
      </c>
      <c r="N184" s="5" t="s">
        <v>32</v>
      </c>
      <c r="O184" s="5" t="s">
        <v>189</v>
      </c>
      <c r="P184" s="5" t="s">
        <v>32</v>
      </c>
      <c r="Q184" s="5" t="s">
        <v>32</v>
      </c>
      <c r="R184" s="6" t="s">
        <v>32</v>
      </c>
      <c r="S184" s="37" t="s">
        <v>32</v>
      </c>
      <c r="T184" s="5" t="s">
        <v>32</v>
      </c>
      <c r="U184" s="5" t="s">
        <v>32</v>
      </c>
      <c r="V184" s="5" t="s">
        <v>32</v>
      </c>
      <c r="W184" s="5" t="s">
        <v>32</v>
      </c>
      <c r="X184" s="5" t="s">
        <v>32</v>
      </c>
      <c r="Y184" s="5" t="s">
        <v>32</v>
      </c>
      <c r="Z184" s="5" t="s">
        <v>32</v>
      </c>
      <c r="AA184" s="5" t="s">
        <v>32</v>
      </c>
      <c r="AB184" s="5" t="s">
        <v>32</v>
      </c>
      <c r="AC184" s="5" t="s">
        <v>32</v>
      </c>
      <c r="AK184" s="5" t="s">
        <v>27</v>
      </c>
      <c r="AL184" s="5" t="s">
        <v>197</v>
      </c>
      <c r="AM184" s="5" t="s">
        <v>27</v>
      </c>
    </row>
    <row r="185" ht="15.75" customHeight="1">
      <c r="A185" s="5">
        <v>52.0</v>
      </c>
      <c r="B185" s="5">
        <v>2.0</v>
      </c>
      <c r="C185" s="17" t="s">
        <v>593</v>
      </c>
      <c r="D185" s="38" t="s">
        <v>27</v>
      </c>
      <c r="E185" s="38" t="s">
        <v>31</v>
      </c>
      <c r="F185" s="38" t="s">
        <v>31</v>
      </c>
      <c r="G185" s="38" t="s">
        <v>31</v>
      </c>
      <c r="H185" s="39">
        <v>3.0</v>
      </c>
      <c r="I185" s="39">
        <v>5.0</v>
      </c>
      <c r="J185" s="39">
        <v>1.0</v>
      </c>
      <c r="K185" s="39">
        <v>0.0</v>
      </c>
      <c r="L185" s="5" t="s">
        <v>257</v>
      </c>
      <c r="M185" s="5" t="s">
        <v>257</v>
      </c>
      <c r="N185" s="5" t="s">
        <v>32</v>
      </c>
      <c r="O185" s="5" t="s">
        <v>189</v>
      </c>
      <c r="P185" s="5" t="s">
        <v>32</v>
      </c>
      <c r="Q185" s="5" t="s">
        <v>32</v>
      </c>
      <c r="R185" s="6" t="s">
        <v>32</v>
      </c>
      <c r="S185" s="37" t="s">
        <v>32</v>
      </c>
      <c r="T185" s="5" t="s">
        <v>32</v>
      </c>
      <c r="U185" s="5" t="s">
        <v>32</v>
      </c>
      <c r="V185" s="5" t="s">
        <v>32</v>
      </c>
      <c r="W185" s="5" t="s">
        <v>32</v>
      </c>
      <c r="X185" s="5" t="s">
        <v>32</v>
      </c>
      <c r="Y185" s="5" t="s">
        <v>32</v>
      </c>
      <c r="Z185" s="5" t="s">
        <v>32</v>
      </c>
      <c r="AA185" s="5" t="s">
        <v>32</v>
      </c>
      <c r="AB185" s="5" t="s">
        <v>32</v>
      </c>
      <c r="AC185" s="5" t="s">
        <v>32</v>
      </c>
      <c r="AK185" s="5" t="s">
        <v>27</v>
      </c>
      <c r="AL185" s="5" t="s">
        <v>197</v>
      </c>
      <c r="AM185" s="5" t="s">
        <v>27</v>
      </c>
    </row>
    <row r="186" ht="15.75" customHeight="1">
      <c r="A186" s="5">
        <v>52.0</v>
      </c>
      <c r="B186" s="5">
        <v>3.0</v>
      </c>
      <c r="C186" s="17" t="s">
        <v>498</v>
      </c>
      <c r="D186" s="38" t="s">
        <v>27</v>
      </c>
      <c r="E186" s="38" t="s">
        <v>31</v>
      </c>
      <c r="F186" s="38" t="s">
        <v>31</v>
      </c>
      <c r="G186" s="38" t="s">
        <v>31</v>
      </c>
      <c r="H186" s="39">
        <v>3.0</v>
      </c>
      <c r="I186" s="39">
        <v>5.0</v>
      </c>
      <c r="J186" s="39">
        <v>1.0</v>
      </c>
      <c r="K186" s="39">
        <v>0.0</v>
      </c>
      <c r="L186" s="5" t="s">
        <v>257</v>
      </c>
      <c r="M186" s="5" t="s">
        <v>257</v>
      </c>
      <c r="N186" s="5" t="s">
        <v>32</v>
      </c>
      <c r="O186" s="5" t="s">
        <v>189</v>
      </c>
      <c r="P186" s="5" t="s">
        <v>32</v>
      </c>
      <c r="Q186" s="5" t="s">
        <v>32</v>
      </c>
      <c r="R186" s="6" t="s">
        <v>32</v>
      </c>
      <c r="S186" s="37" t="s">
        <v>32</v>
      </c>
      <c r="T186" s="5" t="s">
        <v>32</v>
      </c>
      <c r="U186" s="5" t="s">
        <v>32</v>
      </c>
      <c r="V186" s="5" t="s">
        <v>32</v>
      </c>
      <c r="W186" s="5" t="s">
        <v>32</v>
      </c>
      <c r="X186" s="5" t="s">
        <v>32</v>
      </c>
      <c r="Y186" s="5" t="s">
        <v>32</v>
      </c>
      <c r="Z186" s="5" t="s">
        <v>32</v>
      </c>
      <c r="AA186" s="5" t="s">
        <v>32</v>
      </c>
      <c r="AB186" s="5" t="s">
        <v>32</v>
      </c>
      <c r="AC186" s="5" t="s">
        <v>32</v>
      </c>
      <c r="AK186" s="5" t="s">
        <v>27</v>
      </c>
      <c r="AL186" s="5" t="s">
        <v>197</v>
      </c>
      <c r="AM186" s="5" t="s">
        <v>27</v>
      </c>
    </row>
    <row r="187" ht="15.75" customHeight="1">
      <c r="A187" s="5">
        <v>52.0</v>
      </c>
      <c r="B187" s="5">
        <v>4.0</v>
      </c>
      <c r="C187" s="17" t="s">
        <v>594</v>
      </c>
      <c r="D187" s="38" t="s">
        <v>27</v>
      </c>
      <c r="E187" s="38" t="s">
        <v>31</v>
      </c>
      <c r="F187" s="38" t="s">
        <v>31</v>
      </c>
      <c r="G187" s="38" t="s">
        <v>31</v>
      </c>
      <c r="H187" s="39">
        <v>1.0</v>
      </c>
      <c r="I187" s="39">
        <v>5.0</v>
      </c>
      <c r="J187" s="39">
        <v>1.0</v>
      </c>
      <c r="K187" s="39">
        <v>0.0</v>
      </c>
      <c r="L187" s="5" t="s">
        <v>257</v>
      </c>
      <c r="M187" s="5" t="s">
        <v>257</v>
      </c>
      <c r="N187" s="5" t="s">
        <v>32</v>
      </c>
      <c r="O187" s="5" t="s">
        <v>189</v>
      </c>
      <c r="P187" s="5" t="s">
        <v>32</v>
      </c>
      <c r="Q187" s="5" t="s">
        <v>32</v>
      </c>
      <c r="R187" s="6" t="s">
        <v>32</v>
      </c>
      <c r="S187" s="37" t="s">
        <v>32</v>
      </c>
      <c r="T187" s="5" t="s">
        <v>32</v>
      </c>
      <c r="U187" s="5" t="s">
        <v>32</v>
      </c>
      <c r="V187" s="5" t="s">
        <v>32</v>
      </c>
      <c r="W187" s="5" t="s">
        <v>32</v>
      </c>
      <c r="X187" s="5" t="s">
        <v>32</v>
      </c>
      <c r="Y187" s="5" t="s">
        <v>32</v>
      </c>
      <c r="Z187" s="5" t="s">
        <v>32</v>
      </c>
      <c r="AA187" s="5" t="s">
        <v>32</v>
      </c>
      <c r="AB187" s="5" t="s">
        <v>32</v>
      </c>
      <c r="AC187" s="5" t="s">
        <v>32</v>
      </c>
      <c r="AK187" s="5" t="s">
        <v>27</v>
      </c>
      <c r="AL187" s="5" t="s">
        <v>197</v>
      </c>
      <c r="AM187" s="5" t="s">
        <v>27</v>
      </c>
    </row>
    <row r="188" ht="15.75" customHeight="1">
      <c r="A188" s="5">
        <v>52.0</v>
      </c>
      <c r="B188" s="5">
        <v>5.0</v>
      </c>
      <c r="C188" s="17" t="s">
        <v>595</v>
      </c>
      <c r="D188" s="38" t="s">
        <v>27</v>
      </c>
      <c r="E188" s="38" t="s">
        <v>31</v>
      </c>
      <c r="F188" s="38" t="s">
        <v>31</v>
      </c>
      <c r="G188" s="38" t="s">
        <v>31</v>
      </c>
      <c r="H188" s="39">
        <v>5.0</v>
      </c>
      <c r="I188" s="39">
        <v>5.0</v>
      </c>
      <c r="J188" s="39">
        <v>1.0</v>
      </c>
      <c r="K188" s="39">
        <v>1.0</v>
      </c>
      <c r="L188" s="5" t="s">
        <v>257</v>
      </c>
      <c r="M188" s="5" t="s">
        <v>257</v>
      </c>
      <c r="N188" s="5" t="s">
        <v>32</v>
      </c>
      <c r="O188" s="5" t="s">
        <v>258</v>
      </c>
      <c r="P188" s="5" t="s">
        <v>32</v>
      </c>
      <c r="Q188" s="5" t="s">
        <v>32</v>
      </c>
      <c r="R188" s="6" t="s">
        <v>32</v>
      </c>
      <c r="S188" s="37" t="s">
        <v>32</v>
      </c>
      <c r="T188" s="5" t="s">
        <v>32</v>
      </c>
      <c r="U188" s="5" t="s">
        <v>32</v>
      </c>
      <c r="V188" s="5" t="s">
        <v>32</v>
      </c>
      <c r="W188" s="5" t="s">
        <v>32</v>
      </c>
      <c r="X188" s="5" t="s">
        <v>32</v>
      </c>
      <c r="Y188" s="5" t="s">
        <v>32</v>
      </c>
      <c r="Z188" s="5" t="s">
        <v>32</v>
      </c>
      <c r="AA188" s="5" t="s">
        <v>32</v>
      </c>
      <c r="AB188" s="5" t="s">
        <v>32</v>
      </c>
      <c r="AC188" s="5" t="s">
        <v>32</v>
      </c>
      <c r="AK188" s="5" t="s">
        <v>27</v>
      </c>
      <c r="AL188" s="5" t="s">
        <v>259</v>
      </c>
      <c r="AM188" s="5" t="s">
        <v>27</v>
      </c>
      <c r="AN188" s="5" t="s">
        <v>596</v>
      </c>
    </row>
    <row r="189" ht="15.75" customHeight="1">
      <c r="A189" s="5">
        <v>53.0</v>
      </c>
      <c r="B189" s="5">
        <v>1.0</v>
      </c>
      <c r="C189" s="17" t="s">
        <v>224</v>
      </c>
      <c r="D189" s="38" t="s">
        <v>27</v>
      </c>
      <c r="E189" s="38" t="s">
        <v>27</v>
      </c>
      <c r="F189" s="38" t="s">
        <v>31</v>
      </c>
      <c r="G189" s="38" t="s">
        <v>31</v>
      </c>
      <c r="H189" s="39">
        <v>3.0</v>
      </c>
      <c r="I189" s="39">
        <v>5.0</v>
      </c>
      <c r="J189" s="39">
        <v>0.0</v>
      </c>
      <c r="K189" s="39">
        <v>1.0</v>
      </c>
      <c r="L189" s="37" t="s">
        <v>32</v>
      </c>
      <c r="M189" s="37" t="s">
        <v>32</v>
      </c>
      <c r="N189" s="37" t="s">
        <v>32</v>
      </c>
      <c r="O189" s="5" t="s">
        <v>189</v>
      </c>
      <c r="P189" s="5">
        <v>1.0</v>
      </c>
      <c r="Q189" s="5" t="s">
        <v>124</v>
      </c>
      <c r="R189" s="6" t="s">
        <v>32</v>
      </c>
      <c r="S189" s="37" t="s">
        <v>32</v>
      </c>
      <c r="T189" s="5" t="s">
        <v>32</v>
      </c>
      <c r="U189" s="5" t="s">
        <v>32</v>
      </c>
      <c r="V189" s="5" t="s">
        <v>32</v>
      </c>
      <c r="W189" s="5" t="s">
        <v>32</v>
      </c>
      <c r="X189" s="5" t="s">
        <v>32</v>
      </c>
      <c r="Y189" s="5" t="s">
        <v>32</v>
      </c>
      <c r="Z189" s="5" t="s">
        <v>32</v>
      </c>
      <c r="AA189" s="5" t="s">
        <v>32</v>
      </c>
      <c r="AB189" s="5" t="s">
        <v>32</v>
      </c>
      <c r="AC189" s="5" t="s">
        <v>32</v>
      </c>
      <c r="AK189" s="5" t="s">
        <v>27</v>
      </c>
      <c r="AL189" s="5" t="s">
        <v>259</v>
      </c>
      <c r="AM189" s="5" t="s">
        <v>27</v>
      </c>
    </row>
    <row r="190" ht="15.75" customHeight="1">
      <c r="A190" s="5">
        <v>53.0</v>
      </c>
      <c r="B190" s="5">
        <v>2.0</v>
      </c>
      <c r="C190" s="17" t="s">
        <v>597</v>
      </c>
      <c r="D190" s="38" t="s">
        <v>27</v>
      </c>
      <c r="E190" s="38" t="s">
        <v>27</v>
      </c>
      <c r="F190" s="38" t="s">
        <v>31</v>
      </c>
      <c r="G190" s="38" t="s">
        <v>31</v>
      </c>
      <c r="H190" s="39">
        <v>2.0</v>
      </c>
      <c r="I190" s="39">
        <v>5.0</v>
      </c>
      <c r="J190" s="39">
        <v>0.0</v>
      </c>
      <c r="K190" s="39">
        <v>0.0</v>
      </c>
      <c r="L190" s="37" t="s">
        <v>32</v>
      </c>
      <c r="M190" s="37" t="s">
        <v>32</v>
      </c>
      <c r="N190" s="37" t="s">
        <v>32</v>
      </c>
      <c r="O190" s="5" t="s">
        <v>189</v>
      </c>
      <c r="P190" s="5">
        <v>1.0</v>
      </c>
      <c r="Q190" s="5" t="s">
        <v>124</v>
      </c>
      <c r="R190" s="6" t="s">
        <v>32</v>
      </c>
      <c r="S190" s="37" t="s">
        <v>32</v>
      </c>
      <c r="T190" s="5" t="s">
        <v>32</v>
      </c>
      <c r="U190" s="5" t="s">
        <v>32</v>
      </c>
      <c r="V190" s="5" t="s">
        <v>32</v>
      </c>
      <c r="W190" s="5" t="s">
        <v>32</v>
      </c>
      <c r="X190" s="5" t="s">
        <v>32</v>
      </c>
      <c r="Y190" s="5" t="s">
        <v>32</v>
      </c>
      <c r="Z190" s="5" t="s">
        <v>32</v>
      </c>
      <c r="AA190" s="5" t="s">
        <v>32</v>
      </c>
      <c r="AB190" s="5" t="s">
        <v>32</v>
      </c>
      <c r="AC190" s="5" t="s">
        <v>32</v>
      </c>
      <c r="AK190" s="5" t="s">
        <v>27</v>
      </c>
      <c r="AL190" s="5" t="s">
        <v>259</v>
      </c>
      <c r="AM190" s="5" t="s">
        <v>27</v>
      </c>
    </row>
    <row r="191" ht="15.75" customHeight="1">
      <c r="A191" s="5">
        <v>53.0</v>
      </c>
      <c r="B191" s="5">
        <v>3.0</v>
      </c>
      <c r="C191" s="17" t="s">
        <v>354</v>
      </c>
      <c r="D191" s="38" t="s">
        <v>27</v>
      </c>
      <c r="E191" s="38" t="s">
        <v>27</v>
      </c>
      <c r="F191" s="38" t="s">
        <v>31</v>
      </c>
      <c r="G191" s="38" t="s">
        <v>31</v>
      </c>
      <c r="H191" s="39">
        <v>2.0</v>
      </c>
      <c r="I191" s="39">
        <v>4.0</v>
      </c>
      <c r="J191" s="39">
        <v>0.0</v>
      </c>
      <c r="K191" s="39">
        <v>0.0</v>
      </c>
      <c r="L191" s="37" t="s">
        <v>32</v>
      </c>
      <c r="M191" s="37" t="s">
        <v>32</v>
      </c>
      <c r="N191" s="37" t="s">
        <v>32</v>
      </c>
      <c r="O191" s="5" t="s">
        <v>189</v>
      </c>
      <c r="P191" s="5">
        <v>1.0</v>
      </c>
      <c r="Q191" s="5" t="s">
        <v>124</v>
      </c>
      <c r="R191" s="6" t="s">
        <v>32</v>
      </c>
      <c r="S191" s="37" t="s">
        <v>32</v>
      </c>
      <c r="T191" s="5" t="s">
        <v>32</v>
      </c>
      <c r="U191" s="5" t="s">
        <v>32</v>
      </c>
      <c r="V191" s="5" t="s">
        <v>32</v>
      </c>
      <c r="W191" s="5" t="s">
        <v>32</v>
      </c>
      <c r="X191" s="5" t="s">
        <v>32</v>
      </c>
      <c r="Y191" s="5" t="s">
        <v>32</v>
      </c>
      <c r="Z191" s="5" t="s">
        <v>32</v>
      </c>
      <c r="AA191" s="5" t="s">
        <v>32</v>
      </c>
      <c r="AB191" s="5" t="s">
        <v>32</v>
      </c>
      <c r="AC191" s="5" t="s">
        <v>32</v>
      </c>
      <c r="AK191" s="5" t="s">
        <v>27</v>
      </c>
      <c r="AL191" s="5" t="s">
        <v>259</v>
      </c>
      <c r="AM191" s="5" t="s">
        <v>27</v>
      </c>
    </row>
    <row r="192" ht="15.75" customHeight="1">
      <c r="A192" s="5">
        <v>53.0</v>
      </c>
      <c r="B192" s="5">
        <v>4.0</v>
      </c>
      <c r="C192" s="17" t="s">
        <v>260</v>
      </c>
      <c r="D192" s="38" t="s">
        <v>27</v>
      </c>
      <c r="E192" s="38" t="s">
        <v>27</v>
      </c>
      <c r="F192" s="38" t="s">
        <v>31</v>
      </c>
      <c r="G192" s="38" t="s">
        <v>31</v>
      </c>
      <c r="H192" s="39">
        <v>2.0</v>
      </c>
      <c r="I192" s="39">
        <v>3.0</v>
      </c>
      <c r="J192" s="39">
        <v>0.0</v>
      </c>
      <c r="K192" s="39">
        <v>0.0</v>
      </c>
      <c r="L192" s="5" t="s">
        <v>227</v>
      </c>
      <c r="M192" s="5" t="s">
        <v>227</v>
      </c>
      <c r="N192" s="5" t="s">
        <v>32</v>
      </c>
      <c r="O192" s="5" t="s">
        <v>189</v>
      </c>
      <c r="P192" s="5">
        <v>1.0</v>
      </c>
      <c r="Q192" s="5" t="s">
        <v>124</v>
      </c>
      <c r="R192" s="6" t="s">
        <v>32</v>
      </c>
      <c r="S192" s="37" t="s">
        <v>32</v>
      </c>
      <c r="T192" s="5" t="s">
        <v>32</v>
      </c>
      <c r="U192" s="5" t="s">
        <v>32</v>
      </c>
      <c r="V192" s="5" t="s">
        <v>32</v>
      </c>
      <c r="W192" s="5" t="s">
        <v>32</v>
      </c>
      <c r="X192" s="5" t="s">
        <v>32</v>
      </c>
      <c r="Y192" s="5" t="s">
        <v>32</v>
      </c>
      <c r="Z192" s="5" t="s">
        <v>32</v>
      </c>
      <c r="AA192" s="5" t="s">
        <v>32</v>
      </c>
      <c r="AB192" s="5" t="s">
        <v>32</v>
      </c>
      <c r="AC192" s="5" t="s">
        <v>32</v>
      </c>
      <c r="AK192" s="5" t="s">
        <v>27</v>
      </c>
      <c r="AL192" s="5" t="s">
        <v>259</v>
      </c>
      <c r="AM192" s="5" t="s">
        <v>27</v>
      </c>
    </row>
    <row r="193" ht="15.75" customHeight="1">
      <c r="A193" s="5">
        <v>53.0</v>
      </c>
      <c r="B193" s="5">
        <v>5.0</v>
      </c>
      <c r="C193" s="17" t="s">
        <v>483</v>
      </c>
      <c r="D193" s="38" t="s">
        <v>27</v>
      </c>
      <c r="E193" s="38" t="s">
        <v>27</v>
      </c>
      <c r="F193" s="38" t="s">
        <v>31</v>
      </c>
      <c r="G193" s="38" t="s">
        <v>31</v>
      </c>
      <c r="H193" s="39">
        <v>2.0</v>
      </c>
      <c r="I193" s="39">
        <v>3.0</v>
      </c>
      <c r="J193" s="39">
        <v>0.0</v>
      </c>
      <c r="K193" s="39">
        <v>0.0</v>
      </c>
      <c r="L193" s="37" t="s">
        <v>32</v>
      </c>
      <c r="M193" s="37" t="s">
        <v>32</v>
      </c>
      <c r="N193" s="37" t="s">
        <v>32</v>
      </c>
      <c r="O193" s="5" t="s">
        <v>189</v>
      </c>
      <c r="P193" s="5">
        <v>1.0</v>
      </c>
      <c r="Q193" s="5" t="s">
        <v>124</v>
      </c>
      <c r="R193" s="6" t="s">
        <v>32</v>
      </c>
      <c r="S193" s="37" t="s">
        <v>32</v>
      </c>
      <c r="T193" s="5" t="s">
        <v>32</v>
      </c>
      <c r="U193" s="5" t="s">
        <v>32</v>
      </c>
      <c r="V193" s="5" t="s">
        <v>32</v>
      </c>
      <c r="W193" s="5" t="s">
        <v>32</v>
      </c>
      <c r="X193" s="5" t="s">
        <v>32</v>
      </c>
      <c r="Y193" s="5" t="s">
        <v>32</v>
      </c>
      <c r="Z193" s="5" t="s">
        <v>32</v>
      </c>
      <c r="AA193" s="5" t="s">
        <v>32</v>
      </c>
      <c r="AB193" s="5" t="s">
        <v>32</v>
      </c>
      <c r="AC193" s="5" t="s">
        <v>32</v>
      </c>
      <c r="AK193" s="5" t="s">
        <v>27</v>
      </c>
      <c r="AL193" s="5" t="s">
        <v>259</v>
      </c>
      <c r="AM193" s="5" t="s">
        <v>27</v>
      </c>
    </row>
    <row r="194" ht="15.75" customHeight="1">
      <c r="A194" s="5">
        <v>54.0</v>
      </c>
      <c r="B194" s="5">
        <v>1.0</v>
      </c>
      <c r="C194" s="39">
        <v>2.0</v>
      </c>
      <c r="D194" s="38" t="s">
        <v>27</v>
      </c>
      <c r="E194" s="38" t="s">
        <v>31</v>
      </c>
      <c r="F194" s="38" t="s">
        <v>31</v>
      </c>
      <c r="G194" s="38" t="s">
        <v>31</v>
      </c>
      <c r="H194" s="39">
        <v>5.0</v>
      </c>
      <c r="I194" s="39">
        <v>0.0</v>
      </c>
      <c r="J194" s="39">
        <v>0.0</v>
      </c>
      <c r="K194" s="39">
        <v>0.0</v>
      </c>
      <c r="L194" s="5" t="s">
        <v>211</v>
      </c>
      <c r="M194" s="5" t="s">
        <v>31</v>
      </c>
      <c r="N194" s="5" t="s">
        <v>32</v>
      </c>
      <c r="O194" s="5" t="s">
        <v>315</v>
      </c>
      <c r="P194" s="5" t="s">
        <v>32</v>
      </c>
      <c r="Q194" s="5" t="s">
        <v>32</v>
      </c>
      <c r="R194" s="6" t="s">
        <v>32</v>
      </c>
      <c r="S194" s="37" t="s">
        <v>32</v>
      </c>
      <c r="T194" s="5" t="s">
        <v>32</v>
      </c>
      <c r="U194" s="5" t="s">
        <v>32</v>
      </c>
      <c r="V194" s="5" t="s">
        <v>32</v>
      </c>
      <c r="W194" s="5" t="s">
        <v>32</v>
      </c>
      <c r="X194" s="5" t="s">
        <v>32</v>
      </c>
      <c r="Y194" s="5" t="s">
        <v>32</v>
      </c>
      <c r="Z194" s="5" t="s">
        <v>32</v>
      </c>
      <c r="AA194" s="5" t="s">
        <v>32</v>
      </c>
      <c r="AB194" s="5" t="s">
        <v>32</v>
      </c>
      <c r="AC194" s="5" t="s">
        <v>32</v>
      </c>
      <c r="AK194" s="5" t="s">
        <v>31</v>
      </c>
      <c r="AL194" s="5" t="s">
        <v>32</v>
      </c>
      <c r="AM194" s="5" t="s">
        <v>27</v>
      </c>
    </row>
    <row r="195" ht="15.75" customHeight="1">
      <c r="R195" s="45"/>
      <c r="AA195" s="45"/>
    </row>
    <row r="196" ht="15.75" customHeight="1">
      <c r="P196" s="49"/>
      <c r="Q196" s="49"/>
      <c r="AA196" s="45"/>
    </row>
    <row r="197" ht="15.75" customHeight="1">
      <c r="P197" s="49"/>
      <c r="Q197" s="49"/>
      <c r="AA197" s="45"/>
      <c r="AL197" s="50"/>
    </row>
    <row r="198" ht="15.75" customHeight="1">
      <c r="P198" s="49"/>
      <c r="Q198" s="49"/>
      <c r="AA198" s="45"/>
    </row>
    <row r="199" ht="15.75" customHeight="1">
      <c r="P199" s="49"/>
      <c r="AA199" s="45"/>
    </row>
    <row r="200" ht="15.75" customHeight="1">
      <c r="X200" s="50"/>
      <c r="AA200" s="45"/>
    </row>
    <row r="201" ht="15.75" customHeight="1">
      <c r="X201" s="50"/>
      <c r="AA201" s="45"/>
    </row>
    <row r="202" ht="15.75" customHeight="1">
      <c r="X202" s="50"/>
      <c r="AA202" s="45"/>
    </row>
    <row r="203" ht="15.75" customHeight="1">
      <c r="R203" s="45"/>
      <c r="X203" s="50"/>
      <c r="Z203" s="50"/>
      <c r="AA203" s="50"/>
    </row>
    <row r="204" ht="15.75" customHeight="1">
      <c r="R204" s="45"/>
      <c r="Z204" s="50"/>
      <c r="AA204" s="50"/>
    </row>
    <row r="205" ht="15.75" customHeight="1">
      <c r="R205" s="45"/>
      <c r="Z205" s="50"/>
      <c r="AA205" s="50"/>
    </row>
    <row r="206" ht="15.75" customHeight="1">
      <c r="R206" s="45"/>
      <c r="Z206" s="50"/>
      <c r="AA206" s="50"/>
    </row>
    <row r="207" ht="15.75" customHeight="1">
      <c r="R207" s="45"/>
      <c r="Z207" s="50"/>
      <c r="AA207" s="50"/>
    </row>
    <row r="208" ht="15.75" customHeight="1">
      <c r="R208" s="45"/>
      <c r="Z208" s="50"/>
      <c r="AA208" s="50"/>
    </row>
    <row r="209" ht="15.75" customHeight="1">
      <c r="R209" s="45"/>
      <c r="Z209" s="50"/>
      <c r="AA209" s="50"/>
    </row>
    <row r="210" ht="15.75" customHeight="1">
      <c r="R210" s="45"/>
      <c r="AA210" s="45"/>
    </row>
    <row r="211" ht="15.75" customHeight="1">
      <c r="R211" s="45"/>
      <c r="AA211" s="45"/>
    </row>
    <row r="212" ht="15.75" customHeight="1">
      <c r="R212" s="45"/>
      <c r="AA212" s="45"/>
    </row>
    <row r="213" ht="15.75" customHeight="1">
      <c r="R213" s="45"/>
      <c r="AA213" s="45"/>
    </row>
    <row r="214" ht="15.75" customHeight="1">
      <c r="R214" s="45"/>
      <c r="AA214" s="45"/>
    </row>
    <row r="215" ht="15.75" customHeight="1">
      <c r="R215" s="45"/>
      <c r="AA215" s="45"/>
    </row>
    <row r="216" ht="15.75" customHeight="1">
      <c r="R216" s="45"/>
      <c r="AA216" s="45"/>
    </row>
    <row r="217" ht="15.75" customHeight="1">
      <c r="R217" s="45"/>
      <c r="AA217" s="45"/>
    </row>
    <row r="218" ht="15.75" customHeight="1">
      <c r="R218" s="45"/>
      <c r="AA218" s="45"/>
    </row>
    <row r="219" ht="15.75" customHeight="1">
      <c r="R219" s="45"/>
      <c r="AA219" s="45"/>
    </row>
    <row r="220" ht="15.75" customHeight="1">
      <c r="R220" s="45"/>
      <c r="AA220" s="45"/>
    </row>
    <row r="221" ht="15.75" customHeight="1">
      <c r="R221" s="45"/>
      <c r="AA221" s="45"/>
    </row>
    <row r="222" ht="15.75" customHeight="1">
      <c r="R222" s="45"/>
      <c r="AA222" s="45"/>
    </row>
    <row r="223" ht="15.75" customHeight="1">
      <c r="R223" s="45"/>
      <c r="AA223" s="45"/>
    </row>
    <row r="224" ht="15.75" customHeight="1">
      <c r="R224" s="45"/>
      <c r="AA224" s="45"/>
    </row>
    <row r="225" ht="15.75" customHeight="1">
      <c r="R225" s="45"/>
      <c r="AA225" s="45"/>
    </row>
    <row r="226" ht="15.75" customHeight="1">
      <c r="R226" s="45"/>
      <c r="AA226" s="45"/>
    </row>
    <row r="227" ht="15.75" customHeight="1">
      <c r="R227" s="45"/>
      <c r="AA227" s="45"/>
    </row>
    <row r="228" ht="15.75" customHeight="1">
      <c r="R228" s="45"/>
      <c r="AA228" s="45"/>
    </row>
    <row r="229" ht="15.75" customHeight="1">
      <c r="R229" s="45"/>
      <c r="AA229" s="45"/>
    </row>
    <row r="230" ht="15.75" customHeight="1">
      <c r="R230" s="45"/>
      <c r="AA230" s="45"/>
    </row>
    <row r="231" ht="15.75" customHeight="1">
      <c r="R231" s="45"/>
      <c r="AA231" s="45"/>
    </row>
    <row r="232" ht="15.75" customHeight="1">
      <c r="R232" s="45"/>
      <c r="AA232" s="45"/>
    </row>
    <row r="233" ht="15.75" customHeight="1">
      <c r="R233" s="45"/>
      <c r="AA233" s="45"/>
    </row>
    <row r="234" ht="15.75" customHeight="1">
      <c r="R234" s="45"/>
      <c r="AA234" s="45"/>
    </row>
    <row r="235" ht="15.75" customHeight="1">
      <c r="R235" s="45"/>
      <c r="AA235" s="45"/>
    </row>
    <row r="236" ht="15.75" customHeight="1">
      <c r="R236" s="45"/>
      <c r="AA236" s="45"/>
    </row>
    <row r="237" ht="15.75" customHeight="1">
      <c r="R237" s="45"/>
      <c r="AA237" s="45"/>
    </row>
    <row r="238" ht="15.75" customHeight="1">
      <c r="R238" s="45"/>
      <c r="AA238" s="45"/>
    </row>
    <row r="239" ht="15.75" customHeight="1">
      <c r="R239" s="45"/>
      <c r="AA239" s="45"/>
    </row>
    <row r="240" ht="15.75" customHeight="1">
      <c r="R240" s="45"/>
      <c r="AA240" s="45"/>
    </row>
    <row r="241" ht="15.75" customHeight="1">
      <c r="R241" s="45"/>
      <c r="AA241" s="45"/>
    </row>
    <row r="242" ht="15.75" customHeight="1">
      <c r="R242" s="45"/>
      <c r="AA242" s="45"/>
    </row>
    <row r="243" ht="15.75" customHeight="1">
      <c r="R243" s="45"/>
      <c r="AA243" s="45"/>
    </row>
    <row r="244" ht="15.75" customHeight="1">
      <c r="R244" s="45"/>
      <c r="AA244" s="45"/>
    </row>
    <row r="245" ht="15.75" customHeight="1">
      <c r="R245" s="45"/>
      <c r="AA245" s="45"/>
    </row>
    <row r="246" ht="15.75" customHeight="1">
      <c r="R246" s="45"/>
      <c r="AA246" s="45"/>
    </row>
    <row r="247" ht="15.75" customHeight="1">
      <c r="R247" s="45"/>
      <c r="AA247" s="45"/>
    </row>
    <row r="248" ht="15.75" customHeight="1">
      <c r="R248" s="45"/>
      <c r="AA248" s="45"/>
    </row>
    <row r="249" ht="15.75" customHeight="1">
      <c r="R249" s="45"/>
      <c r="AA249" s="45"/>
    </row>
    <row r="250" ht="15.75" customHeight="1">
      <c r="I250" s="51"/>
      <c r="R250" s="45"/>
      <c r="AA250" s="45"/>
    </row>
    <row r="251" ht="15.75" customHeight="1">
      <c r="B251" s="51"/>
      <c r="C251" s="51"/>
      <c r="D251" s="51"/>
      <c r="E251" s="51"/>
      <c r="I251" s="51"/>
      <c r="R251" s="45"/>
      <c r="AA251" s="45"/>
    </row>
    <row r="252" ht="15.75" customHeight="1">
      <c r="I252" s="51"/>
      <c r="R252" s="45"/>
      <c r="AA252" s="45"/>
    </row>
    <row r="253" ht="15.75" customHeight="1">
      <c r="I253" s="51"/>
      <c r="R253" s="45"/>
      <c r="AA253" s="45"/>
    </row>
    <row r="254" ht="15.75" customHeight="1">
      <c r="I254" s="51"/>
      <c r="R254" s="45"/>
      <c r="AA254" s="45"/>
    </row>
    <row r="255" ht="15.75" customHeight="1">
      <c r="I255" s="51"/>
      <c r="R255" s="45"/>
      <c r="AA255" s="45"/>
    </row>
    <row r="256" ht="15.75" customHeight="1">
      <c r="R256" s="45"/>
      <c r="AA256" s="45"/>
    </row>
    <row r="257" ht="15.75" customHeight="1">
      <c r="R257" s="45"/>
      <c r="AA257" s="45"/>
    </row>
    <row r="258" ht="15.75" customHeight="1">
      <c r="R258" s="45"/>
      <c r="AA258" s="45"/>
    </row>
    <row r="259" ht="15.75" customHeight="1">
      <c r="R259" s="45"/>
      <c r="AA259" s="45"/>
    </row>
    <row r="260" ht="15.75" customHeight="1">
      <c r="R260" s="45"/>
      <c r="AA260" s="45"/>
    </row>
    <row r="261" ht="15.75" customHeight="1">
      <c r="R261" s="45"/>
      <c r="AA261" s="45"/>
    </row>
    <row r="262" ht="15.75" customHeight="1">
      <c r="R262" s="45"/>
      <c r="AA262" s="45"/>
    </row>
    <row r="263" ht="15.75" customHeight="1">
      <c r="R263" s="45"/>
      <c r="AA263" s="45"/>
    </row>
    <row r="264" ht="15.75" customHeight="1">
      <c r="R264" s="45"/>
      <c r="AA264" s="45"/>
    </row>
    <row r="265" ht="15.75" customHeight="1">
      <c r="R265" s="45"/>
      <c r="AA265" s="45"/>
    </row>
    <row r="266" ht="15.75" customHeight="1">
      <c r="R266" s="45"/>
      <c r="AA266" s="45"/>
    </row>
    <row r="267" ht="15.75" customHeight="1">
      <c r="R267" s="45"/>
      <c r="AA267" s="45"/>
    </row>
    <row r="268" ht="15.75" customHeight="1">
      <c r="R268" s="45"/>
      <c r="AA268" s="45"/>
    </row>
    <row r="269" ht="15.75" customHeight="1">
      <c r="R269" s="45"/>
      <c r="AA269" s="45"/>
    </row>
    <row r="270" ht="15.75" customHeight="1">
      <c r="R270" s="45"/>
      <c r="AA270" s="45"/>
    </row>
    <row r="271" ht="15.75" customHeight="1">
      <c r="R271" s="45"/>
      <c r="AA271" s="45"/>
    </row>
    <row r="272" ht="15.75" customHeight="1">
      <c r="R272" s="45"/>
      <c r="AA272" s="45"/>
    </row>
    <row r="273" ht="15.75" customHeight="1">
      <c r="R273" s="45"/>
      <c r="AA273" s="45"/>
    </row>
    <row r="274" ht="15.75" customHeight="1">
      <c r="R274" s="45"/>
      <c r="AA274" s="45"/>
    </row>
    <row r="275" ht="15.75" customHeight="1">
      <c r="R275" s="45"/>
      <c r="AA275" s="45"/>
    </row>
    <row r="276" ht="15.75" customHeight="1">
      <c r="R276" s="45"/>
      <c r="AA276" s="45"/>
    </row>
    <row r="277" ht="15.75" customHeight="1">
      <c r="R277" s="45"/>
      <c r="AA277" s="45"/>
    </row>
    <row r="278" ht="15.75" customHeight="1">
      <c r="R278" s="45"/>
      <c r="AA278" s="45"/>
    </row>
    <row r="279" ht="15.75" customHeight="1">
      <c r="R279" s="45"/>
      <c r="AA279" s="45"/>
    </row>
    <row r="280" ht="15.75" customHeight="1">
      <c r="R280" s="45"/>
      <c r="AA280" s="45"/>
    </row>
    <row r="281" ht="15.75" customHeight="1">
      <c r="R281" s="45"/>
      <c r="AA281" s="45"/>
    </row>
    <row r="282" ht="15.75" customHeight="1">
      <c r="R282" s="45"/>
      <c r="AA282" s="45"/>
    </row>
    <row r="283" ht="15.75" customHeight="1">
      <c r="R283" s="45"/>
      <c r="AA283" s="45"/>
    </row>
    <row r="284" ht="15.75" customHeight="1">
      <c r="R284" s="45"/>
      <c r="AA284" s="45"/>
    </row>
    <row r="285" ht="15.75" customHeight="1">
      <c r="R285" s="45"/>
      <c r="AA285" s="45"/>
    </row>
    <row r="286" ht="15.75" customHeight="1">
      <c r="R286" s="45"/>
      <c r="AA286" s="45"/>
    </row>
    <row r="287" ht="15.75" customHeight="1">
      <c r="R287" s="45"/>
      <c r="AA287" s="45"/>
    </row>
    <row r="288" ht="15.75" customHeight="1">
      <c r="R288" s="45"/>
      <c r="AA288" s="45"/>
    </row>
    <row r="289" ht="15.75" customHeight="1">
      <c r="R289" s="45"/>
      <c r="AA289" s="45"/>
    </row>
    <row r="290" ht="15.75" customHeight="1">
      <c r="R290" s="45"/>
      <c r="AA290" s="45"/>
    </row>
    <row r="291" ht="15.75" customHeight="1">
      <c r="R291" s="45"/>
      <c r="AA291" s="45"/>
    </row>
    <row r="292" ht="15.75" customHeight="1">
      <c r="R292" s="45"/>
      <c r="AA292" s="45"/>
    </row>
    <row r="293" ht="15.75" customHeight="1">
      <c r="R293" s="45"/>
      <c r="AA293" s="45"/>
    </row>
    <row r="294" ht="15.75" customHeight="1">
      <c r="R294" s="45"/>
      <c r="AA294" s="45"/>
    </row>
    <row r="295" ht="15.75" customHeight="1">
      <c r="R295" s="45"/>
      <c r="AA295" s="45"/>
    </row>
    <row r="296" ht="15.75" customHeight="1">
      <c r="R296" s="45"/>
      <c r="AA296" s="45"/>
    </row>
    <row r="297" ht="15.75" customHeight="1">
      <c r="R297" s="45"/>
      <c r="AA297" s="45"/>
    </row>
    <row r="298" ht="15.75" customHeight="1">
      <c r="R298" s="45"/>
      <c r="AA298" s="45"/>
    </row>
    <row r="299" ht="15.75" customHeight="1">
      <c r="R299" s="45"/>
      <c r="AA299" s="45"/>
    </row>
    <row r="300" ht="15.75" customHeight="1">
      <c r="R300" s="45"/>
      <c r="AA300" s="45"/>
    </row>
    <row r="301" ht="15.75" customHeight="1">
      <c r="R301" s="45"/>
      <c r="AA301" s="45"/>
    </row>
    <row r="302" ht="15.75" customHeight="1">
      <c r="R302" s="45"/>
      <c r="AA302" s="45"/>
    </row>
    <row r="303" ht="15.75" customHeight="1">
      <c r="R303" s="45"/>
      <c r="AA303" s="45"/>
    </row>
    <row r="304" ht="15.75" customHeight="1">
      <c r="R304" s="45"/>
      <c r="AA304" s="45"/>
    </row>
    <row r="305" ht="15.75" customHeight="1">
      <c r="R305" s="45"/>
      <c r="AA305" s="45"/>
    </row>
    <row r="306" ht="15.75" customHeight="1">
      <c r="R306" s="45"/>
      <c r="AA306" s="45"/>
    </row>
    <row r="307" ht="15.75" customHeight="1">
      <c r="R307" s="45"/>
      <c r="AA307" s="45"/>
    </row>
    <row r="308" ht="15.75" customHeight="1">
      <c r="R308" s="45"/>
      <c r="AA308" s="45"/>
    </row>
    <row r="309" ht="15.75" customHeight="1">
      <c r="R309" s="45"/>
      <c r="AA309" s="45"/>
    </row>
    <row r="310" ht="15.75" customHeight="1">
      <c r="R310" s="45"/>
      <c r="AA310" s="45"/>
    </row>
    <row r="311" ht="15.75" customHeight="1">
      <c r="R311" s="45"/>
      <c r="AA311" s="45"/>
    </row>
    <row r="312" ht="15.75" customHeight="1">
      <c r="R312" s="45"/>
      <c r="AA312" s="45"/>
    </row>
    <row r="313" ht="15.75" customHeight="1">
      <c r="R313" s="45"/>
      <c r="AA313" s="45"/>
    </row>
    <row r="314" ht="15.75" customHeight="1">
      <c r="R314" s="45"/>
      <c r="AA314" s="45"/>
    </row>
    <row r="315" ht="15.75" customHeight="1">
      <c r="R315" s="45"/>
      <c r="AA315" s="45"/>
    </row>
    <row r="316" ht="15.75" customHeight="1">
      <c r="R316" s="45"/>
      <c r="AA316" s="45"/>
    </row>
    <row r="317" ht="15.75" customHeight="1">
      <c r="R317" s="45"/>
      <c r="AA317" s="45"/>
    </row>
    <row r="318" ht="15.75" customHeight="1">
      <c r="R318" s="45"/>
      <c r="AA318" s="45"/>
    </row>
    <row r="319" ht="15.75" customHeight="1">
      <c r="R319" s="45"/>
      <c r="AA319" s="45"/>
    </row>
    <row r="320" ht="15.75" customHeight="1">
      <c r="R320" s="45"/>
      <c r="AA320" s="45"/>
    </row>
    <row r="321" ht="15.75" customHeight="1">
      <c r="R321" s="45"/>
      <c r="AA321" s="45"/>
    </row>
    <row r="322" ht="15.75" customHeight="1">
      <c r="R322" s="45"/>
      <c r="AA322" s="45"/>
    </row>
    <row r="323" ht="15.75" customHeight="1">
      <c r="R323" s="45"/>
      <c r="AA323" s="45"/>
    </row>
    <row r="324" ht="15.75" customHeight="1">
      <c r="R324" s="45"/>
      <c r="AA324" s="45"/>
    </row>
    <row r="325" ht="15.75" customHeight="1">
      <c r="R325" s="45"/>
      <c r="AA325" s="45"/>
    </row>
    <row r="326" ht="15.75" customHeight="1">
      <c r="R326" s="45"/>
      <c r="AA326" s="45"/>
    </row>
    <row r="327" ht="15.75" customHeight="1">
      <c r="R327" s="45"/>
      <c r="AA327" s="45"/>
    </row>
    <row r="328" ht="15.75" customHeight="1">
      <c r="R328" s="45"/>
      <c r="AA328" s="45"/>
    </row>
    <row r="329" ht="15.75" customHeight="1">
      <c r="R329" s="45"/>
      <c r="AA329" s="45"/>
    </row>
    <row r="330" ht="15.75" customHeight="1">
      <c r="R330" s="45"/>
      <c r="AA330" s="45"/>
    </row>
    <row r="331" ht="15.75" customHeight="1">
      <c r="R331" s="45"/>
      <c r="AA331" s="45"/>
    </row>
    <row r="332" ht="15.75" customHeight="1">
      <c r="R332" s="45"/>
      <c r="AA332" s="45"/>
    </row>
    <row r="333" ht="15.75" customHeight="1">
      <c r="R333" s="45"/>
      <c r="AA333" s="45"/>
    </row>
    <row r="334" ht="15.75" customHeight="1">
      <c r="R334" s="45"/>
      <c r="AA334" s="45"/>
    </row>
    <row r="335" ht="15.75" customHeight="1">
      <c r="R335" s="45"/>
      <c r="AA335" s="45"/>
    </row>
    <row r="336" ht="15.75" customHeight="1">
      <c r="R336" s="45"/>
      <c r="AA336" s="45"/>
    </row>
    <row r="337" ht="15.75" customHeight="1">
      <c r="R337" s="45"/>
      <c r="AA337" s="45"/>
    </row>
    <row r="338" ht="15.75" customHeight="1">
      <c r="R338" s="45"/>
      <c r="AA338" s="45"/>
    </row>
    <row r="339" ht="15.75" customHeight="1">
      <c r="R339" s="45"/>
      <c r="AA339" s="45"/>
    </row>
    <row r="340" ht="15.75" customHeight="1">
      <c r="R340" s="45"/>
      <c r="AA340" s="45"/>
    </row>
    <row r="341" ht="15.75" customHeight="1">
      <c r="R341" s="45"/>
      <c r="AA341" s="45"/>
    </row>
    <row r="342" ht="15.75" customHeight="1">
      <c r="R342" s="45"/>
      <c r="AA342" s="45"/>
    </row>
    <row r="343" ht="15.75" customHeight="1">
      <c r="R343" s="45"/>
      <c r="AA343" s="45"/>
    </row>
    <row r="344" ht="15.75" customHeight="1">
      <c r="R344" s="45"/>
      <c r="AA344" s="45"/>
    </row>
    <row r="345" ht="15.75" customHeight="1">
      <c r="R345" s="45"/>
      <c r="AA345" s="45"/>
    </row>
    <row r="346" ht="15.75" customHeight="1">
      <c r="R346" s="45"/>
      <c r="AA346" s="45"/>
    </row>
    <row r="347" ht="15.75" customHeight="1">
      <c r="R347" s="45"/>
      <c r="AA347" s="45"/>
    </row>
    <row r="348" ht="15.75" customHeight="1">
      <c r="R348" s="45"/>
      <c r="AA348" s="45"/>
    </row>
    <row r="349" ht="15.75" customHeight="1">
      <c r="R349" s="45"/>
      <c r="AA349" s="45"/>
    </row>
    <row r="350" ht="15.75" customHeight="1">
      <c r="R350" s="45"/>
      <c r="AA350" s="45"/>
    </row>
    <row r="351" ht="15.75" customHeight="1">
      <c r="R351" s="45"/>
      <c r="AA351" s="45"/>
    </row>
    <row r="352" ht="15.75" customHeight="1">
      <c r="R352" s="45"/>
      <c r="AA352" s="45"/>
    </row>
    <row r="353" ht="15.75" customHeight="1">
      <c r="R353" s="45"/>
      <c r="AA353" s="45"/>
    </row>
    <row r="354" ht="15.75" customHeight="1">
      <c r="R354" s="45"/>
      <c r="AA354" s="45"/>
    </row>
    <row r="355" ht="15.75" customHeight="1">
      <c r="R355" s="45"/>
      <c r="AA355" s="45"/>
    </row>
    <row r="356" ht="15.75" customHeight="1">
      <c r="R356" s="45"/>
      <c r="AA356" s="45"/>
    </row>
    <row r="357" ht="15.75" customHeight="1">
      <c r="R357" s="45"/>
      <c r="AA357" s="45"/>
    </row>
    <row r="358" ht="15.75" customHeight="1">
      <c r="R358" s="45"/>
      <c r="AA358" s="45"/>
    </row>
    <row r="359" ht="15.75" customHeight="1">
      <c r="R359" s="45"/>
      <c r="AA359" s="45"/>
    </row>
    <row r="360" ht="15.75" customHeight="1">
      <c r="R360" s="45"/>
      <c r="AA360" s="45"/>
    </row>
    <row r="361" ht="15.75" customHeight="1">
      <c r="R361" s="45"/>
      <c r="AA361" s="45"/>
    </row>
    <row r="362" ht="15.75" customHeight="1">
      <c r="R362" s="45"/>
      <c r="AA362" s="45"/>
    </row>
    <row r="363" ht="15.75" customHeight="1">
      <c r="R363" s="45"/>
      <c r="AA363" s="45"/>
    </row>
    <row r="364" ht="15.75" customHeight="1">
      <c r="R364" s="45"/>
      <c r="AA364" s="45"/>
    </row>
    <row r="365" ht="15.75" customHeight="1">
      <c r="R365" s="45"/>
      <c r="AA365" s="45"/>
    </row>
    <row r="366" ht="15.75" customHeight="1">
      <c r="R366" s="45"/>
      <c r="AA366" s="45"/>
    </row>
    <row r="367" ht="15.75" customHeight="1">
      <c r="R367" s="45"/>
      <c r="AA367" s="45"/>
    </row>
    <row r="368" ht="15.75" customHeight="1">
      <c r="R368" s="45"/>
      <c r="AA368" s="45"/>
    </row>
    <row r="369" ht="15.75" customHeight="1">
      <c r="R369" s="45"/>
      <c r="AA369" s="45"/>
    </row>
    <row r="370" ht="15.75" customHeight="1">
      <c r="R370" s="45"/>
      <c r="AA370" s="45"/>
    </row>
    <row r="371" ht="15.75" customHeight="1">
      <c r="R371" s="45"/>
      <c r="AA371" s="45"/>
    </row>
    <row r="372" ht="15.75" customHeight="1">
      <c r="R372" s="45"/>
      <c r="AA372" s="45"/>
    </row>
    <row r="373" ht="15.75" customHeight="1">
      <c r="R373" s="45"/>
      <c r="AA373" s="45"/>
    </row>
    <row r="374" ht="15.75" customHeight="1">
      <c r="R374" s="45"/>
      <c r="AA374" s="45"/>
    </row>
    <row r="375" ht="15.75" customHeight="1">
      <c r="R375" s="45"/>
      <c r="AA375" s="45"/>
    </row>
    <row r="376" ht="15.75" customHeight="1">
      <c r="R376" s="45"/>
      <c r="AA376" s="45"/>
    </row>
    <row r="377" ht="15.75" customHeight="1">
      <c r="R377" s="45"/>
      <c r="AA377" s="45"/>
    </row>
    <row r="378" ht="15.75" customHeight="1">
      <c r="R378" s="45"/>
      <c r="AA378" s="45"/>
    </row>
    <row r="379" ht="15.75" customHeight="1">
      <c r="R379" s="45"/>
      <c r="AA379" s="45"/>
    </row>
    <row r="380" ht="15.75" customHeight="1">
      <c r="R380" s="45"/>
      <c r="AA380" s="45"/>
    </row>
    <row r="381" ht="15.75" customHeight="1">
      <c r="R381" s="45"/>
      <c r="AA381" s="45"/>
    </row>
    <row r="382" ht="15.75" customHeight="1">
      <c r="R382" s="45"/>
      <c r="AA382" s="45"/>
    </row>
    <row r="383" ht="15.75" customHeight="1">
      <c r="R383" s="45"/>
      <c r="AA383" s="45"/>
    </row>
    <row r="384" ht="15.75" customHeight="1">
      <c r="R384" s="45"/>
      <c r="AA384" s="45"/>
    </row>
    <row r="385" ht="15.75" customHeight="1">
      <c r="R385" s="45"/>
      <c r="AA385" s="45"/>
    </row>
    <row r="386" ht="15.75" customHeight="1">
      <c r="R386" s="45"/>
      <c r="AA386" s="45"/>
    </row>
    <row r="387" ht="15.75" customHeight="1">
      <c r="R387" s="45"/>
      <c r="AA387" s="45"/>
    </row>
    <row r="388" ht="15.75" customHeight="1">
      <c r="R388" s="45"/>
      <c r="AA388" s="45"/>
    </row>
    <row r="389" ht="15.75" customHeight="1">
      <c r="R389" s="45"/>
      <c r="AA389" s="45"/>
    </row>
    <row r="390" ht="15.75" customHeight="1">
      <c r="R390" s="45"/>
      <c r="AA390" s="45"/>
    </row>
    <row r="391" ht="15.75" customHeight="1">
      <c r="R391" s="45"/>
      <c r="AA391" s="45"/>
    </row>
    <row r="392" ht="15.75" customHeight="1">
      <c r="R392" s="45"/>
      <c r="AA392" s="45"/>
    </row>
    <row r="393" ht="15.75" customHeight="1">
      <c r="R393" s="45"/>
      <c r="AA393" s="45"/>
    </row>
    <row r="394" ht="15.75" customHeight="1">
      <c r="R394" s="45"/>
      <c r="AA394" s="45"/>
    </row>
    <row r="395" ht="15.75" customHeight="1">
      <c r="R395" s="45"/>
      <c r="AA395" s="45"/>
    </row>
    <row r="396" ht="15.75" customHeight="1">
      <c r="R396" s="45"/>
      <c r="AA396" s="45"/>
    </row>
    <row r="397" ht="15.75" customHeight="1">
      <c r="R397" s="45"/>
      <c r="AA397" s="45"/>
    </row>
    <row r="398" ht="15.75" customHeight="1">
      <c r="R398" s="45"/>
      <c r="AA398" s="45"/>
    </row>
    <row r="399" ht="15.75" customHeight="1">
      <c r="R399" s="45"/>
      <c r="AA399" s="45"/>
    </row>
    <row r="400" ht="15.75" customHeight="1">
      <c r="R400" s="45"/>
      <c r="AA400" s="45"/>
    </row>
    <row r="401" ht="15.75" customHeight="1">
      <c r="R401" s="45"/>
      <c r="AA401" s="45"/>
    </row>
    <row r="402" ht="15.75" customHeight="1">
      <c r="R402" s="45"/>
      <c r="AA402" s="45"/>
    </row>
    <row r="403" ht="15.75" customHeight="1">
      <c r="R403" s="45"/>
      <c r="AA403" s="45"/>
    </row>
    <row r="404" ht="15.75" customHeight="1">
      <c r="R404" s="45"/>
      <c r="AA404" s="45"/>
    </row>
    <row r="405" ht="15.75" customHeight="1">
      <c r="R405" s="45"/>
      <c r="AA405" s="45"/>
    </row>
    <row r="406" ht="15.75" customHeight="1">
      <c r="R406" s="45"/>
      <c r="AA406" s="45"/>
    </row>
    <row r="407" ht="15.75" customHeight="1">
      <c r="R407" s="45"/>
      <c r="AA407" s="45"/>
    </row>
    <row r="408" ht="15.75" customHeight="1">
      <c r="R408" s="45"/>
      <c r="AA408" s="45"/>
    </row>
    <row r="409" ht="15.75" customHeight="1">
      <c r="R409" s="45"/>
      <c r="AA409" s="45"/>
    </row>
    <row r="410" ht="15.75" customHeight="1">
      <c r="R410" s="45"/>
      <c r="AA410" s="45"/>
    </row>
    <row r="411" ht="15.75" customHeight="1">
      <c r="R411" s="45"/>
      <c r="AA411" s="45"/>
    </row>
    <row r="412" ht="15.75" customHeight="1">
      <c r="R412" s="45"/>
      <c r="AA412" s="45"/>
    </row>
    <row r="413" ht="15.75" customHeight="1">
      <c r="R413" s="45"/>
      <c r="AA413" s="45"/>
    </row>
    <row r="414" ht="15.75" customHeight="1">
      <c r="R414" s="45"/>
      <c r="AA414" s="45"/>
    </row>
    <row r="415" ht="15.75" customHeight="1">
      <c r="R415" s="45"/>
      <c r="AA415" s="45"/>
    </row>
    <row r="416" ht="15.75" customHeight="1">
      <c r="R416" s="45"/>
      <c r="AA416" s="45"/>
    </row>
    <row r="417" ht="15.75" customHeight="1">
      <c r="R417" s="45"/>
      <c r="AA417" s="45"/>
    </row>
    <row r="418" ht="15.75" customHeight="1">
      <c r="R418" s="45"/>
      <c r="AA418" s="45"/>
    </row>
    <row r="419" ht="15.75" customHeight="1">
      <c r="R419" s="45"/>
      <c r="AA419" s="45"/>
    </row>
    <row r="420" ht="15.75" customHeight="1">
      <c r="R420" s="45"/>
      <c r="AA420" s="45"/>
    </row>
    <row r="421" ht="15.75" customHeight="1">
      <c r="R421" s="45"/>
      <c r="AA421" s="45"/>
    </row>
    <row r="422" ht="15.75" customHeight="1">
      <c r="R422" s="45"/>
      <c r="AA422" s="45"/>
    </row>
    <row r="423" ht="15.75" customHeight="1">
      <c r="R423" s="45"/>
      <c r="AA423" s="45"/>
    </row>
    <row r="424" ht="15.75" customHeight="1">
      <c r="R424" s="45"/>
      <c r="AA424" s="45"/>
    </row>
    <row r="425" ht="15.75" customHeight="1">
      <c r="R425" s="45"/>
      <c r="AA425" s="45"/>
    </row>
    <row r="426" ht="15.75" customHeight="1">
      <c r="R426" s="45"/>
      <c r="AA426" s="45"/>
    </row>
    <row r="427" ht="15.75" customHeight="1">
      <c r="R427" s="45"/>
      <c r="AA427" s="45"/>
    </row>
    <row r="428" ht="15.75" customHeight="1">
      <c r="R428" s="45"/>
      <c r="AA428" s="45"/>
    </row>
    <row r="429" ht="15.75" customHeight="1">
      <c r="R429" s="45"/>
      <c r="AA429" s="45"/>
    </row>
    <row r="430" ht="15.75" customHeight="1">
      <c r="R430" s="45"/>
      <c r="AA430" s="45"/>
    </row>
    <row r="431" ht="15.75" customHeight="1">
      <c r="R431" s="45"/>
      <c r="AA431" s="45"/>
    </row>
    <row r="432" ht="15.75" customHeight="1">
      <c r="R432" s="45"/>
      <c r="AA432" s="45"/>
    </row>
    <row r="433" ht="15.75" customHeight="1">
      <c r="R433" s="45"/>
      <c r="AA433" s="45"/>
    </row>
    <row r="434" ht="15.75" customHeight="1">
      <c r="R434" s="45"/>
      <c r="AA434" s="45"/>
    </row>
    <row r="435" ht="15.75" customHeight="1">
      <c r="R435" s="45"/>
      <c r="AA435" s="45"/>
    </row>
    <row r="436" ht="15.75" customHeight="1">
      <c r="R436" s="45"/>
      <c r="AA436" s="45"/>
    </row>
    <row r="437" ht="15.75" customHeight="1">
      <c r="R437" s="45"/>
      <c r="AA437" s="45"/>
    </row>
    <row r="438" ht="15.75" customHeight="1">
      <c r="R438" s="45"/>
      <c r="AA438" s="45"/>
    </row>
    <row r="439" ht="15.75" customHeight="1">
      <c r="R439" s="45"/>
      <c r="AA439" s="45"/>
    </row>
    <row r="440" ht="15.75" customHeight="1">
      <c r="R440" s="45"/>
      <c r="AA440" s="45"/>
    </row>
    <row r="441" ht="15.75" customHeight="1">
      <c r="R441" s="45"/>
      <c r="AA441" s="45"/>
    </row>
    <row r="442" ht="15.75" customHeight="1">
      <c r="R442" s="45"/>
      <c r="AA442" s="45"/>
    </row>
    <row r="443" ht="15.75" customHeight="1">
      <c r="R443" s="45"/>
      <c r="AA443" s="45"/>
    </row>
    <row r="444" ht="15.75" customHeight="1">
      <c r="R444" s="45"/>
      <c r="AA444" s="45"/>
    </row>
    <row r="445" ht="15.75" customHeight="1">
      <c r="R445" s="45"/>
      <c r="AA445" s="45"/>
    </row>
    <row r="446" ht="15.75" customHeight="1">
      <c r="R446" s="45"/>
      <c r="AA446" s="45"/>
    </row>
    <row r="447" ht="15.75" customHeight="1">
      <c r="R447" s="45"/>
      <c r="AA447" s="45"/>
    </row>
    <row r="448" ht="15.75" customHeight="1">
      <c r="R448" s="45"/>
      <c r="AA448" s="45"/>
    </row>
    <row r="449" ht="15.75" customHeight="1">
      <c r="R449" s="45"/>
      <c r="AA449" s="45"/>
    </row>
    <row r="450" ht="15.75" customHeight="1">
      <c r="R450" s="45"/>
      <c r="AA450" s="45"/>
    </row>
    <row r="451" ht="15.75" customHeight="1">
      <c r="R451" s="45"/>
      <c r="AA451" s="45"/>
    </row>
    <row r="452" ht="15.75" customHeight="1">
      <c r="R452" s="45"/>
      <c r="AA452" s="45"/>
    </row>
    <row r="453" ht="15.75" customHeight="1">
      <c r="R453" s="45"/>
      <c r="AA453" s="45"/>
    </row>
    <row r="454" ht="15.75" customHeight="1">
      <c r="R454" s="45"/>
      <c r="AA454" s="45"/>
    </row>
    <row r="455" ht="15.75" customHeight="1">
      <c r="R455" s="45"/>
      <c r="AA455" s="45"/>
    </row>
    <row r="456" ht="15.75" customHeight="1">
      <c r="R456" s="45"/>
      <c r="AA456" s="45"/>
    </row>
    <row r="457" ht="15.75" customHeight="1">
      <c r="R457" s="45"/>
      <c r="AA457" s="45"/>
    </row>
    <row r="458" ht="15.75" customHeight="1">
      <c r="R458" s="45"/>
      <c r="AA458" s="45"/>
    </row>
    <row r="459" ht="15.75" customHeight="1">
      <c r="R459" s="45"/>
      <c r="AA459" s="45"/>
    </row>
    <row r="460" ht="15.75" customHeight="1">
      <c r="R460" s="45"/>
      <c r="AA460" s="45"/>
    </row>
    <row r="461" ht="15.75" customHeight="1">
      <c r="R461" s="45"/>
      <c r="AA461" s="45"/>
    </row>
    <row r="462" ht="15.75" customHeight="1">
      <c r="R462" s="45"/>
      <c r="AA462" s="45"/>
    </row>
    <row r="463" ht="15.75" customHeight="1">
      <c r="R463" s="45"/>
      <c r="AA463" s="45"/>
    </row>
    <row r="464" ht="15.75" customHeight="1">
      <c r="R464" s="45"/>
      <c r="AA464" s="45"/>
    </row>
    <row r="465" ht="15.75" customHeight="1">
      <c r="R465" s="45"/>
      <c r="AA465" s="45"/>
    </row>
    <row r="466" ht="15.75" customHeight="1">
      <c r="R466" s="45"/>
      <c r="AA466" s="45"/>
    </row>
    <row r="467" ht="15.75" customHeight="1">
      <c r="R467" s="45"/>
      <c r="AA467" s="45"/>
    </row>
    <row r="468" ht="15.75" customHeight="1">
      <c r="R468" s="45"/>
      <c r="AA468" s="45"/>
    </row>
    <row r="469" ht="15.75" customHeight="1">
      <c r="R469" s="45"/>
      <c r="AA469" s="45"/>
    </row>
    <row r="470" ht="15.75" customHeight="1">
      <c r="R470" s="45"/>
      <c r="AA470" s="45"/>
    </row>
    <row r="471" ht="15.75" customHeight="1">
      <c r="R471" s="45"/>
      <c r="AA471" s="45"/>
    </row>
    <row r="472" ht="15.75" customHeight="1">
      <c r="R472" s="45"/>
      <c r="AA472" s="45"/>
    </row>
    <row r="473" ht="15.75" customHeight="1">
      <c r="R473" s="45"/>
      <c r="AA473" s="45"/>
    </row>
    <row r="474" ht="15.75" customHeight="1">
      <c r="R474" s="45"/>
      <c r="AA474" s="45"/>
    </row>
    <row r="475" ht="15.75" customHeight="1">
      <c r="R475" s="45"/>
      <c r="AA475" s="45"/>
    </row>
    <row r="476" ht="15.75" customHeight="1">
      <c r="R476" s="45"/>
      <c r="AA476" s="45"/>
    </row>
    <row r="477" ht="15.75" customHeight="1">
      <c r="R477" s="45"/>
      <c r="AA477" s="45"/>
    </row>
    <row r="478" ht="15.75" customHeight="1">
      <c r="R478" s="45"/>
      <c r="AA478" s="45"/>
    </row>
    <row r="479" ht="15.75" customHeight="1">
      <c r="R479" s="45"/>
      <c r="AA479" s="45"/>
    </row>
    <row r="480" ht="15.75" customHeight="1">
      <c r="R480" s="45"/>
      <c r="AA480" s="45"/>
    </row>
    <row r="481" ht="15.75" customHeight="1">
      <c r="R481" s="45"/>
      <c r="AA481" s="45"/>
    </row>
    <row r="482" ht="15.75" customHeight="1">
      <c r="R482" s="45"/>
      <c r="AA482" s="45"/>
    </row>
    <row r="483" ht="15.75" customHeight="1">
      <c r="R483" s="45"/>
      <c r="AA483" s="45"/>
    </row>
    <row r="484" ht="15.75" customHeight="1">
      <c r="R484" s="45"/>
      <c r="AA484" s="45"/>
    </row>
    <row r="485" ht="15.75" customHeight="1">
      <c r="R485" s="45"/>
      <c r="AA485" s="45"/>
    </row>
    <row r="486" ht="15.75" customHeight="1">
      <c r="R486" s="45"/>
      <c r="AA486" s="45"/>
    </row>
    <row r="487" ht="15.75" customHeight="1">
      <c r="R487" s="45"/>
      <c r="AA487" s="45"/>
    </row>
    <row r="488" ht="15.75" customHeight="1">
      <c r="R488" s="45"/>
      <c r="AA488" s="45"/>
    </row>
    <row r="489" ht="15.75" customHeight="1">
      <c r="R489" s="45"/>
      <c r="AA489" s="45"/>
    </row>
    <row r="490" ht="15.75" customHeight="1">
      <c r="R490" s="45"/>
      <c r="AA490" s="45"/>
    </row>
    <row r="491" ht="15.75" customHeight="1">
      <c r="R491" s="45"/>
      <c r="AA491" s="45"/>
    </row>
    <row r="492" ht="15.75" customHeight="1">
      <c r="R492" s="45"/>
      <c r="AA492" s="45"/>
    </row>
    <row r="493" ht="15.75" customHeight="1">
      <c r="R493" s="45"/>
      <c r="AA493" s="45"/>
    </row>
    <row r="494" ht="15.75" customHeight="1">
      <c r="R494" s="45"/>
      <c r="AA494" s="45"/>
    </row>
    <row r="495" ht="15.75" customHeight="1">
      <c r="R495" s="45"/>
      <c r="AA495" s="45"/>
    </row>
    <row r="496" ht="15.75" customHeight="1">
      <c r="R496" s="45"/>
      <c r="AA496" s="45"/>
    </row>
    <row r="497" ht="15.75" customHeight="1">
      <c r="R497" s="45"/>
      <c r="AA497" s="45"/>
    </row>
    <row r="498" ht="15.75" customHeight="1">
      <c r="R498" s="45"/>
      <c r="AA498" s="45"/>
    </row>
    <row r="499" ht="15.75" customHeight="1">
      <c r="R499" s="45"/>
      <c r="AA499" s="45"/>
    </row>
    <row r="500" ht="15.75" customHeight="1">
      <c r="R500" s="45"/>
      <c r="AA500" s="45"/>
    </row>
    <row r="501" ht="15.75" customHeight="1">
      <c r="R501" s="45"/>
      <c r="AA501" s="45"/>
    </row>
    <row r="502" ht="15.75" customHeight="1">
      <c r="R502" s="45"/>
      <c r="AA502" s="45"/>
    </row>
    <row r="503" ht="15.75" customHeight="1">
      <c r="R503" s="45"/>
      <c r="AA503" s="45"/>
    </row>
    <row r="504" ht="15.75" customHeight="1">
      <c r="R504" s="45"/>
      <c r="AA504" s="45"/>
    </row>
    <row r="505" ht="15.75" customHeight="1">
      <c r="R505" s="45"/>
      <c r="AA505" s="45"/>
    </row>
    <row r="506" ht="15.75" customHeight="1">
      <c r="R506" s="45"/>
      <c r="AA506" s="45"/>
    </row>
    <row r="507" ht="15.75" customHeight="1">
      <c r="R507" s="45"/>
      <c r="AA507" s="45"/>
    </row>
    <row r="508" ht="15.75" customHeight="1">
      <c r="R508" s="45"/>
      <c r="AA508" s="45"/>
    </row>
    <row r="509" ht="15.75" customHeight="1">
      <c r="R509" s="45"/>
      <c r="AA509" s="45"/>
    </row>
    <row r="510" ht="15.75" customHeight="1">
      <c r="R510" s="45"/>
      <c r="AA510" s="45"/>
    </row>
    <row r="511" ht="15.75" customHeight="1">
      <c r="R511" s="45"/>
      <c r="AA511" s="45"/>
    </row>
    <row r="512" ht="15.75" customHeight="1">
      <c r="R512" s="45"/>
      <c r="AA512" s="45"/>
    </row>
    <row r="513" ht="15.75" customHeight="1">
      <c r="R513" s="45"/>
      <c r="AA513" s="45"/>
    </row>
    <row r="514" ht="15.75" customHeight="1">
      <c r="R514" s="45"/>
      <c r="AA514" s="45"/>
    </row>
    <row r="515" ht="15.75" customHeight="1">
      <c r="R515" s="45"/>
      <c r="AA515" s="45"/>
    </row>
    <row r="516" ht="15.75" customHeight="1">
      <c r="R516" s="45"/>
      <c r="AA516" s="45"/>
    </row>
    <row r="517" ht="15.75" customHeight="1">
      <c r="R517" s="45"/>
      <c r="AA517" s="45"/>
    </row>
    <row r="518" ht="15.75" customHeight="1">
      <c r="R518" s="45"/>
      <c r="AA518" s="45"/>
    </row>
    <row r="519" ht="15.75" customHeight="1">
      <c r="R519" s="45"/>
      <c r="AA519" s="45"/>
    </row>
    <row r="520" ht="15.75" customHeight="1">
      <c r="R520" s="45"/>
      <c r="AA520" s="45"/>
    </row>
    <row r="521" ht="15.75" customHeight="1">
      <c r="R521" s="45"/>
      <c r="AA521" s="45"/>
    </row>
    <row r="522" ht="15.75" customHeight="1">
      <c r="R522" s="45"/>
      <c r="AA522" s="45"/>
    </row>
    <row r="523" ht="15.75" customHeight="1">
      <c r="R523" s="45"/>
      <c r="AA523" s="45"/>
    </row>
    <row r="524" ht="15.75" customHeight="1">
      <c r="R524" s="45"/>
      <c r="AA524" s="45"/>
    </row>
    <row r="525" ht="15.75" customHeight="1">
      <c r="R525" s="45"/>
      <c r="AA525" s="45"/>
    </row>
    <row r="526" ht="15.75" customHeight="1">
      <c r="R526" s="45"/>
      <c r="AA526" s="45"/>
    </row>
    <row r="527" ht="15.75" customHeight="1">
      <c r="R527" s="45"/>
      <c r="AA527" s="45"/>
    </row>
    <row r="528" ht="15.75" customHeight="1">
      <c r="R528" s="45"/>
      <c r="AA528" s="45"/>
    </row>
    <row r="529" ht="15.75" customHeight="1">
      <c r="R529" s="45"/>
      <c r="AA529" s="45"/>
    </row>
    <row r="530" ht="15.75" customHeight="1">
      <c r="R530" s="45"/>
      <c r="AA530" s="45"/>
    </row>
    <row r="531" ht="15.75" customHeight="1">
      <c r="R531" s="45"/>
      <c r="AA531" s="45"/>
    </row>
    <row r="532" ht="15.75" customHeight="1">
      <c r="R532" s="45"/>
      <c r="AA532" s="45"/>
    </row>
    <row r="533" ht="15.75" customHeight="1">
      <c r="R533" s="45"/>
      <c r="AA533" s="45"/>
    </row>
    <row r="534" ht="15.75" customHeight="1">
      <c r="R534" s="45"/>
      <c r="AA534" s="45"/>
    </row>
    <row r="535" ht="15.75" customHeight="1">
      <c r="R535" s="45"/>
      <c r="AA535" s="45"/>
    </row>
    <row r="536" ht="15.75" customHeight="1">
      <c r="R536" s="45"/>
      <c r="AA536" s="45"/>
    </row>
    <row r="537" ht="15.75" customHeight="1">
      <c r="R537" s="45"/>
      <c r="AA537" s="45"/>
    </row>
    <row r="538" ht="15.75" customHeight="1">
      <c r="R538" s="45"/>
      <c r="AA538" s="45"/>
    </row>
    <row r="539" ht="15.75" customHeight="1">
      <c r="R539" s="45"/>
      <c r="AA539" s="45"/>
    </row>
    <row r="540" ht="15.75" customHeight="1">
      <c r="R540" s="45"/>
      <c r="AA540" s="45"/>
    </row>
    <row r="541" ht="15.75" customHeight="1">
      <c r="R541" s="45"/>
      <c r="AA541" s="45"/>
    </row>
    <row r="542" ht="15.75" customHeight="1">
      <c r="R542" s="45"/>
      <c r="AA542" s="45"/>
    </row>
    <row r="543" ht="15.75" customHeight="1">
      <c r="R543" s="45"/>
      <c r="AA543" s="45"/>
    </row>
    <row r="544" ht="15.75" customHeight="1">
      <c r="R544" s="45"/>
      <c r="AA544" s="45"/>
    </row>
    <row r="545" ht="15.75" customHeight="1">
      <c r="R545" s="45"/>
      <c r="AA545" s="45"/>
    </row>
    <row r="546" ht="15.75" customHeight="1">
      <c r="R546" s="45"/>
      <c r="AA546" s="45"/>
    </row>
    <row r="547" ht="15.75" customHeight="1">
      <c r="R547" s="45"/>
      <c r="AA547" s="45"/>
    </row>
    <row r="548" ht="15.75" customHeight="1">
      <c r="R548" s="45"/>
      <c r="AA548" s="45"/>
    </row>
    <row r="549" ht="15.75" customHeight="1">
      <c r="R549" s="45"/>
      <c r="AA549" s="45"/>
    </row>
    <row r="550" ht="15.75" customHeight="1">
      <c r="R550" s="45"/>
      <c r="AA550" s="45"/>
    </row>
    <row r="551" ht="15.75" customHeight="1">
      <c r="R551" s="45"/>
      <c r="AA551" s="45"/>
    </row>
    <row r="552" ht="15.75" customHeight="1">
      <c r="R552" s="45"/>
      <c r="AA552" s="45"/>
    </row>
    <row r="553" ht="15.75" customHeight="1">
      <c r="R553" s="45"/>
      <c r="AA553" s="45"/>
    </row>
    <row r="554" ht="15.75" customHeight="1">
      <c r="R554" s="45"/>
      <c r="AA554" s="45"/>
    </row>
    <row r="555" ht="15.75" customHeight="1">
      <c r="R555" s="45"/>
      <c r="AA555" s="45"/>
    </row>
    <row r="556" ht="15.75" customHeight="1">
      <c r="R556" s="45"/>
      <c r="AA556" s="45"/>
    </row>
    <row r="557" ht="15.75" customHeight="1">
      <c r="R557" s="45"/>
      <c r="AA557" s="45"/>
    </row>
    <row r="558" ht="15.75" customHeight="1">
      <c r="R558" s="45"/>
      <c r="AA558" s="45"/>
    </row>
    <row r="559" ht="15.75" customHeight="1">
      <c r="R559" s="45"/>
      <c r="AA559" s="45"/>
    </row>
    <row r="560" ht="15.75" customHeight="1">
      <c r="R560" s="45"/>
      <c r="AA560" s="45"/>
    </row>
    <row r="561" ht="15.75" customHeight="1">
      <c r="R561" s="45"/>
      <c r="AA561" s="45"/>
    </row>
    <row r="562" ht="15.75" customHeight="1">
      <c r="R562" s="45"/>
      <c r="AA562" s="45"/>
    </row>
    <row r="563" ht="15.75" customHeight="1">
      <c r="R563" s="45"/>
      <c r="AA563" s="45"/>
    </row>
    <row r="564" ht="15.75" customHeight="1">
      <c r="R564" s="45"/>
      <c r="AA564" s="45"/>
    </row>
    <row r="565" ht="15.75" customHeight="1">
      <c r="R565" s="45"/>
      <c r="AA565" s="45"/>
    </row>
    <row r="566" ht="15.75" customHeight="1">
      <c r="R566" s="45"/>
      <c r="AA566" s="45"/>
    </row>
    <row r="567" ht="15.75" customHeight="1">
      <c r="R567" s="45"/>
      <c r="AA567" s="45"/>
    </row>
    <row r="568" ht="15.75" customHeight="1">
      <c r="R568" s="45"/>
      <c r="AA568" s="45"/>
    </row>
    <row r="569" ht="15.75" customHeight="1">
      <c r="R569" s="45"/>
      <c r="AA569" s="45"/>
    </row>
    <row r="570" ht="15.75" customHeight="1">
      <c r="R570" s="45"/>
      <c r="AA570" s="45"/>
    </row>
    <row r="571" ht="15.75" customHeight="1">
      <c r="R571" s="45"/>
      <c r="AA571" s="45"/>
    </row>
    <row r="572" ht="15.75" customHeight="1">
      <c r="R572" s="45"/>
      <c r="AA572" s="45"/>
    </row>
    <row r="573" ht="15.75" customHeight="1">
      <c r="R573" s="45"/>
      <c r="AA573" s="45"/>
    </row>
    <row r="574" ht="15.75" customHeight="1">
      <c r="R574" s="45"/>
      <c r="AA574" s="45"/>
    </row>
    <row r="575" ht="15.75" customHeight="1">
      <c r="R575" s="45"/>
      <c r="AA575" s="45"/>
    </row>
    <row r="576" ht="15.75" customHeight="1">
      <c r="R576" s="45"/>
      <c r="AA576" s="45"/>
    </row>
    <row r="577" ht="15.75" customHeight="1">
      <c r="R577" s="45"/>
      <c r="AA577" s="45"/>
    </row>
    <row r="578" ht="15.75" customHeight="1">
      <c r="R578" s="45"/>
      <c r="AA578" s="45"/>
    </row>
    <row r="579" ht="15.75" customHeight="1">
      <c r="R579" s="45"/>
      <c r="AA579" s="45"/>
    </row>
    <row r="580" ht="15.75" customHeight="1">
      <c r="R580" s="45"/>
      <c r="AA580" s="45"/>
    </row>
    <row r="581" ht="15.75" customHeight="1">
      <c r="R581" s="45"/>
      <c r="AA581" s="45"/>
    </row>
    <row r="582" ht="15.75" customHeight="1">
      <c r="R582" s="45"/>
      <c r="AA582" s="45"/>
    </row>
    <row r="583" ht="15.75" customHeight="1">
      <c r="R583" s="45"/>
      <c r="AA583" s="45"/>
    </row>
    <row r="584" ht="15.75" customHeight="1">
      <c r="R584" s="45"/>
      <c r="AA584" s="45"/>
    </row>
    <row r="585" ht="15.75" customHeight="1">
      <c r="R585" s="45"/>
      <c r="AA585" s="45"/>
    </row>
    <row r="586" ht="15.75" customHeight="1">
      <c r="R586" s="45"/>
      <c r="AA586" s="45"/>
    </row>
    <row r="587" ht="15.75" customHeight="1">
      <c r="R587" s="45"/>
      <c r="AA587" s="45"/>
    </row>
    <row r="588" ht="15.75" customHeight="1">
      <c r="R588" s="45"/>
      <c r="AA588" s="45"/>
    </row>
    <row r="589" ht="15.75" customHeight="1">
      <c r="R589" s="45"/>
      <c r="AA589" s="45"/>
    </row>
    <row r="590" ht="15.75" customHeight="1">
      <c r="R590" s="45"/>
      <c r="AA590" s="45"/>
    </row>
    <row r="591" ht="15.75" customHeight="1">
      <c r="R591" s="45"/>
      <c r="AA591" s="45"/>
    </row>
    <row r="592" ht="15.75" customHeight="1">
      <c r="R592" s="45"/>
      <c r="AA592" s="45"/>
    </row>
    <row r="593" ht="15.75" customHeight="1">
      <c r="R593" s="45"/>
      <c r="AA593" s="45"/>
    </row>
    <row r="594" ht="15.75" customHeight="1">
      <c r="R594" s="45"/>
      <c r="AA594" s="45"/>
    </row>
    <row r="595" ht="15.75" customHeight="1">
      <c r="R595" s="45"/>
      <c r="AA595" s="45"/>
    </row>
    <row r="596" ht="15.75" customHeight="1">
      <c r="R596" s="45"/>
      <c r="AA596" s="45"/>
    </row>
    <row r="597" ht="15.75" customHeight="1">
      <c r="R597" s="45"/>
      <c r="AA597" s="45"/>
    </row>
    <row r="598" ht="15.75" customHeight="1">
      <c r="R598" s="45"/>
      <c r="AA598" s="45"/>
    </row>
    <row r="599" ht="15.75" customHeight="1">
      <c r="R599" s="45"/>
      <c r="AA599" s="45"/>
    </row>
    <row r="600" ht="15.75" customHeight="1">
      <c r="R600" s="45"/>
      <c r="AA600" s="45"/>
    </row>
    <row r="601" ht="15.75" customHeight="1">
      <c r="R601" s="45"/>
      <c r="AA601" s="45"/>
    </row>
    <row r="602" ht="15.75" customHeight="1">
      <c r="R602" s="45"/>
      <c r="AA602" s="45"/>
    </row>
    <row r="603" ht="15.75" customHeight="1">
      <c r="R603" s="45"/>
      <c r="AA603" s="45"/>
    </row>
    <row r="604" ht="15.75" customHeight="1">
      <c r="R604" s="45"/>
      <c r="AA604" s="45"/>
    </row>
    <row r="605" ht="15.75" customHeight="1">
      <c r="R605" s="45"/>
      <c r="AA605" s="45"/>
    </row>
    <row r="606" ht="15.75" customHeight="1">
      <c r="R606" s="45"/>
      <c r="AA606" s="45"/>
    </row>
    <row r="607" ht="15.75" customHeight="1">
      <c r="R607" s="45"/>
      <c r="AA607" s="45"/>
    </row>
    <row r="608" ht="15.75" customHeight="1">
      <c r="R608" s="45"/>
      <c r="AA608" s="45"/>
    </row>
    <row r="609" ht="15.75" customHeight="1">
      <c r="R609" s="45"/>
      <c r="AA609" s="45"/>
    </row>
    <row r="610" ht="15.75" customHeight="1">
      <c r="R610" s="45"/>
      <c r="AA610" s="45"/>
    </row>
    <row r="611" ht="15.75" customHeight="1">
      <c r="R611" s="45"/>
      <c r="AA611" s="45"/>
    </row>
    <row r="612" ht="15.75" customHeight="1">
      <c r="R612" s="45"/>
      <c r="AA612" s="45"/>
    </row>
    <row r="613" ht="15.75" customHeight="1">
      <c r="R613" s="45"/>
      <c r="AA613" s="45"/>
    </row>
    <row r="614" ht="15.75" customHeight="1">
      <c r="R614" s="45"/>
      <c r="AA614" s="45"/>
    </row>
    <row r="615" ht="15.75" customHeight="1">
      <c r="R615" s="45"/>
      <c r="AA615" s="45"/>
    </row>
    <row r="616" ht="15.75" customHeight="1">
      <c r="R616" s="45"/>
      <c r="AA616" s="45"/>
    </row>
    <row r="617" ht="15.75" customHeight="1">
      <c r="R617" s="45"/>
      <c r="AA617" s="45"/>
    </row>
    <row r="618" ht="15.75" customHeight="1">
      <c r="R618" s="45"/>
      <c r="AA618" s="45"/>
    </row>
    <row r="619" ht="15.75" customHeight="1">
      <c r="R619" s="45"/>
      <c r="AA619" s="45"/>
    </row>
    <row r="620" ht="15.75" customHeight="1">
      <c r="R620" s="45"/>
      <c r="AA620" s="45"/>
    </row>
    <row r="621" ht="15.75" customHeight="1">
      <c r="R621" s="45"/>
      <c r="AA621" s="45"/>
    </row>
    <row r="622" ht="15.75" customHeight="1">
      <c r="R622" s="45"/>
      <c r="AA622" s="45"/>
    </row>
    <row r="623" ht="15.75" customHeight="1">
      <c r="R623" s="45"/>
      <c r="AA623" s="45"/>
    </row>
    <row r="624" ht="15.75" customHeight="1">
      <c r="R624" s="45"/>
      <c r="AA624" s="45"/>
    </row>
    <row r="625" ht="15.75" customHeight="1">
      <c r="R625" s="45"/>
      <c r="AA625" s="45"/>
    </row>
    <row r="626" ht="15.75" customHeight="1">
      <c r="R626" s="45"/>
      <c r="AA626" s="45"/>
    </row>
    <row r="627" ht="15.75" customHeight="1">
      <c r="R627" s="45"/>
      <c r="AA627" s="45"/>
    </row>
    <row r="628" ht="15.75" customHeight="1">
      <c r="R628" s="45"/>
      <c r="AA628" s="45"/>
    </row>
    <row r="629" ht="15.75" customHeight="1">
      <c r="R629" s="45"/>
      <c r="AA629" s="45"/>
    </row>
    <row r="630" ht="15.75" customHeight="1">
      <c r="R630" s="45"/>
      <c r="AA630" s="45"/>
    </row>
    <row r="631" ht="15.75" customHeight="1">
      <c r="R631" s="45"/>
      <c r="AA631" s="45"/>
    </row>
    <row r="632" ht="15.75" customHeight="1">
      <c r="R632" s="45"/>
      <c r="AA632" s="45"/>
    </row>
    <row r="633" ht="15.75" customHeight="1">
      <c r="R633" s="45"/>
      <c r="AA633" s="45"/>
    </row>
    <row r="634" ht="15.75" customHeight="1">
      <c r="R634" s="45"/>
      <c r="AA634" s="45"/>
    </row>
    <row r="635" ht="15.75" customHeight="1">
      <c r="R635" s="45"/>
      <c r="AA635" s="45"/>
    </row>
    <row r="636" ht="15.75" customHeight="1">
      <c r="R636" s="45"/>
      <c r="AA636" s="45"/>
    </row>
    <row r="637" ht="15.75" customHeight="1">
      <c r="R637" s="45"/>
      <c r="AA637" s="45"/>
    </row>
    <row r="638" ht="15.75" customHeight="1">
      <c r="R638" s="45"/>
      <c r="AA638" s="45"/>
    </row>
    <row r="639" ht="15.75" customHeight="1">
      <c r="R639" s="45"/>
      <c r="AA639" s="45"/>
    </row>
    <row r="640" ht="15.75" customHeight="1">
      <c r="R640" s="45"/>
      <c r="AA640" s="45"/>
    </row>
    <row r="641" ht="15.75" customHeight="1">
      <c r="R641" s="45"/>
      <c r="AA641" s="45"/>
    </row>
    <row r="642" ht="15.75" customHeight="1">
      <c r="R642" s="45"/>
      <c r="AA642" s="45"/>
    </row>
    <row r="643" ht="15.75" customHeight="1">
      <c r="R643" s="45"/>
      <c r="AA643" s="45"/>
    </row>
    <row r="644" ht="15.75" customHeight="1">
      <c r="R644" s="45"/>
      <c r="AA644" s="45"/>
    </row>
    <row r="645" ht="15.75" customHeight="1">
      <c r="R645" s="45"/>
      <c r="AA645" s="45"/>
    </row>
    <row r="646" ht="15.75" customHeight="1">
      <c r="R646" s="45"/>
      <c r="AA646" s="45"/>
    </row>
    <row r="647" ht="15.75" customHeight="1">
      <c r="R647" s="45"/>
      <c r="AA647" s="45"/>
    </row>
    <row r="648" ht="15.75" customHeight="1">
      <c r="R648" s="45"/>
      <c r="AA648" s="45"/>
    </row>
    <row r="649" ht="15.75" customHeight="1">
      <c r="R649" s="45"/>
      <c r="AA649" s="45"/>
    </row>
    <row r="650" ht="15.75" customHeight="1">
      <c r="R650" s="45"/>
      <c r="AA650" s="45"/>
    </row>
    <row r="651" ht="15.75" customHeight="1">
      <c r="R651" s="45"/>
      <c r="AA651" s="45"/>
    </row>
    <row r="652" ht="15.75" customHeight="1">
      <c r="R652" s="45"/>
      <c r="AA652" s="45"/>
    </row>
    <row r="653" ht="15.75" customHeight="1">
      <c r="R653" s="45"/>
      <c r="AA653" s="45"/>
    </row>
    <row r="654" ht="15.75" customHeight="1">
      <c r="R654" s="45"/>
      <c r="AA654" s="45"/>
    </row>
    <row r="655" ht="15.75" customHeight="1">
      <c r="R655" s="45"/>
      <c r="AA655" s="45"/>
    </row>
    <row r="656" ht="15.75" customHeight="1">
      <c r="R656" s="45"/>
      <c r="AA656" s="45"/>
    </row>
    <row r="657" ht="15.75" customHeight="1">
      <c r="R657" s="45"/>
      <c r="AA657" s="45"/>
    </row>
    <row r="658" ht="15.75" customHeight="1">
      <c r="R658" s="45"/>
      <c r="AA658" s="45"/>
    </row>
    <row r="659" ht="15.75" customHeight="1">
      <c r="R659" s="45"/>
      <c r="AA659" s="45"/>
    </row>
    <row r="660" ht="15.75" customHeight="1">
      <c r="R660" s="45"/>
      <c r="AA660" s="45"/>
    </row>
    <row r="661" ht="15.75" customHeight="1">
      <c r="R661" s="45"/>
      <c r="AA661" s="45"/>
    </row>
    <row r="662" ht="15.75" customHeight="1">
      <c r="R662" s="45"/>
      <c r="AA662" s="45"/>
    </row>
    <row r="663" ht="15.75" customHeight="1">
      <c r="R663" s="45"/>
      <c r="AA663" s="45"/>
    </row>
    <row r="664" ht="15.75" customHeight="1">
      <c r="R664" s="45"/>
      <c r="AA664" s="45"/>
    </row>
    <row r="665" ht="15.75" customHeight="1">
      <c r="R665" s="45"/>
      <c r="AA665" s="45"/>
    </row>
    <row r="666" ht="15.75" customHeight="1">
      <c r="R666" s="45"/>
      <c r="AA666" s="45"/>
    </row>
    <row r="667" ht="15.75" customHeight="1">
      <c r="R667" s="45"/>
      <c r="AA667" s="45"/>
    </row>
    <row r="668" ht="15.75" customHeight="1">
      <c r="R668" s="45"/>
      <c r="AA668" s="45"/>
    </row>
    <row r="669" ht="15.75" customHeight="1">
      <c r="R669" s="45"/>
      <c r="AA669" s="45"/>
    </row>
    <row r="670" ht="15.75" customHeight="1">
      <c r="R670" s="45"/>
      <c r="AA670" s="45"/>
    </row>
    <row r="671" ht="15.75" customHeight="1">
      <c r="R671" s="45"/>
      <c r="AA671" s="45"/>
    </row>
    <row r="672" ht="15.75" customHeight="1">
      <c r="R672" s="45"/>
      <c r="AA672" s="45"/>
    </row>
    <row r="673" ht="15.75" customHeight="1">
      <c r="R673" s="45"/>
      <c r="AA673" s="45"/>
    </row>
    <row r="674" ht="15.75" customHeight="1">
      <c r="R674" s="45"/>
      <c r="AA674" s="45"/>
    </row>
    <row r="675" ht="15.75" customHeight="1">
      <c r="R675" s="45"/>
      <c r="AA675" s="45"/>
    </row>
    <row r="676" ht="15.75" customHeight="1">
      <c r="R676" s="45"/>
      <c r="AA676" s="45"/>
    </row>
    <row r="677" ht="15.75" customHeight="1">
      <c r="R677" s="45"/>
      <c r="AA677" s="45"/>
    </row>
    <row r="678" ht="15.75" customHeight="1">
      <c r="R678" s="45"/>
      <c r="AA678" s="45"/>
    </row>
    <row r="679" ht="15.75" customHeight="1">
      <c r="R679" s="45"/>
      <c r="AA679" s="45"/>
    </row>
    <row r="680" ht="15.75" customHeight="1">
      <c r="R680" s="45"/>
      <c r="AA680" s="45"/>
    </row>
    <row r="681" ht="15.75" customHeight="1">
      <c r="R681" s="45"/>
      <c r="AA681" s="45"/>
    </row>
    <row r="682" ht="15.75" customHeight="1">
      <c r="R682" s="45"/>
      <c r="AA682" s="45"/>
    </row>
    <row r="683" ht="15.75" customHeight="1">
      <c r="R683" s="45"/>
      <c r="AA683" s="45"/>
    </row>
    <row r="684" ht="15.75" customHeight="1">
      <c r="R684" s="45"/>
      <c r="AA684" s="45"/>
    </row>
    <row r="685" ht="15.75" customHeight="1">
      <c r="R685" s="45"/>
      <c r="AA685" s="45"/>
    </row>
    <row r="686" ht="15.75" customHeight="1">
      <c r="R686" s="45"/>
      <c r="AA686" s="45"/>
    </row>
    <row r="687" ht="15.75" customHeight="1">
      <c r="R687" s="45"/>
      <c r="AA687" s="45"/>
    </row>
    <row r="688" ht="15.75" customHeight="1">
      <c r="R688" s="45"/>
      <c r="AA688" s="45"/>
    </row>
    <row r="689" ht="15.75" customHeight="1">
      <c r="R689" s="45"/>
      <c r="AA689" s="45"/>
    </row>
    <row r="690" ht="15.75" customHeight="1">
      <c r="R690" s="45"/>
      <c r="AA690" s="45"/>
    </row>
    <row r="691" ht="15.75" customHeight="1">
      <c r="R691" s="45"/>
      <c r="AA691" s="45"/>
    </row>
    <row r="692" ht="15.75" customHeight="1">
      <c r="R692" s="45"/>
      <c r="AA692" s="45"/>
    </row>
    <row r="693" ht="15.75" customHeight="1">
      <c r="R693" s="45"/>
      <c r="AA693" s="45"/>
    </row>
    <row r="694" ht="15.75" customHeight="1">
      <c r="R694" s="45"/>
      <c r="AA694" s="45"/>
    </row>
    <row r="695" ht="15.75" customHeight="1">
      <c r="R695" s="45"/>
      <c r="AA695" s="45"/>
    </row>
    <row r="696" ht="15.75" customHeight="1">
      <c r="R696" s="45"/>
      <c r="AA696" s="45"/>
    </row>
    <row r="697" ht="15.75" customHeight="1">
      <c r="R697" s="45"/>
      <c r="AA697" s="45"/>
    </row>
    <row r="698" ht="15.75" customHeight="1">
      <c r="R698" s="45"/>
      <c r="AA698" s="45"/>
    </row>
    <row r="699" ht="15.75" customHeight="1">
      <c r="R699" s="45"/>
      <c r="AA699" s="45"/>
    </row>
    <row r="700" ht="15.75" customHeight="1">
      <c r="R700" s="45"/>
      <c r="AA700" s="45"/>
    </row>
    <row r="701" ht="15.75" customHeight="1">
      <c r="R701" s="45"/>
      <c r="AA701" s="45"/>
    </row>
    <row r="702" ht="15.75" customHeight="1">
      <c r="R702" s="45"/>
      <c r="AA702" s="45"/>
    </row>
    <row r="703" ht="15.75" customHeight="1">
      <c r="R703" s="45"/>
      <c r="AA703" s="45"/>
    </row>
    <row r="704" ht="15.75" customHeight="1">
      <c r="R704" s="45"/>
      <c r="AA704" s="45"/>
    </row>
    <row r="705" ht="15.75" customHeight="1">
      <c r="R705" s="45"/>
      <c r="AA705" s="45"/>
    </row>
    <row r="706" ht="15.75" customHeight="1">
      <c r="R706" s="45"/>
      <c r="AA706" s="45"/>
    </row>
    <row r="707" ht="15.75" customHeight="1">
      <c r="R707" s="45"/>
      <c r="AA707" s="45"/>
    </row>
    <row r="708" ht="15.75" customHeight="1">
      <c r="R708" s="45"/>
      <c r="AA708" s="45"/>
    </row>
    <row r="709" ht="15.75" customHeight="1">
      <c r="R709" s="45"/>
      <c r="AA709" s="45"/>
    </row>
    <row r="710" ht="15.75" customHeight="1">
      <c r="R710" s="45"/>
      <c r="AA710" s="45"/>
    </row>
    <row r="711" ht="15.75" customHeight="1">
      <c r="R711" s="45"/>
      <c r="AA711" s="45"/>
    </row>
    <row r="712" ht="15.75" customHeight="1">
      <c r="R712" s="45"/>
      <c r="AA712" s="45"/>
    </row>
    <row r="713" ht="15.75" customHeight="1">
      <c r="R713" s="45"/>
      <c r="AA713" s="45"/>
    </row>
    <row r="714" ht="15.75" customHeight="1">
      <c r="R714" s="45"/>
      <c r="AA714" s="45"/>
    </row>
    <row r="715" ht="15.75" customHeight="1">
      <c r="R715" s="45"/>
      <c r="AA715" s="45"/>
    </row>
    <row r="716" ht="15.75" customHeight="1">
      <c r="R716" s="45"/>
      <c r="AA716" s="45"/>
    </row>
    <row r="717" ht="15.75" customHeight="1">
      <c r="R717" s="45"/>
      <c r="AA717" s="45"/>
    </row>
    <row r="718" ht="15.75" customHeight="1">
      <c r="R718" s="45"/>
      <c r="AA718" s="45"/>
    </row>
    <row r="719" ht="15.75" customHeight="1">
      <c r="R719" s="45"/>
      <c r="AA719" s="45"/>
    </row>
    <row r="720" ht="15.75" customHeight="1">
      <c r="R720" s="45"/>
      <c r="AA720" s="45"/>
    </row>
    <row r="721" ht="15.75" customHeight="1">
      <c r="R721" s="45"/>
      <c r="AA721" s="45"/>
    </row>
    <row r="722" ht="15.75" customHeight="1">
      <c r="R722" s="45"/>
      <c r="AA722" s="45"/>
    </row>
    <row r="723" ht="15.75" customHeight="1">
      <c r="R723" s="45"/>
      <c r="AA723" s="45"/>
    </row>
    <row r="724" ht="15.75" customHeight="1">
      <c r="R724" s="45"/>
      <c r="AA724" s="45"/>
    </row>
    <row r="725" ht="15.75" customHeight="1">
      <c r="R725" s="45"/>
      <c r="AA725" s="45"/>
    </row>
    <row r="726" ht="15.75" customHeight="1">
      <c r="R726" s="45"/>
      <c r="AA726" s="45"/>
    </row>
    <row r="727" ht="15.75" customHeight="1">
      <c r="R727" s="45"/>
      <c r="AA727" s="45"/>
    </row>
    <row r="728" ht="15.75" customHeight="1">
      <c r="R728" s="45"/>
      <c r="AA728" s="45"/>
    </row>
    <row r="729" ht="15.75" customHeight="1">
      <c r="R729" s="45"/>
      <c r="AA729" s="45"/>
    </row>
    <row r="730" ht="15.75" customHeight="1">
      <c r="R730" s="45"/>
      <c r="AA730" s="45"/>
    </row>
    <row r="731" ht="15.75" customHeight="1">
      <c r="R731" s="45"/>
      <c r="AA731" s="45"/>
    </row>
    <row r="732" ht="15.75" customHeight="1">
      <c r="R732" s="45"/>
      <c r="AA732" s="45"/>
    </row>
    <row r="733" ht="15.75" customHeight="1">
      <c r="R733" s="45"/>
      <c r="AA733" s="45"/>
    </row>
    <row r="734" ht="15.75" customHeight="1">
      <c r="R734" s="45"/>
      <c r="AA734" s="45"/>
    </row>
    <row r="735" ht="15.75" customHeight="1">
      <c r="R735" s="45"/>
      <c r="AA735" s="45"/>
    </row>
    <row r="736" ht="15.75" customHeight="1">
      <c r="R736" s="45"/>
      <c r="AA736" s="45"/>
    </row>
    <row r="737" ht="15.75" customHeight="1">
      <c r="R737" s="45"/>
      <c r="AA737" s="45"/>
    </row>
    <row r="738" ht="15.75" customHeight="1">
      <c r="R738" s="45"/>
      <c r="AA738" s="45"/>
    </row>
    <row r="739" ht="15.75" customHeight="1">
      <c r="R739" s="45"/>
      <c r="AA739" s="45"/>
    </row>
    <row r="740" ht="15.75" customHeight="1">
      <c r="R740" s="45"/>
      <c r="AA740" s="45"/>
    </row>
    <row r="741" ht="15.75" customHeight="1">
      <c r="R741" s="45"/>
      <c r="AA741" s="45"/>
    </row>
    <row r="742" ht="15.75" customHeight="1">
      <c r="R742" s="45"/>
      <c r="AA742" s="45"/>
    </row>
    <row r="743" ht="15.75" customHeight="1">
      <c r="R743" s="45"/>
      <c r="AA743" s="45"/>
    </row>
    <row r="744" ht="15.75" customHeight="1">
      <c r="R744" s="45"/>
      <c r="AA744" s="45"/>
    </row>
    <row r="745" ht="15.75" customHeight="1">
      <c r="R745" s="45"/>
      <c r="AA745" s="45"/>
    </row>
    <row r="746" ht="15.75" customHeight="1">
      <c r="R746" s="45"/>
      <c r="AA746" s="45"/>
    </row>
    <row r="747" ht="15.75" customHeight="1">
      <c r="R747" s="45"/>
      <c r="AA747" s="45"/>
    </row>
    <row r="748" ht="15.75" customHeight="1">
      <c r="R748" s="45"/>
      <c r="AA748" s="45"/>
    </row>
    <row r="749" ht="15.75" customHeight="1">
      <c r="R749" s="45"/>
      <c r="AA749" s="45"/>
    </row>
    <row r="750" ht="15.75" customHeight="1">
      <c r="R750" s="45"/>
      <c r="AA750" s="45"/>
    </row>
    <row r="751" ht="15.75" customHeight="1">
      <c r="R751" s="45"/>
      <c r="AA751" s="45"/>
    </row>
    <row r="752" ht="15.75" customHeight="1">
      <c r="R752" s="45"/>
      <c r="AA752" s="45"/>
    </row>
    <row r="753" ht="15.75" customHeight="1">
      <c r="R753" s="45"/>
      <c r="AA753" s="45"/>
    </row>
    <row r="754" ht="15.75" customHeight="1">
      <c r="R754" s="45"/>
      <c r="AA754" s="45"/>
    </row>
    <row r="755" ht="15.75" customHeight="1">
      <c r="R755" s="45"/>
      <c r="AA755" s="45"/>
    </row>
    <row r="756" ht="15.75" customHeight="1">
      <c r="R756" s="45"/>
      <c r="AA756" s="45"/>
    </row>
    <row r="757" ht="15.75" customHeight="1">
      <c r="R757" s="45"/>
      <c r="AA757" s="45"/>
    </row>
    <row r="758" ht="15.75" customHeight="1">
      <c r="R758" s="45"/>
      <c r="AA758" s="45"/>
    </row>
    <row r="759" ht="15.75" customHeight="1">
      <c r="R759" s="45"/>
      <c r="AA759" s="45"/>
    </row>
    <row r="760" ht="15.75" customHeight="1">
      <c r="R760" s="45"/>
      <c r="AA760" s="45"/>
    </row>
    <row r="761" ht="15.75" customHeight="1">
      <c r="R761" s="45"/>
      <c r="AA761" s="45"/>
    </row>
    <row r="762" ht="15.75" customHeight="1">
      <c r="R762" s="45"/>
      <c r="AA762" s="45"/>
    </row>
    <row r="763" ht="15.75" customHeight="1">
      <c r="R763" s="45"/>
      <c r="AA763" s="45"/>
    </row>
    <row r="764" ht="15.75" customHeight="1">
      <c r="R764" s="45"/>
      <c r="AA764" s="45"/>
    </row>
    <row r="765" ht="15.75" customHeight="1">
      <c r="R765" s="45"/>
      <c r="AA765" s="45"/>
    </row>
    <row r="766" ht="15.75" customHeight="1">
      <c r="R766" s="45"/>
      <c r="AA766" s="45"/>
    </row>
    <row r="767" ht="15.75" customHeight="1">
      <c r="R767" s="45"/>
      <c r="AA767" s="45"/>
    </row>
    <row r="768" ht="15.75" customHeight="1">
      <c r="R768" s="45"/>
      <c r="AA768" s="45"/>
    </row>
    <row r="769" ht="15.75" customHeight="1">
      <c r="R769" s="45"/>
      <c r="AA769" s="45"/>
    </row>
    <row r="770" ht="15.75" customHeight="1">
      <c r="R770" s="45"/>
      <c r="AA770" s="45"/>
    </row>
    <row r="771" ht="15.75" customHeight="1">
      <c r="R771" s="45"/>
      <c r="AA771" s="45"/>
    </row>
    <row r="772" ht="15.75" customHeight="1">
      <c r="R772" s="45"/>
      <c r="AA772" s="45"/>
    </row>
    <row r="773" ht="15.75" customHeight="1">
      <c r="R773" s="45"/>
      <c r="AA773" s="45"/>
    </row>
    <row r="774" ht="15.75" customHeight="1">
      <c r="R774" s="45"/>
      <c r="AA774" s="45"/>
    </row>
    <row r="775" ht="15.75" customHeight="1">
      <c r="R775" s="45"/>
      <c r="AA775" s="45"/>
    </row>
    <row r="776" ht="15.75" customHeight="1">
      <c r="R776" s="45"/>
      <c r="AA776" s="45"/>
    </row>
    <row r="777" ht="15.75" customHeight="1">
      <c r="R777" s="45"/>
      <c r="AA777" s="45"/>
    </row>
    <row r="778" ht="15.75" customHeight="1">
      <c r="R778" s="45"/>
      <c r="AA778" s="45"/>
    </row>
    <row r="779" ht="15.75" customHeight="1">
      <c r="R779" s="45"/>
      <c r="AA779" s="45"/>
    </row>
    <row r="780" ht="15.75" customHeight="1">
      <c r="R780" s="45"/>
      <c r="AA780" s="45"/>
    </row>
    <row r="781" ht="15.75" customHeight="1">
      <c r="R781" s="45"/>
      <c r="AA781" s="45"/>
    </row>
    <row r="782" ht="15.75" customHeight="1">
      <c r="R782" s="45"/>
      <c r="AA782" s="45"/>
    </row>
    <row r="783" ht="15.75" customHeight="1">
      <c r="R783" s="45"/>
      <c r="AA783" s="45"/>
    </row>
    <row r="784" ht="15.75" customHeight="1">
      <c r="R784" s="45"/>
      <c r="AA784" s="45"/>
    </row>
    <row r="785" ht="15.75" customHeight="1">
      <c r="R785" s="45"/>
      <c r="AA785" s="45"/>
    </row>
    <row r="786" ht="15.75" customHeight="1">
      <c r="R786" s="45"/>
      <c r="AA786" s="45"/>
    </row>
    <row r="787" ht="15.75" customHeight="1">
      <c r="R787" s="45"/>
      <c r="AA787" s="45"/>
    </row>
    <row r="788" ht="15.75" customHeight="1">
      <c r="R788" s="45"/>
      <c r="AA788" s="45"/>
    </row>
    <row r="789" ht="15.75" customHeight="1">
      <c r="R789" s="45"/>
      <c r="AA789" s="45"/>
    </row>
    <row r="790" ht="15.75" customHeight="1">
      <c r="R790" s="45"/>
      <c r="AA790" s="45"/>
    </row>
    <row r="791" ht="15.75" customHeight="1">
      <c r="R791" s="45"/>
      <c r="AA791" s="45"/>
    </row>
    <row r="792" ht="15.75" customHeight="1">
      <c r="R792" s="45"/>
      <c r="AA792" s="45"/>
    </row>
    <row r="793" ht="15.75" customHeight="1">
      <c r="R793" s="45"/>
      <c r="AA793" s="45"/>
    </row>
    <row r="794" ht="15.75" customHeight="1">
      <c r="R794" s="45"/>
      <c r="AA794" s="45"/>
    </row>
    <row r="795" ht="15.75" customHeight="1">
      <c r="R795" s="45"/>
      <c r="AA795" s="45"/>
    </row>
    <row r="796" ht="15.75" customHeight="1">
      <c r="R796" s="45"/>
      <c r="AA796" s="45"/>
    </row>
    <row r="797" ht="15.75" customHeight="1">
      <c r="R797" s="45"/>
      <c r="AA797" s="45"/>
    </row>
    <row r="798" ht="15.75" customHeight="1">
      <c r="R798" s="45"/>
      <c r="AA798" s="45"/>
    </row>
    <row r="799" ht="15.75" customHeight="1">
      <c r="R799" s="45"/>
      <c r="AA799" s="45"/>
    </row>
    <row r="800" ht="15.75" customHeight="1">
      <c r="R800" s="45"/>
      <c r="AA800" s="45"/>
    </row>
    <row r="801" ht="15.75" customHeight="1">
      <c r="R801" s="45"/>
      <c r="AA801" s="45"/>
    </row>
    <row r="802" ht="15.75" customHeight="1">
      <c r="R802" s="45"/>
      <c r="AA802" s="45"/>
    </row>
    <row r="803" ht="15.75" customHeight="1">
      <c r="R803" s="45"/>
      <c r="AA803" s="45"/>
    </row>
    <row r="804" ht="15.75" customHeight="1">
      <c r="R804" s="45"/>
      <c r="AA804" s="45"/>
    </row>
    <row r="805" ht="15.75" customHeight="1">
      <c r="R805" s="45"/>
      <c r="AA805" s="45"/>
    </row>
    <row r="806" ht="15.75" customHeight="1">
      <c r="R806" s="45"/>
      <c r="AA806" s="45"/>
    </row>
    <row r="807" ht="15.75" customHeight="1">
      <c r="R807" s="45"/>
      <c r="AA807" s="45"/>
    </row>
    <row r="808" ht="15.75" customHeight="1">
      <c r="R808" s="45"/>
      <c r="AA808" s="45"/>
    </row>
    <row r="809" ht="15.75" customHeight="1">
      <c r="R809" s="45"/>
      <c r="AA809" s="45"/>
    </row>
    <row r="810" ht="15.75" customHeight="1">
      <c r="R810" s="45"/>
      <c r="AA810" s="45"/>
    </row>
    <row r="811" ht="15.75" customHeight="1">
      <c r="R811" s="45"/>
      <c r="AA811" s="45"/>
    </row>
    <row r="812" ht="15.75" customHeight="1">
      <c r="R812" s="45"/>
      <c r="AA812" s="45"/>
    </row>
    <row r="813" ht="15.75" customHeight="1">
      <c r="R813" s="45"/>
      <c r="AA813" s="45"/>
    </row>
    <row r="814" ht="15.75" customHeight="1">
      <c r="R814" s="45"/>
      <c r="AA814" s="45"/>
    </row>
    <row r="815" ht="15.75" customHeight="1">
      <c r="R815" s="45"/>
      <c r="AA815" s="45"/>
    </row>
    <row r="816" ht="15.75" customHeight="1">
      <c r="R816" s="45"/>
      <c r="AA816" s="45"/>
    </row>
    <row r="817" ht="15.75" customHeight="1">
      <c r="R817" s="45"/>
      <c r="AA817" s="45"/>
    </row>
    <row r="818" ht="15.75" customHeight="1">
      <c r="R818" s="45"/>
      <c r="AA818" s="45"/>
    </row>
    <row r="819" ht="15.75" customHeight="1">
      <c r="R819" s="45"/>
      <c r="AA819" s="45"/>
    </row>
    <row r="820" ht="15.75" customHeight="1">
      <c r="R820" s="45"/>
      <c r="AA820" s="45"/>
    </row>
    <row r="821" ht="15.75" customHeight="1">
      <c r="R821" s="45"/>
      <c r="AA821" s="45"/>
    </row>
    <row r="822" ht="15.75" customHeight="1">
      <c r="R822" s="45"/>
      <c r="AA822" s="45"/>
    </row>
    <row r="823" ht="15.75" customHeight="1">
      <c r="R823" s="45"/>
      <c r="AA823" s="45"/>
    </row>
    <row r="824" ht="15.75" customHeight="1">
      <c r="R824" s="45"/>
      <c r="AA824" s="45"/>
    </row>
    <row r="825" ht="15.75" customHeight="1">
      <c r="R825" s="45"/>
      <c r="AA825" s="45"/>
    </row>
    <row r="826" ht="15.75" customHeight="1">
      <c r="R826" s="45"/>
      <c r="AA826" s="45"/>
    </row>
    <row r="827" ht="15.75" customHeight="1">
      <c r="R827" s="45"/>
      <c r="AA827" s="45"/>
    </row>
    <row r="828" ht="15.75" customHeight="1">
      <c r="R828" s="45"/>
      <c r="AA828" s="45"/>
    </row>
    <row r="829" ht="15.75" customHeight="1">
      <c r="R829" s="45"/>
      <c r="AA829" s="45"/>
    </row>
    <row r="830" ht="15.75" customHeight="1">
      <c r="R830" s="45"/>
      <c r="AA830" s="45"/>
    </row>
    <row r="831" ht="15.75" customHeight="1">
      <c r="R831" s="45"/>
      <c r="AA831" s="45"/>
    </row>
    <row r="832" ht="15.75" customHeight="1">
      <c r="R832" s="45"/>
      <c r="AA832" s="45"/>
    </row>
    <row r="833" ht="15.75" customHeight="1">
      <c r="R833" s="45"/>
      <c r="AA833" s="45"/>
    </row>
    <row r="834" ht="15.75" customHeight="1">
      <c r="R834" s="45"/>
      <c r="AA834" s="45"/>
    </row>
    <row r="835" ht="15.75" customHeight="1">
      <c r="R835" s="45"/>
      <c r="AA835" s="45"/>
    </row>
    <row r="836" ht="15.75" customHeight="1">
      <c r="R836" s="45"/>
      <c r="AA836" s="45"/>
    </row>
    <row r="837" ht="15.75" customHeight="1">
      <c r="R837" s="45"/>
      <c r="AA837" s="45"/>
    </row>
    <row r="838" ht="15.75" customHeight="1">
      <c r="R838" s="45"/>
      <c r="AA838" s="45"/>
    </row>
    <row r="839" ht="15.75" customHeight="1">
      <c r="R839" s="45"/>
      <c r="AA839" s="45"/>
    </row>
    <row r="840" ht="15.75" customHeight="1">
      <c r="R840" s="45"/>
      <c r="AA840" s="45"/>
    </row>
    <row r="841" ht="15.75" customHeight="1">
      <c r="R841" s="45"/>
      <c r="AA841" s="45"/>
    </row>
    <row r="842" ht="15.75" customHeight="1">
      <c r="R842" s="45"/>
      <c r="AA842" s="45"/>
    </row>
    <row r="843" ht="15.75" customHeight="1">
      <c r="R843" s="45"/>
      <c r="AA843" s="45"/>
    </row>
    <row r="844" ht="15.75" customHeight="1">
      <c r="R844" s="45"/>
      <c r="AA844" s="45"/>
    </row>
    <row r="845" ht="15.75" customHeight="1">
      <c r="R845" s="45"/>
      <c r="AA845" s="45"/>
    </row>
    <row r="846" ht="15.75" customHeight="1">
      <c r="R846" s="45"/>
      <c r="AA846" s="45"/>
    </row>
    <row r="847" ht="15.75" customHeight="1">
      <c r="R847" s="45"/>
      <c r="AA847" s="45"/>
    </row>
    <row r="848" ht="15.75" customHeight="1">
      <c r="R848" s="45"/>
      <c r="AA848" s="45"/>
    </row>
    <row r="849" ht="15.75" customHeight="1">
      <c r="R849" s="45"/>
      <c r="AA849" s="45"/>
    </row>
    <row r="850" ht="15.75" customHeight="1">
      <c r="R850" s="45"/>
      <c r="AA850" s="45"/>
    </row>
    <row r="851" ht="15.75" customHeight="1">
      <c r="R851" s="45"/>
      <c r="AA851" s="45"/>
    </row>
    <row r="852" ht="15.75" customHeight="1">
      <c r="R852" s="45"/>
      <c r="AA852" s="45"/>
    </row>
    <row r="853" ht="15.75" customHeight="1">
      <c r="R853" s="45"/>
      <c r="AA853" s="45"/>
    </row>
    <row r="854" ht="15.75" customHeight="1">
      <c r="R854" s="45"/>
      <c r="AA854" s="45"/>
    </row>
    <row r="855" ht="15.75" customHeight="1">
      <c r="R855" s="45"/>
      <c r="AA855" s="45"/>
    </row>
    <row r="856" ht="15.75" customHeight="1">
      <c r="R856" s="45"/>
      <c r="AA856" s="45"/>
    </row>
    <row r="857" ht="15.75" customHeight="1">
      <c r="R857" s="45"/>
      <c r="AA857" s="45"/>
    </row>
    <row r="858" ht="15.75" customHeight="1">
      <c r="R858" s="45"/>
      <c r="AA858" s="45"/>
    </row>
    <row r="859" ht="15.75" customHeight="1">
      <c r="R859" s="45"/>
      <c r="AA859" s="45"/>
    </row>
    <row r="860" ht="15.75" customHeight="1">
      <c r="R860" s="45"/>
      <c r="AA860" s="45"/>
    </row>
    <row r="861" ht="15.75" customHeight="1">
      <c r="R861" s="45"/>
      <c r="AA861" s="45"/>
    </row>
    <row r="862" ht="15.75" customHeight="1">
      <c r="R862" s="45"/>
      <c r="AA862" s="45"/>
    </row>
    <row r="863" ht="15.75" customHeight="1">
      <c r="R863" s="45"/>
      <c r="AA863" s="45"/>
    </row>
    <row r="864" ht="15.75" customHeight="1">
      <c r="R864" s="45"/>
      <c r="AA864" s="45"/>
    </row>
    <row r="865" ht="15.75" customHeight="1">
      <c r="R865" s="45"/>
      <c r="AA865" s="45"/>
    </row>
    <row r="866" ht="15.75" customHeight="1">
      <c r="R866" s="45"/>
      <c r="AA866" s="45"/>
    </row>
    <row r="867" ht="15.75" customHeight="1">
      <c r="R867" s="45"/>
      <c r="AA867" s="45"/>
    </row>
    <row r="868" ht="15.75" customHeight="1">
      <c r="R868" s="45"/>
      <c r="AA868" s="45"/>
    </row>
    <row r="869" ht="15.75" customHeight="1">
      <c r="R869" s="45"/>
      <c r="AA869" s="45"/>
    </row>
    <row r="870" ht="15.75" customHeight="1">
      <c r="R870" s="45"/>
      <c r="AA870" s="45"/>
    </row>
    <row r="871" ht="15.75" customHeight="1">
      <c r="R871" s="45"/>
      <c r="AA871" s="45"/>
    </row>
    <row r="872" ht="15.75" customHeight="1">
      <c r="R872" s="45"/>
      <c r="AA872" s="45"/>
    </row>
    <row r="873" ht="15.75" customHeight="1">
      <c r="R873" s="45"/>
      <c r="AA873" s="45"/>
    </row>
    <row r="874" ht="15.75" customHeight="1">
      <c r="R874" s="45"/>
      <c r="AA874" s="45"/>
    </row>
    <row r="875" ht="15.75" customHeight="1">
      <c r="R875" s="45"/>
      <c r="AA875" s="45"/>
    </row>
    <row r="876" ht="15.75" customHeight="1">
      <c r="R876" s="45"/>
      <c r="AA876" s="45"/>
    </row>
    <row r="877" ht="15.75" customHeight="1">
      <c r="R877" s="45"/>
      <c r="AA877" s="45"/>
    </row>
    <row r="878" ht="15.75" customHeight="1">
      <c r="R878" s="45"/>
      <c r="AA878" s="45"/>
    </row>
    <row r="879" ht="15.75" customHeight="1">
      <c r="R879" s="45"/>
      <c r="AA879" s="45"/>
    </row>
    <row r="880" ht="15.75" customHeight="1">
      <c r="R880" s="45"/>
      <c r="AA880" s="45"/>
    </row>
    <row r="881" ht="15.75" customHeight="1">
      <c r="R881" s="45"/>
      <c r="AA881" s="45"/>
    </row>
    <row r="882" ht="15.75" customHeight="1">
      <c r="R882" s="45"/>
      <c r="AA882" s="45"/>
    </row>
    <row r="883" ht="15.75" customHeight="1">
      <c r="R883" s="45"/>
      <c r="AA883" s="45"/>
    </row>
    <row r="884" ht="15.75" customHeight="1">
      <c r="R884" s="45"/>
      <c r="AA884" s="45"/>
    </row>
    <row r="885" ht="15.75" customHeight="1">
      <c r="R885" s="45"/>
      <c r="AA885" s="45"/>
    </row>
    <row r="886" ht="15.75" customHeight="1">
      <c r="R886" s="45"/>
      <c r="AA886" s="45"/>
    </row>
    <row r="887" ht="15.75" customHeight="1">
      <c r="R887" s="45"/>
      <c r="AA887" s="45"/>
    </row>
    <row r="888" ht="15.75" customHeight="1">
      <c r="R888" s="45"/>
      <c r="AA888" s="45"/>
    </row>
    <row r="889" ht="15.75" customHeight="1">
      <c r="R889" s="45"/>
      <c r="AA889" s="45"/>
    </row>
    <row r="890" ht="15.75" customHeight="1">
      <c r="R890" s="45"/>
      <c r="AA890" s="45"/>
    </row>
    <row r="891" ht="15.75" customHeight="1">
      <c r="R891" s="45"/>
      <c r="AA891" s="45"/>
    </row>
    <row r="892" ht="15.75" customHeight="1">
      <c r="R892" s="45"/>
      <c r="AA892" s="45"/>
    </row>
    <row r="893" ht="15.75" customHeight="1">
      <c r="R893" s="45"/>
      <c r="AA893" s="45"/>
    </row>
    <row r="894" ht="15.75" customHeight="1">
      <c r="R894" s="45"/>
      <c r="AA894" s="45"/>
    </row>
    <row r="895" ht="15.75" customHeight="1">
      <c r="R895" s="45"/>
      <c r="AA895" s="45"/>
    </row>
    <row r="896" ht="15.75" customHeight="1">
      <c r="R896" s="45"/>
      <c r="AA896" s="45"/>
    </row>
    <row r="897" ht="15.75" customHeight="1">
      <c r="R897" s="45"/>
      <c r="AA897" s="45"/>
    </row>
    <row r="898" ht="15.75" customHeight="1">
      <c r="R898" s="45"/>
      <c r="AA898" s="45"/>
    </row>
    <row r="899" ht="15.75" customHeight="1">
      <c r="R899" s="45"/>
      <c r="AA899" s="45"/>
    </row>
    <row r="900" ht="15.75" customHeight="1">
      <c r="R900" s="45"/>
      <c r="AA900" s="45"/>
    </row>
    <row r="901" ht="15.75" customHeight="1">
      <c r="R901" s="45"/>
      <c r="AA901" s="45"/>
    </row>
    <row r="902" ht="15.75" customHeight="1">
      <c r="R902" s="45"/>
      <c r="AA902" s="45"/>
    </row>
    <row r="903" ht="15.75" customHeight="1">
      <c r="R903" s="45"/>
      <c r="AA903" s="45"/>
    </row>
    <row r="904" ht="15.75" customHeight="1">
      <c r="R904" s="45"/>
      <c r="AA904" s="45"/>
    </row>
    <row r="905" ht="15.75" customHeight="1">
      <c r="R905" s="45"/>
      <c r="AA905" s="45"/>
    </row>
    <row r="906" ht="15.75" customHeight="1">
      <c r="R906" s="45"/>
      <c r="AA906" s="45"/>
    </row>
    <row r="907" ht="15.75" customHeight="1">
      <c r="R907" s="45"/>
      <c r="AA907" s="45"/>
    </row>
    <row r="908" ht="15.75" customHeight="1">
      <c r="R908" s="45"/>
      <c r="AA908" s="45"/>
    </row>
    <row r="909" ht="15.75" customHeight="1">
      <c r="R909" s="45"/>
      <c r="AA909" s="45"/>
    </row>
    <row r="910" ht="15.75" customHeight="1">
      <c r="R910" s="45"/>
      <c r="AA910" s="45"/>
    </row>
    <row r="911" ht="15.75" customHeight="1">
      <c r="R911" s="45"/>
      <c r="AA911" s="45"/>
    </row>
    <row r="912" ht="15.75" customHeight="1">
      <c r="R912" s="45"/>
      <c r="AA912" s="45"/>
    </row>
    <row r="913" ht="15.75" customHeight="1">
      <c r="R913" s="45"/>
      <c r="AA913" s="45"/>
    </row>
    <row r="914" ht="15.75" customHeight="1">
      <c r="R914" s="45"/>
      <c r="AA914" s="45"/>
    </row>
    <row r="915" ht="15.75" customHeight="1">
      <c r="R915" s="45"/>
      <c r="AA915" s="45"/>
    </row>
    <row r="916" ht="15.75" customHeight="1">
      <c r="R916" s="45"/>
      <c r="AA916" s="45"/>
    </row>
    <row r="917" ht="15.75" customHeight="1">
      <c r="R917" s="45"/>
      <c r="AA917" s="45"/>
    </row>
    <row r="918" ht="15.75" customHeight="1">
      <c r="R918" s="45"/>
      <c r="AA918" s="45"/>
    </row>
    <row r="919" ht="15.75" customHeight="1">
      <c r="R919" s="45"/>
      <c r="AA919" s="45"/>
    </row>
    <row r="920" ht="15.75" customHeight="1">
      <c r="R920" s="45"/>
      <c r="AA920" s="45"/>
    </row>
    <row r="921" ht="15.75" customHeight="1">
      <c r="R921" s="45"/>
      <c r="AA921" s="45"/>
    </row>
    <row r="922" ht="15.75" customHeight="1">
      <c r="R922" s="45"/>
      <c r="AA922" s="45"/>
    </row>
    <row r="923" ht="15.75" customHeight="1">
      <c r="R923" s="45"/>
      <c r="AA923" s="45"/>
    </row>
    <row r="924" ht="15.75" customHeight="1">
      <c r="R924" s="45"/>
      <c r="AA924" s="45"/>
    </row>
    <row r="925" ht="15.75" customHeight="1">
      <c r="R925" s="45"/>
      <c r="AA925" s="45"/>
    </row>
    <row r="926" ht="15.75" customHeight="1">
      <c r="R926" s="45"/>
      <c r="AA926" s="45"/>
    </row>
    <row r="927" ht="15.75" customHeight="1">
      <c r="R927" s="45"/>
      <c r="AA927" s="45"/>
    </row>
    <row r="928" ht="15.75" customHeight="1">
      <c r="R928" s="45"/>
      <c r="AA928" s="45"/>
    </row>
    <row r="929" ht="15.75" customHeight="1">
      <c r="R929" s="45"/>
      <c r="AA929" s="45"/>
    </row>
    <row r="930" ht="15.75" customHeight="1">
      <c r="R930" s="45"/>
      <c r="AA930" s="45"/>
    </row>
    <row r="931" ht="15.75" customHeight="1">
      <c r="R931" s="45"/>
      <c r="AA931" s="45"/>
    </row>
    <row r="932" ht="15.75" customHeight="1">
      <c r="R932" s="45"/>
      <c r="AA932" s="45"/>
    </row>
    <row r="933" ht="15.75" customHeight="1">
      <c r="R933" s="45"/>
      <c r="AA933" s="45"/>
    </row>
    <row r="934" ht="15.75" customHeight="1">
      <c r="R934" s="45"/>
      <c r="AA934" s="45"/>
    </row>
    <row r="935" ht="15.75" customHeight="1">
      <c r="R935" s="45"/>
      <c r="AA935" s="45"/>
    </row>
    <row r="936" ht="15.75" customHeight="1">
      <c r="R936" s="45"/>
      <c r="AA936" s="45"/>
    </row>
    <row r="937" ht="15.75" customHeight="1">
      <c r="R937" s="45"/>
      <c r="AA937" s="45"/>
    </row>
    <row r="938" ht="15.75" customHeight="1">
      <c r="R938" s="45"/>
      <c r="AA938" s="45"/>
    </row>
    <row r="939" ht="15.75" customHeight="1">
      <c r="R939" s="45"/>
      <c r="AA939" s="45"/>
    </row>
    <row r="940" ht="15.75" customHeight="1">
      <c r="R940" s="45"/>
      <c r="AA940" s="45"/>
    </row>
    <row r="941" ht="15.75" customHeight="1">
      <c r="R941" s="45"/>
      <c r="AA941" s="45"/>
    </row>
    <row r="942" ht="15.75" customHeight="1">
      <c r="R942" s="45"/>
      <c r="AA942" s="45"/>
    </row>
    <row r="943" ht="15.75" customHeight="1">
      <c r="R943" s="45"/>
      <c r="AA943" s="45"/>
    </row>
    <row r="944" ht="15.75" customHeight="1">
      <c r="R944" s="45"/>
      <c r="AA944" s="45"/>
    </row>
    <row r="945" ht="15.75" customHeight="1">
      <c r="R945" s="45"/>
      <c r="AA945" s="45"/>
    </row>
    <row r="946" ht="15.75" customHeight="1">
      <c r="R946" s="45"/>
      <c r="AA946" s="45"/>
    </row>
    <row r="947" ht="15.75" customHeight="1">
      <c r="R947" s="45"/>
      <c r="AA947" s="45"/>
    </row>
    <row r="948" ht="15.75" customHeight="1">
      <c r="R948" s="45"/>
      <c r="AA948" s="45"/>
    </row>
    <row r="949" ht="15.75" customHeight="1">
      <c r="R949" s="45"/>
      <c r="AA949" s="45"/>
    </row>
    <row r="950" ht="15.75" customHeight="1">
      <c r="R950" s="45"/>
      <c r="AA950" s="45"/>
    </row>
    <row r="951" ht="15.75" customHeight="1">
      <c r="R951" s="45"/>
      <c r="AA951" s="45"/>
    </row>
    <row r="952" ht="15.75" customHeight="1">
      <c r="R952" s="45"/>
      <c r="AA952" s="45"/>
    </row>
    <row r="953" ht="15.75" customHeight="1">
      <c r="R953" s="45"/>
      <c r="AA953" s="45"/>
    </row>
    <row r="954" ht="15.75" customHeight="1">
      <c r="R954" s="45"/>
      <c r="AA954" s="45"/>
    </row>
    <row r="955" ht="15.75" customHeight="1">
      <c r="R955" s="45"/>
      <c r="AA955" s="45"/>
    </row>
    <row r="956" ht="15.75" customHeight="1">
      <c r="R956" s="45"/>
      <c r="AA956" s="45"/>
    </row>
    <row r="957" ht="15.75" customHeight="1">
      <c r="R957" s="45"/>
      <c r="AA957" s="45"/>
    </row>
    <row r="958" ht="15.75" customHeight="1">
      <c r="R958" s="45"/>
      <c r="AA958" s="45"/>
    </row>
    <row r="959" ht="15.75" customHeight="1">
      <c r="R959" s="45"/>
      <c r="AA959" s="45"/>
    </row>
    <row r="960" ht="15.75" customHeight="1">
      <c r="R960" s="45"/>
      <c r="AA960" s="45"/>
    </row>
    <row r="961" ht="15.75" customHeight="1">
      <c r="R961" s="45"/>
      <c r="AA961" s="45"/>
    </row>
    <row r="962" ht="15.75" customHeight="1">
      <c r="R962" s="45"/>
      <c r="AA962" s="45"/>
    </row>
    <row r="963" ht="15.75" customHeight="1">
      <c r="R963" s="45"/>
      <c r="AA963" s="45"/>
    </row>
    <row r="964" ht="15.75" customHeight="1">
      <c r="R964" s="45"/>
      <c r="AA964" s="45"/>
    </row>
    <row r="965" ht="15.75" customHeight="1">
      <c r="R965" s="45"/>
      <c r="AA965" s="45"/>
    </row>
    <row r="966" ht="15.75" customHeight="1">
      <c r="R966" s="45"/>
      <c r="AA966" s="45"/>
    </row>
    <row r="967" ht="15.75" customHeight="1">
      <c r="R967" s="45"/>
      <c r="AA967" s="45"/>
    </row>
    <row r="968" ht="15.75" customHeight="1">
      <c r="R968" s="45"/>
      <c r="AA968" s="45"/>
    </row>
    <row r="969" ht="15.75" customHeight="1">
      <c r="R969" s="45"/>
      <c r="AA969" s="45"/>
    </row>
    <row r="970" ht="15.75" customHeight="1">
      <c r="R970" s="45"/>
      <c r="AA970" s="45"/>
    </row>
    <row r="971" ht="15.75" customHeight="1">
      <c r="R971" s="45"/>
      <c r="AA971" s="45"/>
    </row>
    <row r="972" ht="15.75" customHeight="1">
      <c r="R972" s="45"/>
      <c r="AA972" s="45"/>
    </row>
    <row r="973" ht="15.75" customHeight="1">
      <c r="R973" s="45"/>
      <c r="AA973" s="45"/>
    </row>
    <row r="974" ht="15.75" customHeight="1">
      <c r="R974" s="45"/>
      <c r="AA974" s="45"/>
    </row>
    <row r="975" ht="15.75" customHeight="1">
      <c r="R975" s="45"/>
      <c r="AA975" s="45"/>
    </row>
    <row r="976" ht="15.75" customHeight="1">
      <c r="R976" s="45"/>
      <c r="AA976" s="45"/>
    </row>
    <row r="977" ht="15.75" customHeight="1">
      <c r="R977" s="45"/>
      <c r="AA977" s="45"/>
    </row>
    <row r="978" ht="15.75" customHeight="1">
      <c r="R978" s="45"/>
      <c r="AA978" s="45"/>
    </row>
    <row r="979" ht="15.75" customHeight="1">
      <c r="R979" s="45"/>
      <c r="AA979" s="45"/>
    </row>
    <row r="980" ht="15.75" customHeight="1">
      <c r="R980" s="45"/>
      <c r="AA980" s="45"/>
    </row>
    <row r="981" ht="15.75" customHeight="1">
      <c r="R981" s="45"/>
      <c r="AA981" s="45"/>
    </row>
    <row r="982" ht="15.75" customHeight="1">
      <c r="R982" s="45"/>
      <c r="AA982" s="45"/>
    </row>
    <row r="983" ht="15.75" customHeight="1">
      <c r="R983" s="45"/>
      <c r="AA983" s="45"/>
    </row>
    <row r="984" ht="15.75" customHeight="1">
      <c r="R984" s="45"/>
      <c r="AA984" s="45"/>
    </row>
    <row r="985" ht="15.75" customHeight="1">
      <c r="R985" s="45"/>
      <c r="AA985" s="45"/>
    </row>
    <row r="986" ht="15.75" customHeight="1">
      <c r="R986" s="45"/>
      <c r="AA986" s="45"/>
    </row>
    <row r="987" ht="15.75" customHeight="1">
      <c r="R987" s="45"/>
      <c r="AA987" s="45"/>
    </row>
    <row r="988" ht="15.75" customHeight="1">
      <c r="R988" s="45"/>
      <c r="AA988" s="45"/>
    </row>
    <row r="989" ht="15.75" customHeight="1">
      <c r="R989" s="45"/>
      <c r="AA989" s="45"/>
    </row>
    <row r="990" ht="15.75" customHeight="1">
      <c r="R990" s="45"/>
      <c r="AA990" s="45"/>
    </row>
    <row r="991" ht="15.75" customHeight="1">
      <c r="R991" s="45"/>
      <c r="AA991" s="45"/>
    </row>
    <row r="992" ht="15.75" customHeight="1">
      <c r="R992" s="45"/>
      <c r="AA992" s="45"/>
    </row>
    <row r="993" ht="15.75" customHeight="1">
      <c r="R993" s="45"/>
      <c r="AA993" s="45"/>
    </row>
    <row r="994" ht="15.75" customHeight="1">
      <c r="R994" s="45"/>
      <c r="AA994" s="45"/>
    </row>
    <row r="995" ht="15.75" customHeight="1">
      <c r="R995" s="45"/>
      <c r="AA995" s="45"/>
    </row>
    <row r="996" ht="15.75" customHeight="1">
      <c r="R996" s="45"/>
      <c r="AA996" s="45"/>
    </row>
    <row r="997" ht="15.75" customHeight="1">
      <c r="R997" s="45"/>
      <c r="AA997" s="45"/>
    </row>
    <row r="998" ht="15.75" customHeight="1">
      <c r="R998" s="45"/>
      <c r="AA998" s="45"/>
    </row>
    <row r="999" ht="15.75" customHeight="1">
      <c r="R999" s="45"/>
      <c r="AA999" s="45"/>
    </row>
    <row r="1000" ht="15.75" customHeight="1">
      <c r="R1000" s="45"/>
      <c r="AA1000" s="45"/>
    </row>
    <row r="1001" ht="15.75" customHeight="1">
      <c r="R1001" s="45"/>
      <c r="AA1001" s="45"/>
    </row>
    <row r="1002" ht="15.75" customHeight="1">
      <c r="R1002" s="45"/>
      <c r="AA1002" s="45"/>
    </row>
    <row r="1003" ht="15.75" customHeight="1">
      <c r="R1003" s="45"/>
      <c r="AA1003" s="45"/>
    </row>
    <row r="1004" ht="15.75" customHeight="1">
      <c r="R1004" s="45"/>
      <c r="AA1004" s="45"/>
    </row>
    <row r="1005" ht="15.75" customHeight="1">
      <c r="R1005" s="45"/>
      <c r="AA1005" s="45"/>
    </row>
    <row r="1006" ht="15.75" customHeight="1">
      <c r="R1006" s="45"/>
      <c r="AA1006" s="45"/>
    </row>
    <row r="1007" ht="15.75" customHeight="1">
      <c r="R1007" s="45"/>
      <c r="AA1007" s="45"/>
    </row>
    <row r="1008" ht="15.75" customHeight="1">
      <c r="R1008" s="45"/>
      <c r="AA1008" s="45"/>
    </row>
    <row r="1009" ht="15.75" customHeight="1">
      <c r="R1009" s="45"/>
      <c r="AA1009" s="45"/>
    </row>
    <row r="1010" ht="15.75" customHeight="1">
      <c r="R1010" s="45"/>
      <c r="AA1010" s="45"/>
    </row>
    <row r="1011" ht="15.75" customHeight="1">
      <c r="R1011" s="45"/>
      <c r="AA1011" s="45"/>
    </row>
    <row r="1012" ht="15.75" customHeight="1">
      <c r="R1012" s="45"/>
      <c r="AA1012" s="45"/>
    </row>
    <row r="1013" ht="15.75" customHeight="1">
      <c r="R1013" s="45"/>
      <c r="AA1013" s="45"/>
    </row>
    <row r="1014" ht="15.75" customHeight="1">
      <c r="R1014" s="45"/>
      <c r="AA1014" s="45"/>
    </row>
    <row r="1015" ht="15.75" customHeight="1">
      <c r="R1015" s="45"/>
      <c r="AA1015" s="45"/>
    </row>
    <row r="1016" ht="15.75" customHeight="1">
      <c r="R1016" s="45"/>
      <c r="AA1016" s="45"/>
    </row>
    <row r="1017" ht="15.75" customHeight="1">
      <c r="R1017" s="45"/>
      <c r="AA1017" s="45"/>
    </row>
    <row r="1018" ht="15.75" customHeight="1">
      <c r="R1018" s="45"/>
      <c r="AA1018" s="45"/>
    </row>
    <row r="1019" ht="15.75" customHeight="1">
      <c r="R1019" s="45"/>
      <c r="AA1019" s="45"/>
    </row>
    <row r="1020" ht="15.75" customHeight="1">
      <c r="R1020" s="45"/>
      <c r="AA1020" s="45"/>
    </row>
    <row r="1021" ht="15.75" customHeight="1">
      <c r="R1021" s="45"/>
      <c r="AA1021" s="45"/>
    </row>
    <row r="1022" ht="15.75" customHeight="1">
      <c r="R1022" s="45"/>
      <c r="AA1022" s="45"/>
    </row>
    <row r="1023" ht="15.75" customHeight="1">
      <c r="R1023" s="45"/>
      <c r="AA1023" s="45"/>
    </row>
    <row r="1024" ht="15.75" customHeight="1">
      <c r="R1024" s="45"/>
      <c r="AA1024" s="45"/>
    </row>
    <row r="1025" ht="15.75" customHeight="1">
      <c r="R1025" s="45"/>
      <c r="AA1025" s="45"/>
    </row>
    <row r="1026" ht="15.75" customHeight="1">
      <c r="R1026" s="45"/>
      <c r="AA1026" s="45"/>
    </row>
    <row r="1027" ht="15.75" customHeight="1">
      <c r="R1027" s="45"/>
      <c r="AA1027" s="45"/>
    </row>
    <row r="1028" ht="15.75" customHeight="1">
      <c r="R1028" s="45"/>
      <c r="AA1028" s="45"/>
    </row>
    <row r="1029" ht="15.75" customHeight="1">
      <c r="R1029" s="45"/>
      <c r="AA1029" s="45"/>
    </row>
    <row r="1030" ht="15.75" customHeight="1">
      <c r="R1030" s="45"/>
      <c r="AA1030" s="45"/>
    </row>
    <row r="1031" ht="15.75" customHeight="1">
      <c r="R1031" s="45"/>
      <c r="AA1031" s="45"/>
    </row>
    <row r="1032" ht="15.75" customHeight="1">
      <c r="R1032" s="45"/>
      <c r="AA1032" s="45"/>
    </row>
    <row r="1033" ht="15.75" customHeight="1">
      <c r="R1033" s="45"/>
      <c r="AA1033" s="45"/>
    </row>
    <row r="1034" ht="15.75" customHeight="1">
      <c r="R1034" s="45"/>
      <c r="AA1034" s="45"/>
    </row>
    <row r="1035" ht="15.75" customHeight="1">
      <c r="R1035" s="45"/>
      <c r="AA1035" s="45"/>
    </row>
    <row r="1036" ht="15.75" customHeight="1">
      <c r="R1036" s="45"/>
      <c r="AA1036" s="45"/>
    </row>
    <row r="1037" ht="15.75" customHeight="1">
      <c r="R1037" s="45"/>
      <c r="AA1037" s="45"/>
    </row>
    <row r="1038" ht="15.75" customHeight="1">
      <c r="R1038" s="45"/>
      <c r="AA1038" s="45"/>
    </row>
    <row r="1039" ht="15.75" customHeight="1">
      <c r="R1039" s="45"/>
      <c r="AA1039" s="45"/>
    </row>
    <row r="1040" ht="15.75" customHeight="1">
      <c r="R1040" s="45"/>
      <c r="AA1040" s="45"/>
    </row>
    <row r="1041" ht="15.75" customHeight="1">
      <c r="R1041" s="45"/>
      <c r="AA1041" s="45"/>
    </row>
    <row r="1042" ht="15.75" customHeight="1">
      <c r="R1042" s="45"/>
      <c r="AA1042" s="45"/>
    </row>
    <row r="1043" ht="15.75" customHeight="1">
      <c r="R1043" s="45"/>
      <c r="AA1043" s="45"/>
    </row>
    <row r="1044" ht="15.75" customHeight="1">
      <c r="R1044" s="45"/>
      <c r="AA1044" s="45"/>
    </row>
    <row r="1045" ht="15.75" customHeight="1">
      <c r="R1045" s="45"/>
      <c r="AA1045" s="45"/>
    </row>
    <row r="1046" ht="15.75" customHeight="1">
      <c r="R1046" s="45"/>
      <c r="AA1046" s="45"/>
    </row>
    <row r="1047" ht="15.75" customHeight="1">
      <c r="R1047" s="45"/>
      <c r="AA1047" s="45"/>
    </row>
    <row r="1048" ht="15.75" customHeight="1">
      <c r="R1048" s="45"/>
      <c r="AA1048" s="45"/>
    </row>
    <row r="1049" ht="15.75" customHeight="1">
      <c r="R1049" s="45"/>
      <c r="AA1049" s="45"/>
    </row>
    <row r="1050" ht="15.75" customHeight="1">
      <c r="R1050" s="45"/>
      <c r="AA1050" s="45"/>
    </row>
    <row r="1051" ht="15.75" customHeight="1">
      <c r="R1051" s="45"/>
      <c r="AA1051" s="45"/>
    </row>
    <row r="1052" ht="15.75" customHeight="1">
      <c r="R1052" s="45"/>
      <c r="AA1052" s="45"/>
    </row>
    <row r="1053" ht="15.75" customHeight="1">
      <c r="R1053" s="45"/>
      <c r="AA1053" s="45"/>
    </row>
    <row r="1054" ht="15.75" customHeight="1">
      <c r="R1054" s="45"/>
      <c r="AA1054" s="45"/>
    </row>
    <row r="1055" ht="15.75" customHeight="1">
      <c r="R1055" s="45"/>
      <c r="AA1055" s="45"/>
    </row>
    <row r="1056" ht="15.75" customHeight="1">
      <c r="R1056" s="45"/>
      <c r="AA1056" s="45"/>
    </row>
    <row r="1057" ht="15.75" customHeight="1">
      <c r="R1057" s="45"/>
      <c r="AA1057" s="45"/>
    </row>
    <row r="1058" ht="15.75" customHeight="1">
      <c r="R1058" s="45"/>
      <c r="AA1058" s="45"/>
    </row>
    <row r="1059" ht="15.75" customHeight="1">
      <c r="R1059" s="45"/>
      <c r="AA1059" s="45"/>
    </row>
    <row r="1060" ht="15.75" customHeight="1">
      <c r="R1060" s="45"/>
      <c r="AA1060" s="45"/>
    </row>
    <row r="1061" ht="15.75" customHeight="1">
      <c r="R1061" s="45"/>
      <c r="AA1061" s="45"/>
    </row>
    <row r="1062" ht="15.75" customHeight="1">
      <c r="R1062" s="45"/>
      <c r="AA1062" s="45"/>
    </row>
    <row r="1063" ht="15.75" customHeight="1">
      <c r="R1063" s="45"/>
      <c r="AA1063" s="45"/>
    </row>
    <row r="1064" ht="15.75" customHeight="1">
      <c r="R1064" s="45"/>
      <c r="AA1064" s="45"/>
    </row>
    <row r="1065" ht="15.75" customHeight="1">
      <c r="R1065" s="45"/>
      <c r="AA1065" s="45"/>
    </row>
    <row r="1066" ht="15.75" customHeight="1">
      <c r="R1066" s="45"/>
      <c r="AA1066" s="45"/>
    </row>
    <row r="1067" ht="15.75" customHeight="1">
      <c r="R1067" s="45"/>
      <c r="AA1067" s="45"/>
    </row>
    <row r="1068" ht="15.75" customHeight="1">
      <c r="R1068" s="45"/>
      <c r="AA1068" s="45"/>
    </row>
    <row r="1069" ht="15.75" customHeight="1">
      <c r="R1069" s="45"/>
      <c r="AA1069" s="45"/>
    </row>
    <row r="1070" ht="15.75" customHeight="1">
      <c r="R1070" s="45"/>
      <c r="AA1070" s="45"/>
    </row>
    <row r="1071" ht="15.75" customHeight="1">
      <c r="R1071" s="45"/>
      <c r="AA1071" s="45"/>
    </row>
    <row r="1072" ht="15.75" customHeight="1">
      <c r="R1072" s="45"/>
      <c r="AA1072" s="45"/>
    </row>
    <row r="1073" ht="15.75" customHeight="1">
      <c r="R1073" s="45"/>
      <c r="AA1073" s="45"/>
    </row>
    <row r="1074" ht="15.75" customHeight="1">
      <c r="R1074" s="45"/>
      <c r="AA1074" s="45"/>
    </row>
    <row r="1075" ht="15.75" customHeight="1">
      <c r="R1075" s="45"/>
      <c r="AA1075" s="45"/>
    </row>
    <row r="1076" ht="15.75" customHeight="1">
      <c r="R1076" s="45"/>
      <c r="AA1076" s="45"/>
    </row>
    <row r="1077" ht="15.75" customHeight="1">
      <c r="R1077" s="45"/>
      <c r="AA1077" s="45"/>
    </row>
    <row r="1078" ht="15.75" customHeight="1">
      <c r="R1078" s="45"/>
      <c r="AA1078" s="45"/>
    </row>
    <row r="1079" ht="15.75" customHeight="1">
      <c r="R1079" s="45"/>
      <c r="AA1079" s="45"/>
    </row>
    <row r="1080" ht="15.75" customHeight="1">
      <c r="R1080" s="45"/>
      <c r="AA1080" s="45"/>
    </row>
    <row r="1081" ht="15.75" customHeight="1">
      <c r="R1081" s="45"/>
      <c r="AA1081" s="45"/>
    </row>
    <row r="1082" ht="15.75" customHeight="1">
      <c r="R1082" s="45"/>
      <c r="AA1082" s="45"/>
    </row>
    <row r="1083" ht="15.75" customHeight="1">
      <c r="R1083" s="45"/>
      <c r="AA1083" s="45"/>
    </row>
    <row r="1084" ht="15.75" customHeight="1">
      <c r="R1084" s="45"/>
      <c r="AA1084" s="45"/>
    </row>
  </sheetData>
  <dataValidations>
    <dataValidation type="list" allowBlank="1" sqref="AL140:AL141">
      <formula1>"Student's t test,Welch's t test,one-sample t test,paired t test,between-subjects ANOVA,contrast of between-subjects ANOVA,Mann-Whitney,Wilcoxon signed-rank test,Log-rank Mantel-Cox test,Proportional Hazards Assumption of a Cox Regression,Chi-square test,C"&amp;"orrelation,Biophysical modeling,unknown,NA"</formula1>
    </dataValidation>
    <dataValidation type="list" allowBlank="1" sqref="AL90">
      <formula1>"Student's t test,Welch's t test,one-sample t test,paired t test,between-subjects ANOVA,contrast of between-subjects ANOVA,Mann-Whitney,Wilcoxon signed-rank test,Log-rank Mantel-Cox test,Proportional Hazards Assumption of a Cox Regression,Chi-square test,S"&amp;"pearman's rank correlation,unknown,NA"</formula1>
    </dataValidation>
    <dataValidation type="list" allowBlank="1" sqref="U2:U3 U13:U20 U30 U32:U39 U51:U53 U64 U67:U73 U87:U91 U96:U111 U113:U114 U116:U118 U120:U122 U126:U128 U136:U137 U142:U144 U148 U150:U157 U159:U160 U162 U167:U168 U170:U172 U175:U176 U180 U195:U1084">
      <formula1>"Yes,No,Partial,NA"</formula1>
    </dataValidation>
    <dataValidation type="decimal" allowBlank="1" showDropDown="1" sqref="A2:A1084">
      <formula1>1.0</formula1>
      <formula2>54.0</formula2>
    </dataValidation>
    <dataValidation type="list" allowBlank="1" sqref="AF2:AH2 AJ2:AK2 AI3:AI6 AK3:AK6 AF13:AJ20 AF21:AK28 AF29:AJ29 T74:T76 T78:T80 AF30:AK144 AF148:AK154 AM2:AM681 AF157:AK1084">
      <formula1>"Yes,No,NA"</formula1>
    </dataValidation>
    <dataValidation type="list" allowBlank="1" sqref="AL2:AL89 AL91:AL95 AL97:AL126 AL129:AL139 AL142:AL681 AL682:AM1084">
      <formula1>"Student's t test,Welch's t test,one-sample t test,paired t test,between-subjects ANOVA,contrast of between-subjects ANOVA,Mann-Whitney,Wilcoxon signed-rank test,Log-rank Mantel-Cox test,Proportional Hazards Assumption of a Cox Regression,Chi-square test,C"&amp;"orrelation,unknown,NA"</formula1>
    </dataValidation>
    <dataValidation type="list" allowBlank="1" sqref="O2:O1084">
      <formula1>"Animal,Patient Samples,Cell-based,Recombinant,NA"</formula1>
    </dataValidation>
    <dataValidation type="list" allowBlank="1" sqref="AE2 AI2 T2:T3 AE3:AH6 AJ3:AJ6 T4:U12 AE7:AK12 T13:T20 AK13:AK20 T21:U29 AK29 T30 T31:U31 T32:T39 T40:U50 T51:T53 T54:U63 T64:T73 T77:U77 T81:U86 T87:T91 T92:U95 T96:T111 T112:U112 T113:T114 T115:U115 T116:T118 T119:U119 T120:T122 T123:U125 T126:T128 T129:U135 T136:T137 T138:U141 T142:T144 AE13:AE144 T145:U147 AE145:AK147 T148 T149:U149 AE148:AE154 AE155:AK156 T150:T157 T158:U158 T159:T160 T161:U161 T162 T163:U166 T167:T168 T169:U169 T170:T172 T173:U174 T175:T176 T177:U179 T180 T181:U194 T195:T1084 AB2:AB1084 AE157:AE1084">
      <formula1>"Yes,No,NA"</formula1>
    </dataValidation>
    <dataValidation type="list" allowBlank="1" sqref="U65:U66 U74:U76 U78:U80">
      <formula1>"Yes,No,Partial,NA"</formula1>
    </dataValidation>
    <dataValidation type="list" allowBlank="1" sqref="AL96">
      <formula1>"Student's t test,Welch's t test,one-sample t test,paired t test,between-subjects ANOVA,contrast of between-subjects ANOVA,Mann-Whitney,Wilcoxon signed-rank test,Log-rank Mantel-Cox test,Proportional Hazards Assumption of a Cox Regression,Chi-square test,C"&amp;"orrelation,Fisher's exact test,unknown,NA"</formula1>
    </dataValidation>
    <dataValidation type="list" allowBlank="1" sqref="AL127:AL128">
      <formula1>"Student's t test,Welch's t test,one-sample t test,paired t test,between-subjects ANOVA,contrast of between-subjects ANOVA,Mann-Whitney,Wilcoxon signed-rank test,Log-rank Mantel-Cox test,Proportional Hazards Assumption of a Cox Regression,Chi-square test,C"&amp;"orrelation,Fisher's method,unknown,NA"</formula1>
    </dataValidation>
  </dataValidation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9.29"/>
    <col customWidth="1" min="2" max="2" width="140.29"/>
    <col customWidth="1" min="3" max="4" width="14.43"/>
  </cols>
  <sheetData>
    <row r="1" ht="15.75" customHeight="1">
      <c r="A1" s="29" t="s">
        <v>128</v>
      </c>
      <c r="B1" s="30" t="s">
        <v>129</v>
      </c>
      <c r="C1" s="31" t="s">
        <v>130</v>
      </c>
    </row>
    <row r="2" ht="15.75" customHeight="1">
      <c r="A2" s="52" t="s">
        <v>0</v>
      </c>
      <c r="B2" s="5" t="s">
        <v>598</v>
      </c>
      <c r="C2" s="5" t="s">
        <v>132</v>
      </c>
    </row>
    <row r="3" ht="15.75" customHeight="1">
      <c r="A3" s="53" t="s">
        <v>150</v>
      </c>
      <c r="B3" s="5" t="s">
        <v>599</v>
      </c>
      <c r="C3" s="5" t="s">
        <v>132</v>
      </c>
    </row>
    <row r="4" ht="15.75" customHeight="1">
      <c r="A4" s="54" t="s">
        <v>151</v>
      </c>
      <c r="B4" s="5" t="s">
        <v>600</v>
      </c>
      <c r="C4" s="5" t="s">
        <v>134</v>
      </c>
    </row>
    <row r="5" ht="15.75" customHeight="1">
      <c r="A5" s="54" t="s">
        <v>152</v>
      </c>
      <c r="B5" s="5" t="s">
        <v>601</v>
      </c>
      <c r="C5" s="5" t="s">
        <v>602</v>
      </c>
    </row>
    <row r="6" ht="15.75" customHeight="1">
      <c r="A6" s="54" t="s">
        <v>153</v>
      </c>
      <c r="B6" s="5" t="s">
        <v>603</v>
      </c>
      <c r="C6" s="5" t="s">
        <v>602</v>
      </c>
    </row>
    <row r="7" ht="15.75" customHeight="1">
      <c r="A7" s="54" t="s">
        <v>154</v>
      </c>
      <c r="B7" s="5" t="s">
        <v>604</v>
      </c>
      <c r="C7" s="5" t="s">
        <v>602</v>
      </c>
    </row>
    <row r="8" ht="15.75" customHeight="1">
      <c r="A8" s="54" t="s">
        <v>155</v>
      </c>
      <c r="B8" s="5" t="s">
        <v>605</v>
      </c>
      <c r="C8" s="5" t="s">
        <v>602</v>
      </c>
    </row>
    <row r="9" ht="15.75" customHeight="1">
      <c r="A9" s="54" t="s">
        <v>156</v>
      </c>
      <c r="B9" s="5" t="s">
        <v>606</v>
      </c>
      <c r="C9" s="5" t="s">
        <v>607</v>
      </c>
    </row>
    <row r="10" ht="15.75" customHeight="1">
      <c r="A10" s="54" t="s">
        <v>157</v>
      </c>
      <c r="B10" s="5" t="s">
        <v>608</v>
      </c>
      <c r="C10" s="5" t="s">
        <v>607</v>
      </c>
    </row>
    <row r="11" ht="15.75" customHeight="1">
      <c r="A11" s="54" t="s">
        <v>158</v>
      </c>
      <c r="B11" s="5" t="s">
        <v>609</v>
      </c>
      <c r="C11" s="5" t="s">
        <v>610</v>
      </c>
    </row>
    <row r="12" ht="15.75" customHeight="1">
      <c r="A12" s="54" t="s">
        <v>159</v>
      </c>
      <c r="B12" s="5" t="s">
        <v>611</v>
      </c>
      <c r="C12" s="5" t="s">
        <v>610</v>
      </c>
    </row>
    <row r="13" ht="15.75" customHeight="1">
      <c r="A13" s="54" t="s">
        <v>160</v>
      </c>
      <c r="B13" s="5" t="s">
        <v>612</v>
      </c>
      <c r="C13" s="5" t="s">
        <v>613</v>
      </c>
    </row>
    <row r="14" ht="15.75" customHeight="1">
      <c r="A14" s="54" t="s">
        <v>161</v>
      </c>
      <c r="B14" s="5" t="s">
        <v>614</v>
      </c>
      <c r="C14" s="5" t="s">
        <v>615</v>
      </c>
    </row>
    <row r="15">
      <c r="A15" s="54" t="s">
        <v>162</v>
      </c>
      <c r="B15" s="5" t="s">
        <v>616</v>
      </c>
      <c r="C15" s="5" t="s">
        <v>615</v>
      </c>
    </row>
    <row r="16" ht="15.75" customHeight="1">
      <c r="A16" s="53" t="s">
        <v>163</v>
      </c>
      <c r="B16" s="5" t="s">
        <v>617</v>
      </c>
      <c r="C16" s="5" t="s">
        <v>618</v>
      </c>
    </row>
    <row r="17" ht="15.75" customHeight="1">
      <c r="A17" s="52" t="s">
        <v>164</v>
      </c>
      <c r="B17" s="5" t="s">
        <v>619</v>
      </c>
      <c r="C17" s="5" t="s">
        <v>132</v>
      </c>
    </row>
    <row r="18" ht="15.75" customHeight="1">
      <c r="A18" s="52" t="s">
        <v>165</v>
      </c>
      <c r="B18" s="5" t="s">
        <v>620</v>
      </c>
      <c r="C18" s="5" t="s">
        <v>134</v>
      </c>
    </row>
    <row r="19" ht="15.75" customHeight="1">
      <c r="A19" s="52" t="s">
        <v>166</v>
      </c>
      <c r="B19" s="5" t="s">
        <v>621</v>
      </c>
      <c r="C19" s="5" t="s">
        <v>134</v>
      </c>
    </row>
    <row r="20" ht="15.75" customHeight="1">
      <c r="A20" s="53" t="s">
        <v>167</v>
      </c>
      <c r="B20" s="5" t="s">
        <v>622</v>
      </c>
      <c r="C20" s="5" t="s">
        <v>134</v>
      </c>
    </row>
    <row r="21" ht="15.75" customHeight="1">
      <c r="A21" s="52" t="s">
        <v>168</v>
      </c>
      <c r="B21" s="5" t="s">
        <v>623</v>
      </c>
      <c r="C21" s="5" t="s">
        <v>147</v>
      </c>
    </row>
    <row r="22" ht="15.75" customHeight="1">
      <c r="A22" s="52" t="s">
        <v>169</v>
      </c>
      <c r="B22" s="5" t="s">
        <v>624</v>
      </c>
      <c r="C22" s="5" t="s">
        <v>625</v>
      </c>
    </row>
    <row r="23" ht="15.75" customHeight="1">
      <c r="A23" s="52" t="s">
        <v>170</v>
      </c>
      <c r="B23" s="5" t="s">
        <v>626</v>
      </c>
      <c r="C23" s="5" t="s">
        <v>134</v>
      </c>
    </row>
    <row r="24" ht="15.75" customHeight="1">
      <c r="A24" s="52" t="s">
        <v>171</v>
      </c>
      <c r="B24" s="5" t="s">
        <v>627</v>
      </c>
      <c r="C24" s="5" t="s">
        <v>628</v>
      </c>
    </row>
    <row r="25" ht="15.75" customHeight="1">
      <c r="A25" s="52" t="s">
        <v>172</v>
      </c>
      <c r="B25" s="5" t="s">
        <v>629</v>
      </c>
      <c r="C25" s="5" t="s">
        <v>134</v>
      </c>
    </row>
    <row r="26" ht="15.75" customHeight="1">
      <c r="A26" s="52" t="s">
        <v>173</v>
      </c>
      <c r="B26" s="5" t="s">
        <v>630</v>
      </c>
      <c r="C26" s="5" t="s">
        <v>631</v>
      </c>
    </row>
    <row r="27" ht="15.75" customHeight="1">
      <c r="A27" s="52" t="s">
        <v>174</v>
      </c>
      <c r="B27" s="5" t="s">
        <v>632</v>
      </c>
      <c r="C27" s="5" t="s">
        <v>134</v>
      </c>
    </row>
    <row r="28" ht="15.75" customHeight="1">
      <c r="A28" s="53" t="s">
        <v>175</v>
      </c>
      <c r="B28" s="5" t="s">
        <v>633</v>
      </c>
      <c r="C28" s="5" t="s">
        <v>134</v>
      </c>
    </row>
    <row r="29" ht="15.75" customHeight="1">
      <c r="A29" s="52" t="s">
        <v>176</v>
      </c>
      <c r="B29" s="5" t="s">
        <v>634</v>
      </c>
      <c r="C29" s="5" t="s">
        <v>147</v>
      </c>
    </row>
    <row r="30" ht="15.75" customHeight="1">
      <c r="A30" s="54" t="s">
        <v>177</v>
      </c>
      <c r="B30" s="5" t="s">
        <v>635</v>
      </c>
      <c r="C30" s="5" t="s">
        <v>636</v>
      </c>
    </row>
    <row r="31" ht="15.75" customHeight="1">
      <c r="A31" s="54" t="s">
        <v>178</v>
      </c>
      <c r="C31" s="17"/>
    </row>
    <row r="32" ht="15.75" customHeight="1">
      <c r="A32" s="52" t="s">
        <v>179</v>
      </c>
      <c r="C32" s="17"/>
    </row>
    <row r="33" ht="15.75" customHeight="1">
      <c r="A33" s="52" t="s">
        <v>180</v>
      </c>
      <c r="C33" s="17"/>
    </row>
    <row r="34" ht="15.75" customHeight="1">
      <c r="A34" s="52" t="s">
        <v>181</v>
      </c>
      <c r="C34" s="17"/>
    </row>
    <row r="35" ht="15.75" customHeight="1">
      <c r="A35" s="52" t="s">
        <v>182</v>
      </c>
      <c r="C35" s="17"/>
    </row>
    <row r="36" ht="15.75" customHeight="1">
      <c r="A36" s="52" t="s">
        <v>183</v>
      </c>
      <c r="C36" s="17"/>
    </row>
    <row r="37" ht="15.75" customHeight="1">
      <c r="A37" s="52" t="s">
        <v>184</v>
      </c>
      <c r="C37" s="17"/>
    </row>
    <row r="38" ht="15.75" customHeight="1">
      <c r="A38" s="52" t="s">
        <v>185</v>
      </c>
      <c r="B38" s="5" t="s">
        <v>637</v>
      </c>
      <c r="C38" s="5" t="s">
        <v>602</v>
      </c>
    </row>
    <row r="39" ht="15.75" customHeight="1">
      <c r="A39" s="52" t="s">
        <v>186</v>
      </c>
      <c r="C39" s="17"/>
    </row>
    <row r="40" ht="15.75" customHeight="1">
      <c r="A40" s="52" t="s">
        <v>187</v>
      </c>
      <c r="B40" s="5" t="s">
        <v>638</v>
      </c>
      <c r="C40" s="5" t="s">
        <v>602</v>
      </c>
    </row>
    <row r="41" ht="15.75" customHeight="1">
      <c r="A41" s="53" t="s">
        <v>22</v>
      </c>
      <c r="B41" s="5" t="s">
        <v>639</v>
      </c>
      <c r="C41" s="55" t="s">
        <v>134</v>
      </c>
    </row>
    <row r="42" ht="15.75" customHeight="1">
      <c r="A42" s="56"/>
      <c r="C42" s="17"/>
    </row>
    <row r="43" ht="15.75" customHeight="1">
      <c r="A43" s="56"/>
      <c r="C43" s="17"/>
    </row>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c r="B54" s="57"/>
    </row>
    <row r="55" ht="15.75" customHeight="1">
      <c r="A55" s="33"/>
    </row>
    <row r="56" ht="15.75" customHeight="1">
      <c r="A56" s="33"/>
    </row>
    <row r="57" ht="15.75" customHeight="1">
      <c r="A57" s="34"/>
    </row>
    <row r="58" ht="15.75" customHeight="1">
      <c r="A58" s="33"/>
    </row>
    <row r="59" ht="15.75" customHeight="1">
      <c r="A59" s="33"/>
    </row>
    <row r="60" ht="15.75" customHeight="1">
      <c r="A60" s="34"/>
    </row>
    <row r="61" ht="15.75" customHeight="1">
      <c r="A61" s="33"/>
    </row>
    <row r="62" ht="15.75" customHeight="1">
      <c r="A62" s="33"/>
    </row>
    <row r="63" ht="15.75" customHeight="1">
      <c r="A63" s="34"/>
    </row>
    <row r="64" ht="15.75" customHeight="1">
      <c r="A64" s="34"/>
    </row>
    <row r="65" ht="15.75" customHeight="1">
      <c r="A65" s="34"/>
    </row>
    <row r="66" ht="15.75" customHeight="1">
      <c r="A66" s="34"/>
    </row>
    <row r="67" ht="15.75" customHeight="1">
      <c r="A67" s="34"/>
    </row>
    <row r="68" ht="15.75" customHeight="1">
      <c r="A68" s="34"/>
    </row>
    <row r="69" ht="15.75" customHeight="1">
      <c r="A69" s="34"/>
    </row>
    <row r="70" ht="15.75" customHeight="1">
      <c r="A70" s="34"/>
    </row>
    <row r="71" ht="15.75" customHeight="1">
      <c r="A71" s="34"/>
    </row>
    <row r="72" ht="15.75" customHeight="1">
      <c r="A72" s="34"/>
    </row>
    <row r="73" ht="15.75" customHeight="1">
      <c r="A73" s="34"/>
    </row>
    <row r="74" ht="15.75" customHeight="1">
      <c r="A74" s="35"/>
    </row>
    <row r="75" ht="15.75" customHeight="1">
      <c r="A75" s="35"/>
    </row>
    <row r="76" ht="15.75" customHeight="1">
      <c r="A76" s="35"/>
    </row>
    <row r="77" ht="15.75" customHeight="1">
      <c r="A77" s="35"/>
    </row>
    <row r="78" ht="15.75" customHeight="1">
      <c r="A78" s="34"/>
    </row>
    <row r="79" ht="15.75" customHeight="1">
      <c r="A79" s="34"/>
    </row>
    <row r="80" ht="15.75" customHeight="1">
      <c r="A80" s="34"/>
    </row>
    <row r="81" ht="15.75" customHeight="1">
      <c r="A81" s="34"/>
    </row>
    <row r="82" ht="15.75" customHeight="1">
      <c r="A82" s="34"/>
    </row>
    <row r="83" ht="15.75" customHeight="1">
      <c r="A83" s="34"/>
    </row>
    <row r="84" ht="15.75" customHeight="1">
      <c r="A84" s="34"/>
    </row>
    <row r="85" ht="15.75" customHeight="1">
      <c r="A85" s="34"/>
    </row>
    <row r="86" ht="15.75" customHeight="1">
      <c r="A86" s="34"/>
    </row>
    <row r="87" ht="15.75" customHeight="1">
      <c r="A87" s="34"/>
    </row>
    <row r="88" ht="15.75" customHeight="1">
      <c r="A88" s="34"/>
    </row>
    <row r="89" ht="15.75" customHeight="1">
      <c r="A89" s="34"/>
    </row>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4.43" defaultRowHeight="15.0"/>
  <cols>
    <col customWidth="1" min="1" max="1" width="7.86"/>
    <col customWidth="1" min="2" max="2" width="13.29"/>
    <col customWidth="1" min="3" max="3" width="9.43"/>
    <col customWidth="1" min="4" max="4" width="10.57"/>
    <col customWidth="1" min="5" max="5" width="34.86"/>
    <col customWidth="1" min="12" max="12" width="28.86"/>
    <col customWidth="1" min="13" max="13" width="13.0"/>
    <col customWidth="1" min="18" max="18" width="35.14"/>
    <col customWidth="1" min="40" max="40" width="14.86"/>
    <col customWidth="1" min="41" max="41" width="36.71"/>
  </cols>
  <sheetData>
    <row r="1" ht="15.75" customHeight="1">
      <c r="A1" s="1" t="s">
        <v>0</v>
      </c>
      <c r="B1" s="2" t="s">
        <v>150</v>
      </c>
      <c r="C1" s="2" t="s">
        <v>640</v>
      </c>
      <c r="D1" s="1" t="s">
        <v>641</v>
      </c>
      <c r="E1" s="2" t="s">
        <v>642</v>
      </c>
      <c r="F1" s="2" t="s">
        <v>643</v>
      </c>
      <c r="G1" s="2" t="s">
        <v>644</v>
      </c>
      <c r="H1" s="2" t="s">
        <v>645</v>
      </c>
      <c r="I1" s="2" t="s">
        <v>646</v>
      </c>
      <c r="J1" s="1" t="s">
        <v>185</v>
      </c>
      <c r="K1" s="2" t="s">
        <v>647</v>
      </c>
      <c r="L1" s="2" t="s">
        <v>648</v>
      </c>
      <c r="M1" s="1" t="s">
        <v>649</v>
      </c>
      <c r="N1" s="2" t="s">
        <v>650</v>
      </c>
      <c r="O1" s="2" t="s">
        <v>651</v>
      </c>
      <c r="P1" s="2" t="s">
        <v>652</v>
      </c>
      <c r="Q1" s="2" t="s">
        <v>653</v>
      </c>
      <c r="R1" s="2" t="s">
        <v>654</v>
      </c>
      <c r="S1" s="2" t="s">
        <v>655</v>
      </c>
      <c r="T1" s="2" t="s">
        <v>656</v>
      </c>
      <c r="U1" s="2" t="s">
        <v>657</v>
      </c>
      <c r="V1" s="2" t="s">
        <v>658</v>
      </c>
      <c r="W1" s="2" t="s">
        <v>659</v>
      </c>
      <c r="X1" s="2" t="s">
        <v>660</v>
      </c>
      <c r="Y1" s="2" t="s">
        <v>661</v>
      </c>
      <c r="Z1" s="1" t="s">
        <v>662</v>
      </c>
      <c r="AA1" s="1" t="s">
        <v>663</v>
      </c>
      <c r="AB1" s="1" t="s">
        <v>664</v>
      </c>
      <c r="AC1" s="1" t="s">
        <v>665</v>
      </c>
      <c r="AD1" s="2" t="s">
        <v>666</v>
      </c>
      <c r="AE1" s="2" t="s">
        <v>667</v>
      </c>
      <c r="AF1" s="2" t="s">
        <v>668</v>
      </c>
      <c r="AG1" s="2" t="s">
        <v>669</v>
      </c>
      <c r="AH1" s="2" t="s">
        <v>670</v>
      </c>
      <c r="AI1" s="2" t="s">
        <v>671</v>
      </c>
      <c r="AJ1" s="2" t="s">
        <v>672</v>
      </c>
      <c r="AK1" s="2" t="s">
        <v>673</v>
      </c>
      <c r="AL1" s="2" t="s">
        <v>674</v>
      </c>
      <c r="AM1" s="2" t="s">
        <v>675</v>
      </c>
      <c r="AN1" s="2" t="s">
        <v>676</v>
      </c>
      <c r="AO1" s="2" t="s">
        <v>22</v>
      </c>
    </row>
    <row r="2" ht="15.75" customHeight="1">
      <c r="A2">
        <v>1.0</v>
      </c>
      <c r="B2" s="5">
        <v>2.0</v>
      </c>
      <c r="C2" s="5">
        <v>1.0</v>
      </c>
      <c r="D2" s="5">
        <v>1.0</v>
      </c>
      <c r="E2" s="5" t="s">
        <v>677</v>
      </c>
      <c r="F2" s="5" t="s">
        <v>678</v>
      </c>
      <c r="G2" s="5" t="s">
        <v>679</v>
      </c>
      <c r="H2" s="5">
        <v>6.0</v>
      </c>
      <c r="I2" s="5">
        <v>10.0</v>
      </c>
      <c r="J2" s="5" t="s">
        <v>31</v>
      </c>
      <c r="K2" s="5" t="s">
        <v>32</v>
      </c>
      <c r="L2" s="5" t="s">
        <v>376</v>
      </c>
      <c r="M2" s="5" t="s">
        <v>680</v>
      </c>
      <c r="N2" s="5">
        <v>17.07533</v>
      </c>
      <c r="O2" s="5" t="s">
        <v>32</v>
      </c>
      <c r="P2" s="5">
        <v>8.0</v>
      </c>
      <c r="Q2" s="58">
        <v>1.405839E-7</v>
      </c>
      <c r="R2" s="5" t="s">
        <v>376</v>
      </c>
      <c r="S2" s="5" t="s">
        <v>680</v>
      </c>
      <c r="T2" s="5">
        <v>0.3848225</v>
      </c>
      <c r="U2" s="5" t="s">
        <v>32</v>
      </c>
      <c r="V2" s="5">
        <v>16.0</v>
      </c>
      <c r="W2" s="5">
        <v>0.7054361</v>
      </c>
      <c r="X2" s="5" t="s">
        <v>31</v>
      </c>
      <c r="Y2" s="5" t="s">
        <v>32</v>
      </c>
      <c r="Z2" s="5" t="s">
        <v>32</v>
      </c>
      <c r="AA2" s="5" t="s">
        <v>32</v>
      </c>
      <c r="AB2" s="5" t="s">
        <v>32</v>
      </c>
      <c r="AC2" s="5" t="s">
        <v>32</v>
      </c>
      <c r="AD2" s="5" t="s">
        <v>681</v>
      </c>
      <c r="AE2" s="5">
        <v>15.55022</v>
      </c>
      <c r="AF2" s="5">
        <v>5.257552</v>
      </c>
      <c r="AG2" s="5">
        <v>26.05874</v>
      </c>
      <c r="AH2" s="5">
        <v>0.2433831</v>
      </c>
      <c r="AI2" s="5">
        <v>-1.009143</v>
      </c>
      <c r="AJ2" s="5">
        <v>1.481106</v>
      </c>
      <c r="AK2" s="6">
        <v>6.399608</v>
      </c>
      <c r="AL2" s="6">
        <v>-8.310994</v>
      </c>
      <c r="AM2" s="6">
        <v>21.110211</v>
      </c>
      <c r="AN2" s="6">
        <v>0.3938532</v>
      </c>
    </row>
    <row r="3" ht="15.75" customHeight="1">
      <c r="A3">
        <v>1.0</v>
      </c>
      <c r="B3" s="5">
        <v>2.0</v>
      </c>
      <c r="C3" s="5">
        <v>2.0</v>
      </c>
      <c r="D3" s="5">
        <v>1.0</v>
      </c>
      <c r="E3" s="5" t="s">
        <v>682</v>
      </c>
      <c r="F3" s="5" t="s">
        <v>678</v>
      </c>
      <c r="G3" s="5" t="s">
        <v>678</v>
      </c>
      <c r="H3" s="16">
        <v>6.0</v>
      </c>
      <c r="I3" s="16">
        <v>10.0</v>
      </c>
      <c r="J3" s="5" t="s">
        <v>31</v>
      </c>
      <c r="K3" s="5" t="s">
        <v>32</v>
      </c>
      <c r="L3" s="5" t="s">
        <v>376</v>
      </c>
      <c r="M3" s="5" t="s">
        <v>680</v>
      </c>
      <c r="N3" s="5">
        <v>6.757534</v>
      </c>
      <c r="O3" s="5" t="s">
        <v>32</v>
      </c>
      <c r="P3" s="5">
        <v>8.0</v>
      </c>
      <c r="Q3" s="5">
        <v>1.439379E-4</v>
      </c>
      <c r="R3" s="5" t="s">
        <v>376</v>
      </c>
      <c r="S3" s="5" t="s">
        <v>680</v>
      </c>
      <c r="T3" s="5">
        <v>2.733096</v>
      </c>
      <c r="U3" s="5" t="s">
        <v>32</v>
      </c>
      <c r="V3" s="5">
        <v>16.0</v>
      </c>
      <c r="W3" s="5">
        <v>0.0147371</v>
      </c>
      <c r="X3" s="5" t="s">
        <v>31</v>
      </c>
      <c r="Y3" s="5" t="s">
        <v>32</v>
      </c>
      <c r="Z3" s="5" t="s">
        <v>32</v>
      </c>
      <c r="AA3" s="5" t="s">
        <v>32</v>
      </c>
      <c r="AB3" s="5" t="s">
        <v>32</v>
      </c>
      <c r="AC3" s="5" t="s">
        <v>32</v>
      </c>
      <c r="AD3" s="5" t="s">
        <v>681</v>
      </c>
      <c r="AE3" s="5">
        <v>6.153975</v>
      </c>
      <c r="AF3" s="5">
        <v>1.768501</v>
      </c>
      <c r="AG3" s="5">
        <v>10.52976</v>
      </c>
      <c r="AH3" s="5">
        <v>1.728561</v>
      </c>
      <c r="AI3" s="5">
        <v>0.1992304</v>
      </c>
      <c r="AJ3" s="5">
        <v>3.185692</v>
      </c>
      <c r="AK3" s="6">
        <v>3.108865</v>
      </c>
      <c r="AL3" s="6">
        <v>-0.9093844</v>
      </c>
      <c r="AM3" s="6">
        <v>7.1271143</v>
      </c>
      <c r="AN3" s="6">
        <v>0.1294189</v>
      </c>
    </row>
    <row r="4" ht="15.75" customHeight="1">
      <c r="A4">
        <v>1.0</v>
      </c>
      <c r="B4" s="5">
        <v>2.0</v>
      </c>
      <c r="C4" s="5">
        <v>3.0</v>
      </c>
      <c r="D4" s="5">
        <v>1.0</v>
      </c>
      <c r="E4" s="5" t="s">
        <v>683</v>
      </c>
      <c r="F4" s="5" t="s">
        <v>678</v>
      </c>
      <c r="G4" s="5" t="s">
        <v>678</v>
      </c>
      <c r="H4" s="5">
        <v>6.0</v>
      </c>
      <c r="I4" s="5">
        <v>10.0</v>
      </c>
      <c r="J4" s="5" t="s">
        <v>31</v>
      </c>
      <c r="K4" s="5" t="s">
        <v>32</v>
      </c>
      <c r="L4" s="5" t="s">
        <v>376</v>
      </c>
      <c r="M4" s="5" t="s">
        <v>680</v>
      </c>
      <c r="N4" s="5">
        <v>25.52191</v>
      </c>
      <c r="O4" s="5" t="s">
        <v>32</v>
      </c>
      <c r="P4" s="5">
        <v>8.0</v>
      </c>
      <c r="Q4" s="58">
        <v>5.954225E-9</v>
      </c>
      <c r="R4" s="5" t="s">
        <v>376</v>
      </c>
      <c r="S4" s="5" t="s">
        <v>680</v>
      </c>
      <c r="T4" s="5">
        <v>2.897103</v>
      </c>
      <c r="U4" s="5" t="s">
        <v>32</v>
      </c>
      <c r="V4" s="5">
        <v>16.0</v>
      </c>
      <c r="W4" s="5">
        <v>0.01050397</v>
      </c>
      <c r="X4" s="5" t="s">
        <v>31</v>
      </c>
      <c r="Y4" s="5" t="s">
        <v>32</v>
      </c>
      <c r="Z4" s="5" t="s">
        <v>32</v>
      </c>
      <c r="AA4" s="5" t="s">
        <v>32</v>
      </c>
      <c r="AB4" s="5" t="s">
        <v>32</v>
      </c>
      <c r="AC4" s="5" t="s">
        <v>32</v>
      </c>
      <c r="AD4" s="5" t="s">
        <v>681</v>
      </c>
      <c r="AE4" s="5">
        <v>23.24239</v>
      </c>
      <c r="AF4" s="5">
        <v>7.984998</v>
      </c>
      <c r="AG4" s="5">
        <v>37.9749</v>
      </c>
      <c r="AH4" s="5">
        <v>1.832289</v>
      </c>
      <c r="AI4" s="5">
        <v>0.2738955</v>
      </c>
      <c r="AJ4" s="5">
        <v>3.317114</v>
      </c>
      <c r="AK4" s="6">
        <v>10.16633</v>
      </c>
      <c r="AL4" s="6">
        <v>-10.29408</v>
      </c>
      <c r="AM4" s="6">
        <v>30.62675</v>
      </c>
      <c r="AN4" s="6">
        <v>0.3301243</v>
      </c>
    </row>
    <row r="5" ht="15.75" customHeight="1">
      <c r="A5">
        <v>1.0</v>
      </c>
      <c r="B5" s="5">
        <v>2.0</v>
      </c>
      <c r="C5" s="5">
        <v>4.0</v>
      </c>
      <c r="D5" s="5">
        <v>1.0</v>
      </c>
      <c r="E5" s="5" t="s">
        <v>684</v>
      </c>
      <c r="F5" s="5" t="s">
        <v>678</v>
      </c>
      <c r="G5" s="5" t="s">
        <v>678</v>
      </c>
      <c r="H5" s="13">
        <v>6.0</v>
      </c>
      <c r="I5" s="13">
        <v>10.0</v>
      </c>
      <c r="J5" s="5" t="s">
        <v>31</v>
      </c>
      <c r="K5" s="5" t="s">
        <v>32</v>
      </c>
      <c r="L5" s="5" t="s">
        <v>376</v>
      </c>
      <c r="M5" s="5" t="s">
        <v>680</v>
      </c>
      <c r="N5" s="5">
        <v>8.446582</v>
      </c>
      <c r="O5" s="5" t="s">
        <v>32</v>
      </c>
      <c r="P5" s="5">
        <v>8.0</v>
      </c>
      <c r="Q5" s="58">
        <v>2.947534E-5</v>
      </c>
      <c r="R5" s="5" t="s">
        <v>376</v>
      </c>
      <c r="S5" s="5" t="s">
        <v>680</v>
      </c>
      <c r="T5" s="5">
        <v>2.51228</v>
      </c>
      <c r="U5" s="5" t="s">
        <v>32</v>
      </c>
      <c r="V5" s="5">
        <v>16.0</v>
      </c>
      <c r="W5" s="5">
        <v>0.02309614</v>
      </c>
      <c r="X5" s="5" t="s">
        <v>31</v>
      </c>
      <c r="Y5" s="5" t="s">
        <v>32</v>
      </c>
      <c r="Z5" s="5" t="s">
        <v>32</v>
      </c>
      <c r="AA5" s="5" t="s">
        <v>32</v>
      </c>
      <c r="AB5" s="5" t="s">
        <v>32</v>
      </c>
      <c r="AC5" s="5" t="s">
        <v>32</v>
      </c>
      <c r="AD5" s="5" t="s">
        <v>681</v>
      </c>
      <c r="AE5" s="5">
        <v>7.692164</v>
      </c>
      <c r="AF5" s="5">
        <v>2.372797</v>
      </c>
      <c r="AG5" s="5">
        <v>13.04715</v>
      </c>
      <c r="AH5" s="5">
        <v>1.588906</v>
      </c>
      <c r="AI5" s="5">
        <v>0.09712672</v>
      </c>
      <c r="AJ5" s="5">
        <v>3.010802</v>
      </c>
      <c r="AK5" s="6">
        <v>3.706851</v>
      </c>
      <c r="AL5" s="6">
        <v>-1.987401</v>
      </c>
      <c r="AM5" s="6">
        <v>9.401103</v>
      </c>
      <c r="AN5" s="6">
        <v>0.201991</v>
      </c>
    </row>
    <row r="6" ht="15.75" customHeight="1">
      <c r="A6">
        <v>1.0</v>
      </c>
      <c r="B6" s="5">
        <v>2.0</v>
      </c>
      <c r="C6" s="5">
        <v>5.0</v>
      </c>
      <c r="D6" s="5">
        <v>1.0</v>
      </c>
      <c r="E6" s="5" t="s">
        <v>685</v>
      </c>
      <c r="F6" s="5" t="s">
        <v>678</v>
      </c>
      <c r="G6" s="5" t="s">
        <v>679</v>
      </c>
      <c r="H6" s="13">
        <v>6.0</v>
      </c>
      <c r="I6" s="13">
        <v>10.0</v>
      </c>
      <c r="J6" s="5" t="s">
        <v>31</v>
      </c>
      <c r="K6" s="5" t="s">
        <v>32</v>
      </c>
      <c r="L6" s="5" t="s">
        <v>376</v>
      </c>
      <c r="M6" s="5" t="s">
        <v>680</v>
      </c>
      <c r="N6" s="5">
        <v>18.76438</v>
      </c>
      <c r="O6" s="5" t="s">
        <v>32</v>
      </c>
      <c r="P6" s="5">
        <v>8.0</v>
      </c>
      <c r="Q6" s="58">
        <v>6.720672E-8</v>
      </c>
      <c r="R6" s="5" t="s">
        <v>376</v>
      </c>
      <c r="S6" s="5" t="s">
        <v>680</v>
      </c>
      <c r="T6" s="5">
        <v>0.1640072</v>
      </c>
      <c r="U6" s="5" t="s">
        <v>32</v>
      </c>
      <c r="V6" s="5">
        <v>16.0</v>
      </c>
      <c r="W6" s="5">
        <v>0.8717794</v>
      </c>
      <c r="X6" s="5" t="s">
        <v>31</v>
      </c>
      <c r="Y6" s="5" t="s">
        <v>32</v>
      </c>
      <c r="Z6" s="5" t="s">
        <v>32</v>
      </c>
      <c r="AA6" s="5" t="s">
        <v>32</v>
      </c>
      <c r="AB6" s="5" t="s">
        <v>32</v>
      </c>
      <c r="AC6" s="5" t="s">
        <v>32</v>
      </c>
      <c r="AD6" s="5" t="s">
        <v>681</v>
      </c>
      <c r="AE6" s="5">
        <v>17.08841</v>
      </c>
      <c r="AF6" s="5">
        <v>5.806536</v>
      </c>
      <c r="AG6" s="5">
        <v>28.61677</v>
      </c>
      <c r="AH6" s="5">
        <v>0.1037272</v>
      </c>
      <c r="AI6" s="5">
        <v>-1.140048</v>
      </c>
      <c r="AJ6" s="5">
        <v>1.341146</v>
      </c>
      <c r="AK6" s="6">
        <v>6.969553</v>
      </c>
      <c r="AL6" s="6">
        <v>-9.366993</v>
      </c>
      <c r="AM6" s="6">
        <v>23.306098</v>
      </c>
      <c r="AN6" s="6">
        <v>0.4030613</v>
      </c>
    </row>
    <row r="7" ht="15.75" customHeight="1">
      <c r="A7">
        <v>1.0</v>
      </c>
      <c r="B7" s="5">
        <v>3.0</v>
      </c>
      <c r="C7" s="5">
        <v>1.0</v>
      </c>
      <c r="D7" s="5">
        <v>1.0</v>
      </c>
      <c r="E7" s="5" t="s">
        <v>686</v>
      </c>
      <c r="F7" s="5" t="s">
        <v>678</v>
      </c>
      <c r="G7" s="5" t="s">
        <v>678</v>
      </c>
      <c r="H7" s="5">
        <v>6.0</v>
      </c>
      <c r="I7" s="5">
        <v>10.0</v>
      </c>
      <c r="J7" s="5" t="s">
        <v>27</v>
      </c>
      <c r="K7" s="5" t="s">
        <v>197</v>
      </c>
      <c r="L7" s="5" t="s">
        <v>345</v>
      </c>
      <c r="M7" s="5" t="s">
        <v>680</v>
      </c>
      <c r="N7" s="5">
        <v>5.949749</v>
      </c>
      <c r="O7" s="5" t="s">
        <v>32</v>
      </c>
      <c r="P7" s="5">
        <v>2.271316</v>
      </c>
      <c r="Q7" s="5">
        <v>0.01991732</v>
      </c>
      <c r="R7" s="5" t="s">
        <v>197</v>
      </c>
      <c r="S7" s="5" t="s">
        <v>680</v>
      </c>
      <c r="T7" s="5">
        <v>4.625078</v>
      </c>
      <c r="U7" s="5" t="s">
        <v>32</v>
      </c>
      <c r="V7" s="5">
        <v>8.0</v>
      </c>
      <c r="W7" s="5">
        <v>0.001698913</v>
      </c>
      <c r="X7" s="5" t="s">
        <v>31</v>
      </c>
      <c r="Y7" s="5" t="s">
        <v>32</v>
      </c>
      <c r="Z7" s="5" t="s">
        <v>32</v>
      </c>
      <c r="AA7" s="5" t="s">
        <v>32</v>
      </c>
      <c r="AB7" s="5" t="s">
        <v>32</v>
      </c>
      <c r="AC7" s="5" t="s">
        <v>32</v>
      </c>
      <c r="AD7" s="5" t="s">
        <v>687</v>
      </c>
      <c r="AE7" s="5">
        <v>3.550201</v>
      </c>
      <c r="AF7" s="5">
        <v>0.01023859</v>
      </c>
      <c r="AG7" s="5">
        <v>7.121244</v>
      </c>
      <c r="AH7" s="5">
        <v>2.113865</v>
      </c>
      <c r="AI7" s="5">
        <v>0.1901405</v>
      </c>
      <c r="AJ7" s="5">
        <v>3.943944</v>
      </c>
      <c r="AK7" s="6">
        <v>2.593335</v>
      </c>
      <c r="AL7" s="6">
        <v>1.010448</v>
      </c>
      <c r="AM7" s="6">
        <v>4.176221</v>
      </c>
      <c r="AN7" s="6">
        <v>0.001322173</v>
      </c>
      <c r="AO7" s="5" t="s">
        <v>198</v>
      </c>
    </row>
    <row r="8" ht="15.75" customHeight="1">
      <c r="A8">
        <v>1.0</v>
      </c>
      <c r="B8" s="5">
        <v>3.0</v>
      </c>
      <c r="C8" s="5">
        <v>2.0</v>
      </c>
      <c r="D8" s="5">
        <v>1.0</v>
      </c>
      <c r="E8" s="5" t="s">
        <v>688</v>
      </c>
      <c r="F8" s="5" t="s">
        <v>678</v>
      </c>
      <c r="G8" s="5" t="s">
        <v>679</v>
      </c>
      <c r="H8" s="5">
        <v>6.0</v>
      </c>
      <c r="I8" s="5">
        <v>10.0</v>
      </c>
      <c r="J8" s="5" t="s">
        <v>27</v>
      </c>
      <c r="K8" s="5" t="s">
        <v>197</v>
      </c>
      <c r="L8" s="5" t="s">
        <v>345</v>
      </c>
      <c r="M8" s="5" t="s">
        <v>680</v>
      </c>
      <c r="N8" s="5">
        <v>4.069874</v>
      </c>
      <c r="O8" s="5" t="s">
        <v>32</v>
      </c>
      <c r="P8" s="5">
        <v>2.470459</v>
      </c>
      <c r="Q8" s="5">
        <v>0.03834298</v>
      </c>
      <c r="R8" s="5" t="s">
        <v>197</v>
      </c>
      <c r="S8" s="5" t="s">
        <v>680</v>
      </c>
      <c r="T8" s="5">
        <v>0.5771</v>
      </c>
      <c r="U8" s="5" t="s">
        <v>32</v>
      </c>
      <c r="V8" s="5">
        <v>8.0</v>
      </c>
      <c r="W8" s="5">
        <v>0.5797451</v>
      </c>
      <c r="X8" s="5" t="s">
        <v>31</v>
      </c>
      <c r="Y8" s="5" t="s">
        <v>32</v>
      </c>
      <c r="Z8" s="5" t="s">
        <v>32</v>
      </c>
      <c r="AA8" s="5" t="s">
        <v>32</v>
      </c>
      <c r="AB8" s="5" t="s">
        <v>32</v>
      </c>
      <c r="AC8" s="5" t="s">
        <v>32</v>
      </c>
      <c r="AD8" s="5" t="s">
        <v>687</v>
      </c>
      <c r="AE8" s="5">
        <v>2.485944</v>
      </c>
      <c r="AF8" s="5">
        <v>-0.3100871</v>
      </c>
      <c r="AG8" s="5">
        <v>5.194378</v>
      </c>
      <c r="AH8" s="5">
        <v>0.3524805</v>
      </c>
      <c r="AI8" s="5">
        <v>-0.9296733</v>
      </c>
      <c r="AJ8" s="5">
        <v>1.593941</v>
      </c>
      <c r="AK8" s="6">
        <v>1.221753</v>
      </c>
      <c r="AL8" s="6">
        <v>-0.8328711</v>
      </c>
      <c r="AM8" s="6">
        <v>3.276377</v>
      </c>
      <c r="AN8" s="6">
        <v>0.243831</v>
      </c>
      <c r="AO8" s="5" t="s">
        <v>198</v>
      </c>
    </row>
    <row r="9" ht="15.75" customHeight="1">
      <c r="A9">
        <v>1.0</v>
      </c>
      <c r="B9" s="5">
        <v>3.0</v>
      </c>
      <c r="C9" s="5">
        <v>3.0</v>
      </c>
      <c r="D9" s="5">
        <v>1.0</v>
      </c>
      <c r="E9" s="5" t="s">
        <v>689</v>
      </c>
      <c r="F9" s="5" t="s">
        <v>678</v>
      </c>
      <c r="G9" s="5" t="s">
        <v>678</v>
      </c>
      <c r="H9" s="5">
        <v>6.0</v>
      </c>
      <c r="I9" s="5">
        <v>10.0</v>
      </c>
      <c r="J9" s="5" t="s">
        <v>27</v>
      </c>
      <c r="K9" s="5" t="s">
        <v>197</v>
      </c>
      <c r="L9" s="5" t="s">
        <v>345</v>
      </c>
      <c r="M9" s="5" t="s">
        <v>680</v>
      </c>
      <c r="N9" s="5">
        <v>5.420708</v>
      </c>
      <c r="O9" s="5" t="s">
        <v>32</v>
      </c>
      <c r="P9" s="5">
        <v>2.288098</v>
      </c>
      <c r="Q9" s="5">
        <v>0.02393541</v>
      </c>
      <c r="R9" s="5" t="s">
        <v>197</v>
      </c>
      <c r="S9" s="5" t="s">
        <v>680</v>
      </c>
      <c r="T9" s="5">
        <v>4.299836</v>
      </c>
      <c r="U9" s="5" t="s">
        <v>32</v>
      </c>
      <c r="V9" s="5">
        <v>8.0</v>
      </c>
      <c r="W9" s="5">
        <v>0.002616336</v>
      </c>
      <c r="X9" s="5" t="s">
        <v>31</v>
      </c>
      <c r="Y9" s="5" t="s">
        <v>32</v>
      </c>
      <c r="Z9" s="5" t="s">
        <v>32</v>
      </c>
      <c r="AA9" s="5" t="s">
        <v>32</v>
      </c>
      <c r="AB9" s="5" t="s">
        <v>32</v>
      </c>
      <c r="AC9" s="5" t="s">
        <v>32</v>
      </c>
      <c r="AD9" s="5" t="s">
        <v>687</v>
      </c>
      <c r="AE9" s="5">
        <v>3.240964</v>
      </c>
      <c r="AF9" s="5">
        <v>-0.07688066</v>
      </c>
      <c r="AG9" s="5">
        <v>6.554284</v>
      </c>
      <c r="AH9" s="5">
        <v>2.056528</v>
      </c>
      <c r="AI9" s="5">
        <v>0.1604913</v>
      </c>
      <c r="AJ9" s="5">
        <v>3.857627</v>
      </c>
      <c r="AK9" s="6">
        <v>2.467367</v>
      </c>
      <c r="AL9" s="6">
        <v>0.9124256</v>
      </c>
      <c r="AM9" s="6">
        <v>4.0223089</v>
      </c>
      <c r="AN9" s="6">
        <v>0.001870537</v>
      </c>
      <c r="AO9" s="5" t="s">
        <v>198</v>
      </c>
    </row>
    <row r="10" ht="15.75" customHeight="1">
      <c r="A10">
        <v>1.0</v>
      </c>
      <c r="B10" s="5">
        <v>3.0</v>
      </c>
      <c r="C10" s="5">
        <v>4.0</v>
      </c>
      <c r="D10" s="5">
        <v>1.0</v>
      </c>
      <c r="E10" s="5" t="s">
        <v>690</v>
      </c>
      <c r="F10" s="5" t="s">
        <v>678</v>
      </c>
      <c r="G10" s="5" t="s">
        <v>679</v>
      </c>
      <c r="H10" s="5">
        <v>6.0</v>
      </c>
      <c r="I10" s="5">
        <v>10.0</v>
      </c>
      <c r="J10" s="5" t="s">
        <v>27</v>
      </c>
      <c r="K10" s="5" t="s">
        <v>197</v>
      </c>
      <c r="L10" s="5" t="s">
        <v>197</v>
      </c>
      <c r="M10" s="5" t="s">
        <v>680</v>
      </c>
      <c r="N10" s="5">
        <v>4.303794</v>
      </c>
      <c r="O10" s="5" t="s">
        <v>32</v>
      </c>
      <c r="P10" s="5">
        <v>4.0</v>
      </c>
      <c r="Q10" s="5">
        <v>0.01260772</v>
      </c>
      <c r="R10" s="5" t="s">
        <v>197</v>
      </c>
      <c r="S10" s="5" t="s">
        <v>680</v>
      </c>
      <c r="T10" s="5">
        <v>0.81783</v>
      </c>
      <c r="U10" s="5" t="s">
        <v>32</v>
      </c>
      <c r="V10" s="5">
        <v>8.0</v>
      </c>
      <c r="W10" s="5">
        <v>0.4371327</v>
      </c>
      <c r="X10" s="5" t="s">
        <v>31</v>
      </c>
      <c r="Y10" s="5" t="s">
        <v>32</v>
      </c>
      <c r="Z10" s="5" t="s">
        <v>32</v>
      </c>
      <c r="AA10" s="5" t="s">
        <v>32</v>
      </c>
      <c r="AB10" s="5" t="s">
        <v>32</v>
      </c>
      <c r="AC10" s="5" t="s">
        <v>32</v>
      </c>
      <c r="AD10" s="5" t="s">
        <v>681</v>
      </c>
      <c r="AE10" s="5">
        <v>3.514033</v>
      </c>
      <c r="AF10" s="5">
        <v>0.6315354</v>
      </c>
      <c r="AG10" s="5">
        <v>6.298304</v>
      </c>
      <c r="AH10" s="5">
        <v>0.5172411</v>
      </c>
      <c r="AI10" s="5">
        <v>-0.7623987</v>
      </c>
      <c r="AJ10" s="5">
        <v>1.766394</v>
      </c>
      <c r="AK10" s="6">
        <v>1.832263</v>
      </c>
      <c r="AL10" s="6">
        <v>-1.082464</v>
      </c>
      <c r="AM10" s="6">
        <v>4.74699</v>
      </c>
      <c r="AN10" s="6">
        <v>0.2179202</v>
      </c>
      <c r="AO10" s="5" t="s">
        <v>691</v>
      </c>
    </row>
    <row r="11" ht="15.75" customHeight="1">
      <c r="A11">
        <v>1.0</v>
      </c>
      <c r="B11" s="5">
        <v>3.0</v>
      </c>
      <c r="C11" s="5">
        <v>5.0</v>
      </c>
      <c r="D11" s="5">
        <v>1.0</v>
      </c>
      <c r="E11" s="5" t="s">
        <v>692</v>
      </c>
      <c r="F11" s="5" t="s">
        <v>678</v>
      </c>
      <c r="G11" s="5" t="s">
        <v>678</v>
      </c>
      <c r="H11" s="5">
        <v>6.0</v>
      </c>
      <c r="I11" s="5">
        <v>10.0</v>
      </c>
      <c r="J11" s="5" t="s">
        <v>27</v>
      </c>
      <c r="K11" s="5" t="s">
        <v>197</v>
      </c>
      <c r="L11" s="5" t="s">
        <v>197</v>
      </c>
      <c r="M11" s="5" t="s">
        <v>680</v>
      </c>
      <c r="N11" s="5">
        <v>6.984537</v>
      </c>
      <c r="O11" s="5" t="s">
        <v>32</v>
      </c>
      <c r="P11" s="5">
        <v>4.0</v>
      </c>
      <c r="Q11" s="5">
        <v>0.00221037</v>
      </c>
      <c r="R11" s="5" t="s">
        <v>197</v>
      </c>
      <c r="S11" s="5" t="s">
        <v>680</v>
      </c>
      <c r="T11" s="5">
        <v>3.550234</v>
      </c>
      <c r="U11" s="5" t="s">
        <v>32</v>
      </c>
      <c r="V11" s="5">
        <v>8.0</v>
      </c>
      <c r="W11" s="5">
        <v>0.007506881</v>
      </c>
      <c r="X11" s="5" t="s">
        <v>31</v>
      </c>
      <c r="Y11" s="5" t="s">
        <v>32</v>
      </c>
      <c r="Z11" s="5" t="s">
        <v>32</v>
      </c>
      <c r="AA11" s="5" t="s">
        <v>32</v>
      </c>
      <c r="AB11" s="5" t="s">
        <v>32</v>
      </c>
      <c r="AC11" s="5" t="s">
        <v>32</v>
      </c>
      <c r="AD11" s="5" t="s">
        <v>681</v>
      </c>
      <c r="AE11" s="5">
        <v>5.702851</v>
      </c>
      <c r="AF11" s="5">
        <v>1.585428</v>
      </c>
      <c r="AG11" s="5">
        <v>9.796224</v>
      </c>
      <c r="AH11" s="5">
        <v>2.245365</v>
      </c>
      <c r="AI11" s="5">
        <v>0.5624174</v>
      </c>
      <c r="AJ11" s="5">
        <v>3.851844</v>
      </c>
      <c r="AK11" s="6">
        <v>3.725553</v>
      </c>
      <c r="AL11" s="6">
        <v>0.3724834</v>
      </c>
      <c r="AM11" s="6">
        <v>7.0786224</v>
      </c>
      <c r="AN11" s="6">
        <v>0.02942904</v>
      </c>
      <c r="AO11" s="5" t="s">
        <v>691</v>
      </c>
    </row>
    <row r="12" ht="15.75" customHeight="1">
      <c r="A12">
        <v>1.0</v>
      </c>
      <c r="B12" s="5">
        <v>3.0</v>
      </c>
      <c r="C12" s="5">
        <v>6.0</v>
      </c>
      <c r="D12" s="5">
        <v>1.0</v>
      </c>
      <c r="E12" s="5" t="s">
        <v>693</v>
      </c>
      <c r="F12" s="5" t="s">
        <v>678</v>
      </c>
      <c r="G12" s="5" t="s">
        <v>678</v>
      </c>
      <c r="H12" s="5">
        <v>6.0</v>
      </c>
      <c r="I12" s="5">
        <v>10.0</v>
      </c>
      <c r="J12" s="5" t="s">
        <v>27</v>
      </c>
      <c r="K12" s="5" t="s">
        <v>197</v>
      </c>
      <c r="L12" s="5" t="s">
        <v>197</v>
      </c>
      <c r="M12" s="5" t="s">
        <v>680</v>
      </c>
      <c r="N12" s="5">
        <v>4.014579</v>
      </c>
      <c r="O12" s="5" t="s">
        <v>32</v>
      </c>
      <c r="P12" s="5">
        <v>4.0</v>
      </c>
      <c r="Q12" s="5">
        <v>0.01593591</v>
      </c>
      <c r="R12" s="5" t="s">
        <v>197</v>
      </c>
      <c r="S12" s="5" t="s">
        <v>680</v>
      </c>
      <c r="T12" s="5">
        <v>2.556429</v>
      </c>
      <c r="U12" s="5" t="s">
        <v>32</v>
      </c>
      <c r="V12" s="5">
        <v>8.0</v>
      </c>
      <c r="W12" s="5">
        <v>0.03383443</v>
      </c>
      <c r="X12" s="5" t="s">
        <v>31</v>
      </c>
      <c r="Y12" s="5" t="s">
        <v>32</v>
      </c>
      <c r="Z12" s="5" t="s">
        <v>32</v>
      </c>
      <c r="AA12" s="5" t="s">
        <v>32</v>
      </c>
      <c r="AB12" s="5" t="s">
        <v>32</v>
      </c>
      <c r="AC12" s="5" t="s">
        <v>32</v>
      </c>
      <c r="AD12" s="5" t="s">
        <v>681</v>
      </c>
      <c r="AE12" s="5">
        <v>3.27789</v>
      </c>
      <c r="AF12" s="5">
        <v>0.5188403</v>
      </c>
      <c r="AG12" s="5">
        <v>5.931193</v>
      </c>
      <c r="AH12" s="5">
        <v>1.616828</v>
      </c>
      <c r="AI12" s="5">
        <v>0.1176913</v>
      </c>
      <c r="AJ12" s="5">
        <v>3.045573</v>
      </c>
      <c r="AK12" s="6">
        <v>2.177328</v>
      </c>
      <c r="AL12" s="6">
        <v>0.6379571</v>
      </c>
      <c r="AM12" s="6">
        <v>3.7166979</v>
      </c>
      <c r="AN12" s="6">
        <v>0.005567427</v>
      </c>
      <c r="AO12" s="5" t="s">
        <v>691</v>
      </c>
    </row>
    <row r="13" ht="15.75" customHeight="1">
      <c r="A13">
        <v>1.0</v>
      </c>
      <c r="B13" s="5">
        <v>4.0</v>
      </c>
      <c r="C13" s="5">
        <v>1.0</v>
      </c>
      <c r="D13" s="5">
        <v>1.0</v>
      </c>
      <c r="E13" s="5" t="s">
        <v>694</v>
      </c>
      <c r="F13" s="5" t="s">
        <v>678</v>
      </c>
      <c r="G13" s="5" t="s">
        <v>678</v>
      </c>
      <c r="H13" s="5" t="s">
        <v>259</v>
      </c>
      <c r="I13" s="5">
        <v>10.0</v>
      </c>
      <c r="J13" s="5" t="s">
        <v>31</v>
      </c>
      <c r="K13" s="5" t="s">
        <v>32</v>
      </c>
      <c r="L13" s="5" t="s">
        <v>32</v>
      </c>
      <c r="M13" s="5" t="s">
        <v>32</v>
      </c>
      <c r="N13" s="5" t="s">
        <v>32</v>
      </c>
      <c r="O13" s="5" t="s">
        <v>32</v>
      </c>
      <c r="P13" s="5" t="s">
        <v>32</v>
      </c>
      <c r="Q13" s="5" t="s">
        <v>32</v>
      </c>
      <c r="R13" s="5" t="s">
        <v>390</v>
      </c>
      <c r="S13" s="5" t="s">
        <v>695</v>
      </c>
      <c r="T13" s="5">
        <v>2.611165</v>
      </c>
      <c r="U13" s="5" t="s">
        <v>32</v>
      </c>
      <c r="V13" s="5" t="s">
        <v>32</v>
      </c>
      <c r="W13" s="5">
        <v>0.007936508</v>
      </c>
      <c r="X13" s="5" t="s">
        <v>27</v>
      </c>
      <c r="Y13" s="5">
        <v>0.5</v>
      </c>
      <c r="Z13" s="5">
        <v>0.6496768</v>
      </c>
      <c r="AA13" s="5" t="s">
        <v>696</v>
      </c>
      <c r="AB13" s="5">
        <v>0.2226116</v>
      </c>
      <c r="AC13" s="5">
        <v>1.3143976</v>
      </c>
      <c r="AD13" s="5" t="s">
        <v>681</v>
      </c>
      <c r="AE13" s="5" t="s">
        <v>32</v>
      </c>
      <c r="AF13" s="5" t="s">
        <v>32</v>
      </c>
      <c r="AG13" s="5" t="s">
        <v>32</v>
      </c>
      <c r="AH13" s="5">
        <v>2.190466</v>
      </c>
      <c r="AI13" s="5">
        <v>0.5248194</v>
      </c>
      <c r="AJ13" s="5">
        <v>3.779824</v>
      </c>
      <c r="AK13" s="5" t="s">
        <v>32</v>
      </c>
      <c r="AL13" s="5" t="s">
        <v>32</v>
      </c>
      <c r="AM13" s="5" t="s">
        <v>32</v>
      </c>
      <c r="AN13" s="58" t="s">
        <v>32</v>
      </c>
      <c r="AO13" s="5" t="s">
        <v>697</v>
      </c>
    </row>
    <row r="14" ht="15.75" customHeight="1">
      <c r="A14">
        <v>1.0</v>
      </c>
      <c r="B14" s="5">
        <v>4.0</v>
      </c>
      <c r="C14" s="5">
        <v>2.0</v>
      </c>
      <c r="D14" s="5">
        <v>1.0</v>
      </c>
      <c r="E14" s="5" t="s">
        <v>698</v>
      </c>
      <c r="F14" s="5" t="s">
        <v>678</v>
      </c>
      <c r="G14" s="5" t="s">
        <v>679</v>
      </c>
      <c r="H14" s="5" t="s">
        <v>259</v>
      </c>
      <c r="I14" s="5">
        <v>10.0</v>
      </c>
      <c r="J14" s="5" t="s">
        <v>31</v>
      </c>
      <c r="K14" s="5" t="s">
        <v>32</v>
      </c>
      <c r="L14" s="5" t="s">
        <v>32</v>
      </c>
      <c r="M14" s="5" t="s">
        <v>32</v>
      </c>
      <c r="N14" s="5" t="s">
        <v>32</v>
      </c>
      <c r="O14" s="5" t="s">
        <v>32</v>
      </c>
      <c r="P14" s="5" t="s">
        <v>32</v>
      </c>
      <c r="Q14" s="5" t="s">
        <v>32</v>
      </c>
      <c r="R14" s="5" t="s">
        <v>390</v>
      </c>
      <c r="S14" s="5" t="s">
        <v>695</v>
      </c>
      <c r="T14" s="5">
        <v>1.775592</v>
      </c>
      <c r="U14" s="5" t="s">
        <v>32</v>
      </c>
      <c r="V14" s="5" t="s">
        <v>32</v>
      </c>
      <c r="W14" s="5">
        <v>0.0952381</v>
      </c>
      <c r="X14" s="5" t="s">
        <v>27</v>
      </c>
      <c r="Y14" s="5">
        <v>0.4</v>
      </c>
      <c r="Z14" s="5">
        <v>0.3455878</v>
      </c>
      <c r="AA14" s="5" t="s">
        <v>696</v>
      </c>
      <c r="AB14" s="5">
        <v>-0.08930177</v>
      </c>
      <c r="AC14" s="5">
        <v>1.01123865</v>
      </c>
      <c r="AD14" s="5" t="s">
        <v>681</v>
      </c>
      <c r="AE14" s="5" t="s">
        <v>32</v>
      </c>
      <c r="AF14" s="5" t="s">
        <v>32</v>
      </c>
      <c r="AG14" s="5" t="s">
        <v>32</v>
      </c>
      <c r="AH14" s="5">
        <v>1.261792</v>
      </c>
      <c r="AI14" s="5">
        <v>-0.1498648</v>
      </c>
      <c r="AJ14" s="5">
        <v>2.611393</v>
      </c>
      <c r="AK14" s="5" t="s">
        <v>32</v>
      </c>
      <c r="AL14" s="5" t="s">
        <v>32</v>
      </c>
      <c r="AM14" s="5" t="s">
        <v>32</v>
      </c>
      <c r="AN14" s="58" t="s">
        <v>32</v>
      </c>
      <c r="AO14" s="5" t="s">
        <v>697</v>
      </c>
    </row>
    <row r="15" ht="15.75" customHeight="1">
      <c r="A15">
        <v>1.0</v>
      </c>
      <c r="B15" s="5">
        <v>4.0</v>
      </c>
      <c r="C15" s="5">
        <v>3.0</v>
      </c>
      <c r="D15" s="5">
        <v>1.0</v>
      </c>
      <c r="E15" s="5" t="s">
        <v>699</v>
      </c>
      <c r="F15" s="5" t="s">
        <v>678</v>
      </c>
      <c r="G15" s="5" t="s">
        <v>678</v>
      </c>
      <c r="H15" s="5" t="s">
        <v>259</v>
      </c>
      <c r="I15" s="5">
        <v>10.0</v>
      </c>
      <c r="J15" s="5" t="s">
        <v>31</v>
      </c>
      <c r="K15" s="5" t="s">
        <v>32</v>
      </c>
      <c r="L15" s="5" t="s">
        <v>32</v>
      </c>
      <c r="M15" s="5" t="s">
        <v>32</v>
      </c>
      <c r="N15" s="5" t="s">
        <v>32</v>
      </c>
      <c r="O15" s="5" t="s">
        <v>32</v>
      </c>
      <c r="P15" s="5" t="s">
        <v>32</v>
      </c>
      <c r="Q15" s="5" t="s">
        <v>32</v>
      </c>
      <c r="R15" s="5" t="s">
        <v>390</v>
      </c>
      <c r="S15" s="5" t="s">
        <v>695</v>
      </c>
      <c r="T15" s="5">
        <v>2.611165</v>
      </c>
      <c r="U15" s="5" t="s">
        <v>32</v>
      </c>
      <c r="V15" s="5" t="s">
        <v>32</v>
      </c>
      <c r="W15" s="5">
        <v>0.007936508</v>
      </c>
      <c r="X15" s="5" t="s">
        <v>27</v>
      </c>
      <c r="Y15" s="5">
        <v>0.9</v>
      </c>
      <c r="Z15" s="5">
        <v>0.7095809</v>
      </c>
      <c r="AA15" s="5" t="s">
        <v>696</v>
      </c>
      <c r="AB15" s="5">
        <v>0.5017397</v>
      </c>
      <c r="AC15" s="5">
        <v>1.3743017</v>
      </c>
      <c r="AD15" s="5" t="s">
        <v>681</v>
      </c>
      <c r="AE15" s="5" t="s">
        <v>32</v>
      </c>
      <c r="AF15" s="5" t="s">
        <v>32</v>
      </c>
      <c r="AG15" s="5" t="s">
        <v>32</v>
      </c>
      <c r="AH15" s="5">
        <v>3.367637</v>
      </c>
      <c r="AI15" s="5">
        <v>1.292413</v>
      </c>
      <c r="AJ15" s="5">
        <v>5.371075</v>
      </c>
      <c r="AK15" s="5" t="s">
        <v>32</v>
      </c>
      <c r="AL15" s="5" t="s">
        <v>32</v>
      </c>
      <c r="AM15" s="5" t="s">
        <v>32</v>
      </c>
      <c r="AN15" s="58" t="s">
        <v>32</v>
      </c>
      <c r="AO15" s="5" t="s">
        <v>697</v>
      </c>
    </row>
    <row r="16" ht="15.75" customHeight="1">
      <c r="A16">
        <v>1.0</v>
      </c>
      <c r="B16" s="5">
        <v>4.0</v>
      </c>
      <c r="C16" s="5">
        <v>4.0</v>
      </c>
      <c r="D16" s="5">
        <v>1.0</v>
      </c>
      <c r="E16" s="5" t="s">
        <v>700</v>
      </c>
      <c r="F16" s="5" t="s">
        <v>678</v>
      </c>
      <c r="G16" s="5" t="s">
        <v>679</v>
      </c>
      <c r="H16" s="5" t="s">
        <v>259</v>
      </c>
      <c r="I16" s="5">
        <v>10.0</v>
      </c>
      <c r="J16" s="5" t="s">
        <v>31</v>
      </c>
      <c r="K16" s="5" t="s">
        <v>32</v>
      </c>
      <c r="L16" s="5" t="s">
        <v>32</v>
      </c>
      <c r="M16" s="5" t="s">
        <v>32</v>
      </c>
      <c r="N16" s="5" t="s">
        <v>32</v>
      </c>
      <c r="O16" s="5" t="s">
        <v>32</v>
      </c>
      <c r="P16" s="5" t="s">
        <v>32</v>
      </c>
      <c r="Q16" s="5" t="s">
        <v>32</v>
      </c>
      <c r="R16" s="5" t="s">
        <v>390</v>
      </c>
      <c r="S16" s="5" t="s">
        <v>695</v>
      </c>
      <c r="T16" s="5">
        <v>1.357806</v>
      </c>
      <c r="U16" s="5" t="s">
        <v>32</v>
      </c>
      <c r="V16" s="5" t="s">
        <v>32</v>
      </c>
      <c r="W16" s="5">
        <v>0.2222222</v>
      </c>
      <c r="X16" s="5" t="s">
        <v>27</v>
      </c>
      <c r="Y16" s="5">
        <v>0.4</v>
      </c>
      <c r="Z16" s="5">
        <v>0.1129835</v>
      </c>
      <c r="AA16" s="5" t="s">
        <v>696</v>
      </c>
      <c r="AB16" s="5">
        <v>-0.1955307</v>
      </c>
      <c r="AC16" s="5">
        <v>0.4869693</v>
      </c>
      <c r="AD16" s="5" t="s">
        <v>681</v>
      </c>
      <c r="AE16" s="5" t="s">
        <v>32</v>
      </c>
      <c r="AF16" s="5" t="s">
        <v>32</v>
      </c>
      <c r="AG16" s="5" t="s">
        <v>32</v>
      </c>
      <c r="AH16" s="5">
        <v>0.8754056</v>
      </c>
      <c r="AI16" s="5">
        <v>-0.4579955</v>
      </c>
      <c r="AJ16" s="5">
        <v>2.160781</v>
      </c>
      <c r="AK16" s="5" t="s">
        <v>32</v>
      </c>
      <c r="AL16" s="5" t="s">
        <v>32</v>
      </c>
      <c r="AM16" s="5" t="s">
        <v>32</v>
      </c>
      <c r="AN16" s="58" t="s">
        <v>32</v>
      </c>
      <c r="AO16" s="5" t="s">
        <v>697</v>
      </c>
    </row>
    <row r="17" ht="15.75" customHeight="1">
      <c r="A17">
        <v>1.0</v>
      </c>
      <c r="B17" s="5">
        <v>4.0</v>
      </c>
      <c r="C17" s="5">
        <v>5.0</v>
      </c>
      <c r="D17" s="5">
        <v>1.0</v>
      </c>
      <c r="E17" s="5" t="s">
        <v>701</v>
      </c>
      <c r="F17" s="5" t="s">
        <v>678</v>
      </c>
      <c r="G17" s="5" t="s">
        <v>678</v>
      </c>
      <c r="H17" s="5" t="s">
        <v>259</v>
      </c>
      <c r="I17" s="5">
        <v>10.0</v>
      </c>
      <c r="J17" s="5" t="s">
        <v>31</v>
      </c>
      <c r="K17" s="5" t="s">
        <v>32</v>
      </c>
      <c r="L17" s="5" t="s">
        <v>32</v>
      </c>
      <c r="M17" s="5" t="s">
        <v>32</v>
      </c>
      <c r="N17" s="5" t="s">
        <v>32</v>
      </c>
      <c r="O17" s="5" t="s">
        <v>32</v>
      </c>
      <c r="P17" s="5" t="s">
        <v>32</v>
      </c>
      <c r="Q17" s="5" t="s">
        <v>32</v>
      </c>
      <c r="R17" s="5" t="s">
        <v>390</v>
      </c>
      <c r="S17" s="5" t="s">
        <v>695</v>
      </c>
      <c r="T17" s="5">
        <v>2.611165</v>
      </c>
      <c r="U17" s="5" t="s">
        <v>32</v>
      </c>
      <c r="V17" s="5" t="s">
        <v>32</v>
      </c>
      <c r="W17" s="5">
        <v>0.007936508</v>
      </c>
      <c r="X17" s="5" t="s">
        <v>27</v>
      </c>
      <c r="Y17" s="5">
        <v>0.5</v>
      </c>
      <c r="Z17" s="5">
        <v>0.3779703</v>
      </c>
      <c r="AA17" s="5" t="s">
        <v>696</v>
      </c>
      <c r="AB17" s="5">
        <v>0.3209874</v>
      </c>
      <c r="AC17" s="5">
        <v>0.7988827</v>
      </c>
      <c r="AD17" s="5" t="s">
        <v>681</v>
      </c>
      <c r="AE17" s="5" t="s">
        <v>32</v>
      </c>
      <c r="AF17" s="5" t="s">
        <v>32</v>
      </c>
      <c r="AG17" s="5" t="s">
        <v>32</v>
      </c>
      <c r="AH17" s="5">
        <v>3.099864</v>
      </c>
      <c r="AI17" s="5">
        <v>1.123929</v>
      </c>
      <c r="AJ17" s="5">
        <v>5.001893</v>
      </c>
      <c r="AK17" s="5" t="s">
        <v>32</v>
      </c>
      <c r="AL17" s="5" t="s">
        <v>32</v>
      </c>
      <c r="AM17" s="5" t="s">
        <v>32</v>
      </c>
      <c r="AN17" s="58" t="s">
        <v>32</v>
      </c>
      <c r="AO17" s="5" t="s">
        <v>697</v>
      </c>
    </row>
    <row r="18" ht="15.75" customHeight="1">
      <c r="A18">
        <v>1.0</v>
      </c>
      <c r="B18" s="5">
        <v>5.0</v>
      </c>
      <c r="C18" s="5">
        <v>1.0</v>
      </c>
      <c r="D18" s="5">
        <v>1.0</v>
      </c>
      <c r="E18" s="5" t="s">
        <v>702</v>
      </c>
      <c r="F18" s="5" t="s">
        <v>678</v>
      </c>
      <c r="G18" s="5" t="s">
        <v>703</v>
      </c>
      <c r="H18" s="5">
        <v>6.0</v>
      </c>
      <c r="I18" s="5">
        <v>6.0</v>
      </c>
      <c r="J18" s="5" t="s">
        <v>27</v>
      </c>
      <c r="K18" s="5" t="s">
        <v>197</v>
      </c>
      <c r="L18" s="5" t="s">
        <v>197</v>
      </c>
      <c r="M18" s="5" t="s">
        <v>680</v>
      </c>
      <c r="N18" s="5">
        <v>5.603317864</v>
      </c>
      <c r="O18" s="5" t="s">
        <v>32</v>
      </c>
      <c r="P18" s="5">
        <v>4.0</v>
      </c>
      <c r="Q18" s="5">
        <v>0.004981447</v>
      </c>
      <c r="R18" s="5" t="s">
        <v>197</v>
      </c>
      <c r="S18" s="5" t="s">
        <v>680</v>
      </c>
      <c r="T18" s="5">
        <v>-0.4572643</v>
      </c>
      <c r="U18" s="5" t="s">
        <v>32</v>
      </c>
      <c r="V18" s="5">
        <v>4.0</v>
      </c>
      <c r="W18" s="5">
        <v>0.6712144</v>
      </c>
      <c r="X18" s="5" t="s">
        <v>31</v>
      </c>
      <c r="Y18" s="5" t="s">
        <v>32</v>
      </c>
      <c r="Z18" s="5" t="s">
        <v>32</v>
      </c>
      <c r="AA18" s="5" t="s">
        <v>32</v>
      </c>
      <c r="AB18" s="5" t="s">
        <v>32</v>
      </c>
      <c r="AC18" s="5" t="s">
        <v>32</v>
      </c>
      <c r="AD18" s="5" t="s">
        <v>681</v>
      </c>
      <c r="AE18" s="5">
        <v>4.57509</v>
      </c>
      <c r="AF18" s="5">
        <v>1.110656</v>
      </c>
      <c r="AG18" s="5">
        <v>7.977567</v>
      </c>
      <c r="AH18" s="5">
        <v>-0.3733547</v>
      </c>
      <c r="AI18" s="5">
        <v>-1.971197</v>
      </c>
      <c r="AJ18" s="5">
        <v>1.268137</v>
      </c>
      <c r="AK18" s="6">
        <v>1.706955</v>
      </c>
      <c r="AL18" s="6">
        <v>-3.080579</v>
      </c>
      <c r="AM18" s="6">
        <v>6.494489</v>
      </c>
      <c r="AN18" s="6">
        <v>0.4846716</v>
      </c>
      <c r="AO18" s="5" t="s">
        <v>198</v>
      </c>
    </row>
    <row r="19" ht="15.75" customHeight="1">
      <c r="A19" s="5">
        <v>1.0</v>
      </c>
      <c r="B19" s="5">
        <v>6.0</v>
      </c>
      <c r="C19" s="5">
        <v>1.0</v>
      </c>
      <c r="D19" s="5">
        <v>1.0</v>
      </c>
      <c r="E19" s="5" t="s">
        <v>704</v>
      </c>
      <c r="F19" s="5" t="s">
        <v>678</v>
      </c>
      <c r="G19" s="5" t="s">
        <v>678</v>
      </c>
      <c r="H19" s="5">
        <v>6.0</v>
      </c>
      <c r="I19" s="5">
        <v>6.0</v>
      </c>
      <c r="J19" s="5" t="s">
        <v>31</v>
      </c>
      <c r="K19" s="5" t="s">
        <v>32</v>
      </c>
      <c r="L19" s="5" t="s">
        <v>197</v>
      </c>
      <c r="M19" s="5" t="s">
        <v>680</v>
      </c>
      <c r="N19" s="5">
        <v>19.85322</v>
      </c>
      <c r="O19" s="5" t="s">
        <v>32</v>
      </c>
      <c r="P19" s="5">
        <v>4.0</v>
      </c>
      <c r="Q19" s="58">
        <v>3.797672E-5</v>
      </c>
      <c r="R19" s="5" t="s">
        <v>197</v>
      </c>
      <c r="S19" s="5" t="s">
        <v>680</v>
      </c>
      <c r="T19" s="5">
        <v>9.248205</v>
      </c>
      <c r="U19" s="5" t="s">
        <v>32</v>
      </c>
      <c r="V19" s="5">
        <v>4.0</v>
      </c>
      <c r="W19" s="5">
        <v>7.59987E-4</v>
      </c>
      <c r="X19" s="5" t="s">
        <v>31</v>
      </c>
      <c r="Y19" s="5" t="s">
        <v>32</v>
      </c>
      <c r="Z19" s="5" t="s">
        <v>32</v>
      </c>
      <c r="AA19" s="5" t="s">
        <v>32</v>
      </c>
      <c r="AB19" s="5" t="s">
        <v>32</v>
      </c>
      <c r="AC19" s="5" t="s">
        <v>32</v>
      </c>
      <c r="AD19" s="5" t="s">
        <v>681</v>
      </c>
      <c r="AE19" s="5">
        <v>16.21008</v>
      </c>
      <c r="AF19" s="5">
        <v>5.49337</v>
      </c>
      <c r="AG19" s="5">
        <v>27.15589</v>
      </c>
      <c r="AH19" s="5">
        <v>7.551127</v>
      </c>
      <c r="AI19" s="5">
        <v>2.318417</v>
      </c>
      <c r="AJ19" s="5">
        <v>12.81552</v>
      </c>
      <c r="AK19" s="6">
        <v>9.652992</v>
      </c>
      <c r="AL19" s="6">
        <v>2.376767</v>
      </c>
      <c r="AM19" s="6">
        <v>16.929217</v>
      </c>
      <c r="AN19" s="6">
        <v>0.009317403</v>
      </c>
    </row>
    <row r="20" ht="15.75" customHeight="1">
      <c r="A20">
        <v>5.0</v>
      </c>
      <c r="B20" s="5">
        <v>1.0</v>
      </c>
      <c r="C20" s="5">
        <v>1.0</v>
      </c>
      <c r="D20" s="5">
        <v>1.0</v>
      </c>
      <c r="E20" s="5" t="s">
        <v>705</v>
      </c>
      <c r="F20" s="5" t="s">
        <v>678</v>
      </c>
      <c r="G20" s="5" t="s">
        <v>678</v>
      </c>
      <c r="H20" s="5">
        <v>4.0</v>
      </c>
      <c r="I20" s="5">
        <v>5.0</v>
      </c>
      <c r="J20" s="5" t="s">
        <v>31</v>
      </c>
      <c r="K20" s="5" t="s">
        <v>32</v>
      </c>
      <c r="L20" s="5" t="s">
        <v>376</v>
      </c>
      <c r="M20" s="5" t="s">
        <v>680</v>
      </c>
      <c r="N20" s="5">
        <v>69.32522</v>
      </c>
      <c r="O20" s="5" t="s">
        <v>32</v>
      </c>
      <c r="P20" s="5">
        <v>3.0</v>
      </c>
      <c r="Q20" s="58">
        <v>6.614115E-6</v>
      </c>
      <c r="R20" s="5" t="s">
        <v>376</v>
      </c>
      <c r="S20" s="5" t="s">
        <v>680</v>
      </c>
      <c r="T20" s="5">
        <v>2.757139</v>
      </c>
      <c r="U20" s="5" t="s">
        <v>32</v>
      </c>
      <c r="V20" s="5">
        <v>5.0</v>
      </c>
      <c r="W20" s="5">
        <v>0.03997007</v>
      </c>
      <c r="X20" s="5" t="s">
        <v>31</v>
      </c>
      <c r="Y20" s="5" t="s">
        <v>32</v>
      </c>
      <c r="Z20" s="5" t="s">
        <v>32</v>
      </c>
      <c r="AA20" s="5" t="s">
        <v>32</v>
      </c>
      <c r="AB20" s="5" t="s">
        <v>32</v>
      </c>
      <c r="AC20" s="5" t="s">
        <v>32</v>
      </c>
      <c r="AD20" s="5" t="s">
        <v>681</v>
      </c>
      <c r="AE20" s="5">
        <v>83.68295</v>
      </c>
      <c r="AF20" s="5">
        <v>13.27957</v>
      </c>
      <c r="AG20" s="5">
        <v>155.2538</v>
      </c>
      <c r="AH20" s="5">
        <v>2.516912</v>
      </c>
      <c r="AI20" s="5">
        <v>-0.1761535</v>
      </c>
      <c r="AJ20" s="5">
        <v>5.0607545</v>
      </c>
      <c r="AK20" s="6">
        <v>21.53753</v>
      </c>
      <c r="AL20" s="6">
        <v>-45.84774</v>
      </c>
      <c r="AM20" s="6">
        <v>88.92279</v>
      </c>
      <c r="AN20" s="6">
        <v>0.5310268</v>
      </c>
    </row>
    <row r="21" ht="15.75" customHeight="1">
      <c r="A21">
        <v>5.0</v>
      </c>
      <c r="B21" s="5">
        <v>1.0</v>
      </c>
      <c r="C21" s="5">
        <v>2.0</v>
      </c>
      <c r="D21" s="5">
        <v>1.0</v>
      </c>
      <c r="E21" s="5" t="s">
        <v>706</v>
      </c>
      <c r="F21" s="5" t="s">
        <v>678</v>
      </c>
      <c r="G21" s="5" t="s">
        <v>678</v>
      </c>
      <c r="H21" s="5">
        <v>4.0</v>
      </c>
      <c r="I21" s="5">
        <v>6.0</v>
      </c>
      <c r="J21" s="5" t="s">
        <v>31</v>
      </c>
      <c r="K21" s="5" t="s">
        <v>32</v>
      </c>
      <c r="L21" s="5" t="s">
        <v>376</v>
      </c>
      <c r="M21" s="5" t="s">
        <v>680</v>
      </c>
      <c r="N21" s="5">
        <v>70.23696</v>
      </c>
      <c r="O21" s="5" t="s">
        <v>32</v>
      </c>
      <c r="P21" s="5">
        <v>3.0</v>
      </c>
      <c r="Q21" s="58">
        <v>6.359994E-6</v>
      </c>
      <c r="R21" s="5" t="s">
        <v>376</v>
      </c>
      <c r="S21" s="5" t="s">
        <v>680</v>
      </c>
      <c r="T21" s="5">
        <v>3.06384</v>
      </c>
      <c r="U21" s="5" t="s">
        <v>32</v>
      </c>
      <c r="V21" s="5">
        <v>5.0</v>
      </c>
      <c r="W21" s="5">
        <v>0.02797935</v>
      </c>
      <c r="X21" s="5" t="s">
        <v>31</v>
      </c>
      <c r="Y21" s="5" t="s">
        <v>32</v>
      </c>
      <c r="Z21" s="5" t="s">
        <v>32</v>
      </c>
      <c r="AA21" s="5" t="s">
        <v>32</v>
      </c>
      <c r="AB21" s="5" t="s">
        <v>32</v>
      </c>
      <c r="AC21" s="5" t="s">
        <v>32</v>
      </c>
      <c r="AD21" s="5" t="s">
        <v>681</v>
      </c>
      <c r="AE21" s="5">
        <v>84.78352</v>
      </c>
      <c r="AF21" s="5">
        <v>13.45515</v>
      </c>
      <c r="AG21" s="5">
        <v>157.295</v>
      </c>
      <c r="AH21" s="5">
        <v>2.501615</v>
      </c>
      <c r="AI21" s="5">
        <v>0.1266746</v>
      </c>
      <c r="AJ21" s="5">
        <v>4.750934</v>
      </c>
      <c r="AK21" s="6">
        <v>21.80332</v>
      </c>
      <c r="AL21" s="6">
        <v>-46.53243</v>
      </c>
      <c r="AM21" s="6">
        <v>90.13907</v>
      </c>
      <c r="AN21" s="6">
        <v>0.5317417</v>
      </c>
    </row>
    <row r="22" ht="15.75" customHeight="1">
      <c r="A22">
        <v>5.0</v>
      </c>
      <c r="B22" s="5">
        <v>1.0</v>
      </c>
      <c r="C22" s="5">
        <v>3.0</v>
      </c>
      <c r="D22" s="5">
        <v>1.0</v>
      </c>
      <c r="E22" s="5" t="s">
        <v>707</v>
      </c>
      <c r="F22" s="5" t="s">
        <v>708</v>
      </c>
      <c r="G22" s="5" t="s">
        <v>703</v>
      </c>
      <c r="H22" s="5">
        <v>4.0</v>
      </c>
      <c r="I22" s="5">
        <v>5.0</v>
      </c>
      <c r="J22" s="5" t="s">
        <v>31</v>
      </c>
      <c r="K22" s="5" t="s">
        <v>32</v>
      </c>
      <c r="L22" s="5" t="s">
        <v>376</v>
      </c>
      <c r="M22" s="5" t="s">
        <v>680</v>
      </c>
      <c r="N22" s="5">
        <v>0.9117415</v>
      </c>
      <c r="O22" s="5" t="s">
        <v>32</v>
      </c>
      <c r="P22" s="5">
        <v>3.0</v>
      </c>
      <c r="Q22" s="5">
        <v>0.4291293</v>
      </c>
      <c r="R22" s="5" t="s">
        <v>376</v>
      </c>
      <c r="S22" s="5" t="s">
        <v>680</v>
      </c>
      <c r="T22" s="5">
        <v>-0.01675784</v>
      </c>
      <c r="U22" s="5" t="s">
        <v>32</v>
      </c>
      <c r="V22" s="5">
        <v>5.0</v>
      </c>
      <c r="W22" s="5">
        <v>0.9872779</v>
      </c>
      <c r="X22" s="5" t="s">
        <v>31</v>
      </c>
      <c r="Y22" s="5" t="s">
        <v>32</v>
      </c>
      <c r="Z22" s="5" t="s">
        <v>32</v>
      </c>
      <c r="AA22" s="5" t="s">
        <v>32</v>
      </c>
      <c r="AB22" s="5" t="s">
        <v>32</v>
      </c>
      <c r="AC22" s="5" t="s">
        <v>32</v>
      </c>
      <c r="AD22" s="5" t="s">
        <v>681</v>
      </c>
      <c r="AE22" s="5">
        <v>1.100569</v>
      </c>
      <c r="AF22" s="5">
        <v>-1.193241</v>
      </c>
      <c r="AG22" s="5">
        <v>3.20752</v>
      </c>
      <c r="AH22" s="5">
        <v>-0.01529775</v>
      </c>
      <c r="AI22" s="5">
        <v>-1.803326</v>
      </c>
      <c r="AJ22" s="5">
        <v>1.775138</v>
      </c>
      <c r="AK22" s="6">
        <v>0.3726999</v>
      </c>
      <c r="AL22" s="6">
        <v>-1.492874</v>
      </c>
      <c r="AM22" s="6">
        <v>2.238274</v>
      </c>
      <c r="AN22" s="6">
        <v>0.6953856</v>
      </c>
    </row>
    <row r="23" ht="15.75" customHeight="1">
      <c r="A23">
        <v>6.0</v>
      </c>
      <c r="B23" s="5">
        <v>1.0</v>
      </c>
      <c r="C23" s="5">
        <v>1.0</v>
      </c>
      <c r="D23" s="5">
        <v>1.0</v>
      </c>
      <c r="E23" s="5" t="s">
        <v>709</v>
      </c>
      <c r="F23" s="5" t="s">
        <v>678</v>
      </c>
      <c r="G23" s="5" t="s">
        <v>678</v>
      </c>
      <c r="H23" s="5">
        <v>4.0</v>
      </c>
      <c r="I23" s="5">
        <v>6.0</v>
      </c>
      <c r="J23" s="5" t="s">
        <v>27</v>
      </c>
      <c r="K23" s="5" t="s">
        <v>197</v>
      </c>
      <c r="L23" s="5" t="s">
        <v>197</v>
      </c>
      <c r="M23" s="5" t="s">
        <v>680</v>
      </c>
      <c r="N23" s="5">
        <v>6.409596</v>
      </c>
      <c r="O23" s="5" t="s">
        <v>32</v>
      </c>
      <c r="P23" s="5">
        <v>2.0</v>
      </c>
      <c r="Q23" s="5">
        <v>0.02348687</v>
      </c>
      <c r="R23" s="5" t="s">
        <v>197</v>
      </c>
      <c r="S23" s="5" t="s">
        <v>680</v>
      </c>
      <c r="T23" s="5">
        <v>7.005389</v>
      </c>
      <c r="U23" s="5" t="s">
        <v>32</v>
      </c>
      <c r="V23" s="5">
        <v>4.0</v>
      </c>
      <c r="W23" s="5">
        <v>0.002185817</v>
      </c>
      <c r="X23" s="5" t="s">
        <v>31</v>
      </c>
      <c r="Y23" s="5" t="s">
        <v>32</v>
      </c>
      <c r="Z23" s="5" t="s">
        <v>32</v>
      </c>
      <c r="AA23" s="5" t="s">
        <v>32</v>
      </c>
      <c r="AB23" s="5" t="s">
        <v>32</v>
      </c>
      <c r="AC23" s="5" t="s">
        <v>32</v>
      </c>
      <c r="AD23" s="5" t="s">
        <v>681</v>
      </c>
      <c r="AE23" s="5">
        <v>6.409596</v>
      </c>
      <c r="AF23" s="5">
        <v>0.5256721</v>
      </c>
      <c r="AG23" s="5">
        <v>12.56598</v>
      </c>
      <c r="AH23" s="5">
        <v>5.719876</v>
      </c>
      <c r="AI23" s="5">
        <v>1.592397</v>
      </c>
      <c r="AJ23" s="5">
        <v>9.823857</v>
      </c>
      <c r="AK23" s="6">
        <v>5.885693</v>
      </c>
      <c r="AL23" s="6">
        <v>1.323045</v>
      </c>
      <c r="AM23" s="6">
        <v>10.448341</v>
      </c>
      <c r="AN23" s="6">
        <v>0.01146162</v>
      </c>
      <c r="AO23" s="5" t="s">
        <v>710</v>
      </c>
    </row>
    <row r="24" ht="15.75" customHeight="1">
      <c r="A24">
        <v>7.0</v>
      </c>
      <c r="B24" s="5">
        <v>1.0</v>
      </c>
      <c r="C24" s="5">
        <v>1.0</v>
      </c>
      <c r="D24" s="5">
        <v>1.0</v>
      </c>
      <c r="E24" s="5" t="s">
        <v>711</v>
      </c>
      <c r="F24" s="5" t="s">
        <v>678</v>
      </c>
      <c r="G24" s="5" t="s">
        <v>678</v>
      </c>
      <c r="H24" s="5" t="s">
        <v>259</v>
      </c>
      <c r="I24" s="5">
        <v>12.0</v>
      </c>
      <c r="J24" s="5" t="s">
        <v>31</v>
      </c>
      <c r="K24" s="5" t="s">
        <v>32</v>
      </c>
      <c r="L24" s="5" t="s">
        <v>32</v>
      </c>
      <c r="M24" s="5" t="s">
        <v>32</v>
      </c>
      <c r="N24" s="5" t="s">
        <v>32</v>
      </c>
      <c r="O24" s="5" t="s">
        <v>32</v>
      </c>
      <c r="P24" s="5" t="s">
        <v>32</v>
      </c>
      <c r="Q24" s="5" t="s">
        <v>32</v>
      </c>
      <c r="R24" s="5" t="s">
        <v>390</v>
      </c>
      <c r="S24" s="5" t="s">
        <v>695</v>
      </c>
      <c r="T24" s="5">
        <v>2.396565</v>
      </c>
      <c r="U24" s="5" t="s">
        <v>32</v>
      </c>
      <c r="V24" s="5" t="s">
        <v>32</v>
      </c>
      <c r="W24" s="5">
        <v>0.009090909</v>
      </c>
      <c r="X24" s="5" t="s">
        <v>27</v>
      </c>
      <c r="Y24" s="5">
        <v>97.85055</v>
      </c>
      <c r="Z24" s="5">
        <v>118.9198</v>
      </c>
      <c r="AA24" s="5" t="s">
        <v>696</v>
      </c>
      <c r="AB24" s="5">
        <v>29.36897</v>
      </c>
      <c r="AC24" s="5">
        <v>150.73487</v>
      </c>
      <c r="AD24" s="5" t="s">
        <v>681</v>
      </c>
      <c r="AE24" s="5" t="s">
        <v>32</v>
      </c>
      <c r="AF24" s="5" t="s">
        <v>32</v>
      </c>
      <c r="AG24" s="5" t="s">
        <v>32</v>
      </c>
      <c r="AH24" s="5">
        <v>2.488591</v>
      </c>
      <c r="AI24" s="5">
        <v>0.7599172</v>
      </c>
      <c r="AJ24" s="5">
        <v>4.144795</v>
      </c>
      <c r="AK24" s="5" t="s">
        <v>32</v>
      </c>
      <c r="AL24" s="5" t="s">
        <v>32</v>
      </c>
      <c r="AM24" s="5" t="s">
        <v>32</v>
      </c>
      <c r="AN24" s="58" t="s">
        <v>32</v>
      </c>
      <c r="AO24" s="5" t="s">
        <v>697</v>
      </c>
    </row>
    <row r="25" ht="15.75" customHeight="1">
      <c r="A25">
        <v>7.0</v>
      </c>
      <c r="B25" s="5">
        <v>1.0</v>
      </c>
      <c r="C25" s="5">
        <v>2.0</v>
      </c>
      <c r="D25" s="5">
        <v>1.0</v>
      </c>
      <c r="E25" s="5" t="s">
        <v>712</v>
      </c>
      <c r="F25" s="5" t="s">
        <v>678</v>
      </c>
      <c r="G25" s="5" t="s">
        <v>678</v>
      </c>
      <c r="H25" s="5" t="s">
        <v>259</v>
      </c>
      <c r="I25" s="5">
        <v>9.0</v>
      </c>
      <c r="J25" s="5" t="s">
        <v>31</v>
      </c>
      <c r="K25" s="5" t="s">
        <v>32</v>
      </c>
      <c r="L25" s="5" t="s">
        <v>32</v>
      </c>
      <c r="M25" s="5" t="s">
        <v>32</v>
      </c>
      <c r="N25" s="5" t="s">
        <v>32</v>
      </c>
      <c r="O25" s="5" t="s">
        <v>32</v>
      </c>
      <c r="P25" s="5" t="s">
        <v>32</v>
      </c>
      <c r="Q25" s="5" t="s">
        <v>32</v>
      </c>
      <c r="R25" s="5" t="s">
        <v>390</v>
      </c>
      <c r="S25" s="5" t="s">
        <v>695</v>
      </c>
      <c r="T25" s="5">
        <v>2.363516</v>
      </c>
      <c r="U25" s="5" t="s">
        <v>32</v>
      </c>
      <c r="V25" s="5" t="s">
        <v>32</v>
      </c>
      <c r="W25" s="5">
        <v>0.02380952</v>
      </c>
      <c r="X25" s="5" t="s">
        <v>27</v>
      </c>
      <c r="Y25" s="5">
        <v>87.79468</v>
      </c>
      <c r="Z25" s="5">
        <v>86.13508</v>
      </c>
      <c r="AA25" s="5" t="s">
        <v>696</v>
      </c>
      <c r="AB25" s="5">
        <v>24.82747</v>
      </c>
      <c r="AC25" s="5">
        <v>124.86927</v>
      </c>
      <c r="AD25" s="5" t="s">
        <v>681</v>
      </c>
      <c r="AE25" s="5" t="s">
        <v>32</v>
      </c>
      <c r="AF25" s="5" t="s">
        <v>32</v>
      </c>
      <c r="AG25" s="5" t="s">
        <v>32</v>
      </c>
      <c r="AH25" s="5">
        <v>3.529629</v>
      </c>
      <c r="AI25" s="5">
        <v>1.208686</v>
      </c>
      <c r="AJ25" s="5">
        <v>5.766746</v>
      </c>
      <c r="AK25" s="5" t="s">
        <v>32</v>
      </c>
      <c r="AL25" s="5" t="s">
        <v>32</v>
      </c>
      <c r="AM25" s="5" t="s">
        <v>32</v>
      </c>
      <c r="AN25" s="58" t="s">
        <v>32</v>
      </c>
      <c r="AO25" s="5" t="s">
        <v>697</v>
      </c>
    </row>
    <row r="26" ht="15.75" customHeight="1">
      <c r="A26">
        <v>7.0</v>
      </c>
      <c r="B26" s="5">
        <v>1.0</v>
      </c>
      <c r="C26" s="5">
        <v>3.0</v>
      </c>
      <c r="D26" s="5">
        <v>1.0</v>
      </c>
      <c r="E26" s="5" t="s">
        <v>713</v>
      </c>
      <c r="F26" s="5" t="s">
        <v>678</v>
      </c>
      <c r="G26" s="5" t="s">
        <v>679</v>
      </c>
      <c r="H26" s="5" t="s">
        <v>259</v>
      </c>
      <c r="I26" s="5">
        <v>6.0</v>
      </c>
      <c r="J26" s="5" t="s">
        <v>31</v>
      </c>
      <c r="K26" s="5" t="s">
        <v>32</v>
      </c>
      <c r="L26" s="5" t="s">
        <v>32</v>
      </c>
      <c r="M26" s="5" t="s">
        <v>32</v>
      </c>
      <c r="N26" s="5" t="s">
        <v>32</v>
      </c>
      <c r="O26" s="5" t="s">
        <v>32</v>
      </c>
      <c r="P26" s="5" t="s">
        <v>32</v>
      </c>
      <c r="Q26" s="5" t="s">
        <v>32</v>
      </c>
      <c r="R26" s="5" t="s">
        <v>390</v>
      </c>
      <c r="S26" s="5" t="s">
        <v>695</v>
      </c>
      <c r="T26" s="5">
        <v>1.963961</v>
      </c>
      <c r="U26" s="5" t="s">
        <v>32</v>
      </c>
      <c r="V26" s="5" t="s">
        <v>32</v>
      </c>
      <c r="W26" s="5">
        <v>0.1</v>
      </c>
      <c r="X26" s="5" t="s">
        <v>27</v>
      </c>
      <c r="Y26" s="5">
        <v>405.7034</v>
      </c>
      <c r="Z26" s="5">
        <v>0.7850712</v>
      </c>
      <c r="AA26" s="5" t="s">
        <v>696</v>
      </c>
      <c r="AB26" s="5">
        <v>-73.06611</v>
      </c>
      <c r="AC26" s="5">
        <v>43.42513</v>
      </c>
      <c r="AD26" s="5" t="s">
        <v>681</v>
      </c>
      <c r="AE26" s="5" t="s">
        <v>32</v>
      </c>
      <c r="AF26" s="5" t="s">
        <v>32</v>
      </c>
      <c r="AG26" s="5" t="s">
        <v>32</v>
      </c>
      <c r="AH26" s="5">
        <v>0.3058768</v>
      </c>
      <c r="AI26" s="5">
        <v>-1.325483</v>
      </c>
      <c r="AJ26" s="5">
        <v>1.901168</v>
      </c>
      <c r="AK26" s="5" t="s">
        <v>32</v>
      </c>
      <c r="AL26" s="5" t="s">
        <v>32</v>
      </c>
      <c r="AM26" s="5" t="s">
        <v>32</v>
      </c>
      <c r="AN26" s="58" t="s">
        <v>32</v>
      </c>
      <c r="AO26" s="5" t="s">
        <v>697</v>
      </c>
    </row>
    <row r="27" ht="15.75" customHeight="1">
      <c r="A27">
        <v>8.0</v>
      </c>
      <c r="B27" s="5">
        <v>1.0</v>
      </c>
      <c r="C27" s="5">
        <v>1.0</v>
      </c>
      <c r="D27" s="5">
        <v>1.0</v>
      </c>
      <c r="E27" s="5" t="s">
        <v>714</v>
      </c>
      <c r="F27" s="5" t="s">
        <v>678</v>
      </c>
      <c r="G27" s="5" t="s">
        <v>678</v>
      </c>
      <c r="H27" s="5" t="s">
        <v>259</v>
      </c>
      <c r="I27" s="5">
        <v>12.0</v>
      </c>
      <c r="J27" s="5" t="s">
        <v>31</v>
      </c>
      <c r="K27" s="5" t="s">
        <v>32</v>
      </c>
      <c r="L27" s="5" t="s">
        <v>32</v>
      </c>
      <c r="M27" s="5" t="s">
        <v>32</v>
      </c>
      <c r="N27" s="5" t="s">
        <v>32</v>
      </c>
      <c r="O27" s="5" t="s">
        <v>32</v>
      </c>
      <c r="P27" s="5" t="s">
        <v>32</v>
      </c>
      <c r="Q27" s="5" t="s">
        <v>32</v>
      </c>
      <c r="R27" s="5" t="s">
        <v>32</v>
      </c>
      <c r="S27" s="5" t="s">
        <v>32</v>
      </c>
      <c r="T27" s="5" t="s">
        <v>32</v>
      </c>
      <c r="U27" s="5" t="s">
        <v>32</v>
      </c>
      <c r="V27" s="5" t="s">
        <v>32</v>
      </c>
      <c r="W27" s="5" t="s">
        <v>32</v>
      </c>
      <c r="X27" s="5" t="s">
        <v>27</v>
      </c>
      <c r="Y27" s="5">
        <v>1.60206</v>
      </c>
      <c r="Z27" s="5">
        <v>1.839029</v>
      </c>
      <c r="AA27" s="5" t="s">
        <v>715</v>
      </c>
      <c r="AB27" s="5" t="s">
        <v>32</v>
      </c>
      <c r="AC27" s="5" t="s">
        <v>32</v>
      </c>
      <c r="AD27" s="5" t="s">
        <v>32</v>
      </c>
      <c r="AE27" s="5" t="s">
        <v>32</v>
      </c>
      <c r="AF27" s="5" t="s">
        <v>32</v>
      </c>
      <c r="AG27" s="5" t="s">
        <v>32</v>
      </c>
      <c r="AH27" s="5" t="s">
        <v>32</v>
      </c>
      <c r="AI27" s="5" t="s">
        <v>32</v>
      </c>
      <c r="AJ27" s="5" t="s">
        <v>32</v>
      </c>
      <c r="AK27" s="37" t="s">
        <v>32</v>
      </c>
      <c r="AL27" s="37" t="s">
        <v>32</v>
      </c>
      <c r="AM27" s="37" t="s">
        <v>32</v>
      </c>
      <c r="AN27" s="37" t="s">
        <v>32</v>
      </c>
    </row>
    <row r="28" ht="15.75" customHeight="1">
      <c r="A28">
        <v>8.0</v>
      </c>
      <c r="B28" s="5">
        <v>1.0</v>
      </c>
      <c r="C28" s="5">
        <v>2.0</v>
      </c>
      <c r="D28" s="5">
        <v>1.0</v>
      </c>
      <c r="E28" s="5" t="s">
        <v>716</v>
      </c>
      <c r="F28" s="5" t="s">
        <v>678</v>
      </c>
      <c r="G28" s="5" t="s">
        <v>678</v>
      </c>
      <c r="H28" s="5" t="s">
        <v>259</v>
      </c>
      <c r="I28" s="5">
        <v>12.0</v>
      </c>
      <c r="J28" s="5" t="s">
        <v>31</v>
      </c>
      <c r="K28" s="5" t="s">
        <v>32</v>
      </c>
      <c r="L28" s="5" t="s">
        <v>32</v>
      </c>
      <c r="M28" s="5" t="s">
        <v>32</v>
      </c>
      <c r="N28" s="5" t="s">
        <v>32</v>
      </c>
      <c r="O28" s="5" t="s">
        <v>32</v>
      </c>
      <c r="P28" s="5" t="s">
        <v>32</v>
      </c>
      <c r="Q28" s="5" t="s">
        <v>32</v>
      </c>
      <c r="R28" s="5" t="s">
        <v>32</v>
      </c>
      <c r="S28" s="5" t="s">
        <v>32</v>
      </c>
      <c r="T28" s="5" t="s">
        <v>32</v>
      </c>
      <c r="U28" s="5" t="s">
        <v>32</v>
      </c>
      <c r="V28" s="5" t="s">
        <v>32</v>
      </c>
      <c r="W28" s="5" t="s">
        <v>32</v>
      </c>
      <c r="X28" s="5" t="s">
        <v>27</v>
      </c>
      <c r="Y28" s="5">
        <v>1.823909</v>
      </c>
      <c r="Z28" s="5">
        <v>1.847683</v>
      </c>
      <c r="AA28" s="5" t="s">
        <v>715</v>
      </c>
      <c r="AB28" s="5" t="s">
        <v>32</v>
      </c>
      <c r="AC28" s="5" t="s">
        <v>32</v>
      </c>
      <c r="AD28" s="5" t="s">
        <v>32</v>
      </c>
      <c r="AE28" s="5" t="s">
        <v>32</v>
      </c>
      <c r="AF28" s="5" t="s">
        <v>32</v>
      </c>
      <c r="AG28" s="5" t="s">
        <v>32</v>
      </c>
      <c r="AH28" s="5" t="s">
        <v>32</v>
      </c>
      <c r="AI28" s="5" t="s">
        <v>32</v>
      </c>
      <c r="AJ28" s="5" t="s">
        <v>32</v>
      </c>
      <c r="AK28" s="37" t="s">
        <v>32</v>
      </c>
      <c r="AL28" s="37" t="s">
        <v>32</v>
      </c>
      <c r="AM28" s="37" t="s">
        <v>32</v>
      </c>
      <c r="AN28" s="37" t="s">
        <v>32</v>
      </c>
    </row>
    <row r="29" ht="15.75" customHeight="1">
      <c r="A29">
        <v>8.0</v>
      </c>
      <c r="B29" s="5">
        <v>1.0</v>
      </c>
      <c r="C29" s="5">
        <v>3.0</v>
      </c>
      <c r="D29" s="5">
        <v>1.0</v>
      </c>
      <c r="E29" s="5" t="s">
        <v>717</v>
      </c>
      <c r="F29" s="5" t="s">
        <v>708</v>
      </c>
      <c r="G29" s="5" t="s">
        <v>708</v>
      </c>
      <c r="H29" s="5" t="s">
        <v>259</v>
      </c>
      <c r="I29" s="5">
        <v>12.0</v>
      </c>
      <c r="J29" s="5" t="s">
        <v>31</v>
      </c>
      <c r="K29" s="5" t="s">
        <v>32</v>
      </c>
      <c r="L29" s="5" t="s">
        <v>32</v>
      </c>
      <c r="M29" s="5" t="s">
        <v>32</v>
      </c>
      <c r="N29" s="5" t="s">
        <v>32</v>
      </c>
      <c r="O29" s="5" t="s">
        <v>32</v>
      </c>
      <c r="P29" s="5" t="s">
        <v>32</v>
      </c>
      <c r="Q29" s="5" t="s">
        <v>32</v>
      </c>
      <c r="R29" s="5" t="s">
        <v>32</v>
      </c>
      <c r="S29" s="5" t="s">
        <v>32</v>
      </c>
      <c r="T29" s="5" t="s">
        <v>32</v>
      </c>
      <c r="U29" s="5" t="s">
        <v>32</v>
      </c>
      <c r="V29" s="5" t="s">
        <v>32</v>
      </c>
      <c r="W29" s="5" t="s">
        <v>32</v>
      </c>
      <c r="X29" s="5" t="s">
        <v>27</v>
      </c>
      <c r="Y29" s="5">
        <v>0.6953946</v>
      </c>
      <c r="Z29" s="5">
        <v>0.440272</v>
      </c>
      <c r="AA29" s="5" t="s">
        <v>715</v>
      </c>
      <c r="AB29" s="5" t="s">
        <v>32</v>
      </c>
      <c r="AC29" s="5" t="s">
        <v>32</v>
      </c>
      <c r="AD29" s="5" t="s">
        <v>32</v>
      </c>
      <c r="AE29" s="5" t="s">
        <v>32</v>
      </c>
      <c r="AF29" s="5" t="s">
        <v>32</v>
      </c>
      <c r="AG29" s="5" t="s">
        <v>32</v>
      </c>
      <c r="AH29" s="5" t="s">
        <v>32</v>
      </c>
      <c r="AI29" s="5" t="s">
        <v>32</v>
      </c>
      <c r="AJ29" s="5" t="s">
        <v>32</v>
      </c>
      <c r="AK29" s="37" t="s">
        <v>32</v>
      </c>
      <c r="AL29" s="37" t="s">
        <v>32</v>
      </c>
      <c r="AM29" s="37" t="s">
        <v>32</v>
      </c>
      <c r="AN29" s="37" t="s">
        <v>32</v>
      </c>
    </row>
    <row r="30" ht="15.75" customHeight="1">
      <c r="A30">
        <v>8.0</v>
      </c>
      <c r="B30" s="5">
        <v>1.0</v>
      </c>
      <c r="C30" s="5">
        <v>4.0</v>
      </c>
      <c r="D30" s="5">
        <v>1.0</v>
      </c>
      <c r="E30" s="5" t="s">
        <v>718</v>
      </c>
      <c r="F30" s="5" t="s">
        <v>678</v>
      </c>
      <c r="G30" s="5" t="s">
        <v>678</v>
      </c>
      <c r="H30" s="5" t="s">
        <v>259</v>
      </c>
      <c r="I30" s="5">
        <v>12.0</v>
      </c>
      <c r="J30" s="5" t="s">
        <v>31</v>
      </c>
      <c r="K30" s="5" t="s">
        <v>32</v>
      </c>
      <c r="L30" s="5" t="s">
        <v>32</v>
      </c>
      <c r="M30" s="5" t="s">
        <v>32</v>
      </c>
      <c r="N30" s="5" t="s">
        <v>32</v>
      </c>
      <c r="O30" s="5" t="s">
        <v>32</v>
      </c>
      <c r="P30" s="5" t="s">
        <v>32</v>
      </c>
      <c r="Q30" s="5" t="s">
        <v>32</v>
      </c>
      <c r="R30" s="5" t="s">
        <v>32</v>
      </c>
      <c r="S30" s="5" t="s">
        <v>32</v>
      </c>
      <c r="T30" s="5" t="s">
        <v>32</v>
      </c>
      <c r="U30" s="5" t="s">
        <v>32</v>
      </c>
      <c r="V30" s="5" t="s">
        <v>32</v>
      </c>
      <c r="W30" s="5" t="s">
        <v>32</v>
      </c>
      <c r="X30" s="5" t="s">
        <v>27</v>
      </c>
      <c r="Y30" s="5">
        <v>2.045757</v>
      </c>
      <c r="Z30" s="5">
        <v>2.158321</v>
      </c>
      <c r="AA30" s="5" t="s">
        <v>715</v>
      </c>
      <c r="AB30" s="5" t="s">
        <v>32</v>
      </c>
      <c r="AC30" s="5" t="s">
        <v>32</v>
      </c>
      <c r="AD30" s="5" t="s">
        <v>32</v>
      </c>
      <c r="AE30" s="5" t="s">
        <v>32</v>
      </c>
      <c r="AF30" s="5" t="s">
        <v>32</v>
      </c>
      <c r="AG30" s="5" t="s">
        <v>32</v>
      </c>
      <c r="AH30" s="5" t="s">
        <v>32</v>
      </c>
      <c r="AI30" s="5" t="s">
        <v>32</v>
      </c>
      <c r="AJ30" s="5" t="s">
        <v>32</v>
      </c>
      <c r="AK30" s="37" t="s">
        <v>32</v>
      </c>
      <c r="AL30" s="37" t="s">
        <v>32</v>
      </c>
      <c r="AM30" s="37" t="s">
        <v>32</v>
      </c>
      <c r="AN30" s="37" t="s">
        <v>32</v>
      </c>
    </row>
    <row r="31" ht="15.75" customHeight="1">
      <c r="A31">
        <v>8.0</v>
      </c>
      <c r="B31" s="5">
        <v>1.0</v>
      </c>
      <c r="C31" s="5">
        <v>5.0</v>
      </c>
      <c r="D31" s="5">
        <v>1.0</v>
      </c>
      <c r="E31" s="5" t="s">
        <v>719</v>
      </c>
      <c r="F31" s="5" t="s">
        <v>678</v>
      </c>
      <c r="G31" s="5" t="s">
        <v>678</v>
      </c>
      <c r="H31" s="5" t="s">
        <v>259</v>
      </c>
      <c r="I31" s="5">
        <v>12.0</v>
      </c>
      <c r="J31" s="5" t="s">
        <v>31</v>
      </c>
      <c r="K31" s="5" t="s">
        <v>32</v>
      </c>
      <c r="L31" s="5" t="s">
        <v>32</v>
      </c>
      <c r="M31" s="5" t="s">
        <v>32</v>
      </c>
      <c r="N31" s="5" t="s">
        <v>32</v>
      </c>
      <c r="O31" s="5" t="s">
        <v>32</v>
      </c>
      <c r="P31" s="5" t="s">
        <v>32</v>
      </c>
      <c r="Q31" s="5" t="s">
        <v>32</v>
      </c>
      <c r="R31" s="5" t="s">
        <v>32</v>
      </c>
      <c r="S31" s="5" t="s">
        <v>32</v>
      </c>
      <c r="T31" s="5" t="s">
        <v>32</v>
      </c>
      <c r="U31" s="5" t="s">
        <v>32</v>
      </c>
      <c r="V31" s="5" t="s">
        <v>32</v>
      </c>
      <c r="W31" s="5" t="s">
        <v>32</v>
      </c>
      <c r="X31" s="5" t="s">
        <v>27</v>
      </c>
      <c r="Y31" s="5">
        <v>2.408935</v>
      </c>
      <c r="Z31" s="5">
        <v>1.516184</v>
      </c>
      <c r="AA31" s="5" t="s">
        <v>715</v>
      </c>
      <c r="AB31" s="5" t="s">
        <v>32</v>
      </c>
      <c r="AC31" s="5" t="s">
        <v>32</v>
      </c>
      <c r="AD31" s="5" t="s">
        <v>32</v>
      </c>
      <c r="AE31" s="5" t="s">
        <v>32</v>
      </c>
      <c r="AF31" s="5" t="s">
        <v>32</v>
      </c>
      <c r="AG31" s="5" t="s">
        <v>32</v>
      </c>
      <c r="AH31" s="5" t="s">
        <v>32</v>
      </c>
      <c r="AI31" s="5" t="s">
        <v>32</v>
      </c>
      <c r="AJ31" s="5" t="s">
        <v>32</v>
      </c>
      <c r="AK31" s="37" t="s">
        <v>32</v>
      </c>
      <c r="AL31" s="37" t="s">
        <v>32</v>
      </c>
      <c r="AM31" s="37" t="s">
        <v>32</v>
      </c>
      <c r="AN31" s="37" t="s">
        <v>32</v>
      </c>
    </row>
    <row r="32" ht="15.75" customHeight="1">
      <c r="A32">
        <v>8.0</v>
      </c>
      <c r="B32" s="5">
        <v>2.0</v>
      </c>
      <c r="C32" s="5">
        <v>1.0</v>
      </c>
      <c r="D32" s="5">
        <v>1.0</v>
      </c>
      <c r="E32" s="5" t="s">
        <v>720</v>
      </c>
      <c r="F32" s="5" t="s">
        <v>708</v>
      </c>
      <c r="G32" s="5" t="s">
        <v>703</v>
      </c>
      <c r="H32" s="5" t="s">
        <v>259</v>
      </c>
      <c r="I32" s="5">
        <v>42.0</v>
      </c>
      <c r="J32" s="5" t="s">
        <v>31</v>
      </c>
      <c r="K32" s="5" t="s">
        <v>32</v>
      </c>
      <c r="L32" s="5" t="s">
        <v>32</v>
      </c>
      <c r="M32" s="5" t="s">
        <v>32</v>
      </c>
      <c r="N32" s="5" t="s">
        <v>32</v>
      </c>
      <c r="O32" s="5" t="s">
        <v>32</v>
      </c>
      <c r="P32" s="5" t="s">
        <v>32</v>
      </c>
      <c r="Q32" s="5" t="s">
        <v>32</v>
      </c>
      <c r="R32" s="5" t="s">
        <v>376</v>
      </c>
      <c r="S32" s="5" t="s">
        <v>680</v>
      </c>
      <c r="T32" s="5">
        <v>-0.07143023</v>
      </c>
      <c r="U32" s="5" t="s">
        <v>32</v>
      </c>
      <c r="V32" s="5">
        <v>80.0</v>
      </c>
      <c r="W32" s="5">
        <v>0.9432336</v>
      </c>
      <c r="X32" s="5" t="s">
        <v>27</v>
      </c>
      <c r="Y32" s="5">
        <v>0.3387838</v>
      </c>
      <c r="Z32" s="5">
        <v>-0.01385344</v>
      </c>
      <c r="AA32" s="5" t="s">
        <v>715</v>
      </c>
      <c r="AB32" s="5">
        <v>-0.4318728</v>
      </c>
      <c r="AC32" s="5">
        <v>0.4041659</v>
      </c>
      <c r="AD32" s="5" t="s">
        <v>681</v>
      </c>
      <c r="AE32" s="5" t="s">
        <v>32</v>
      </c>
      <c r="AF32" s="5" t="s">
        <v>32</v>
      </c>
      <c r="AG32" s="5" t="s">
        <v>32</v>
      </c>
      <c r="AH32" s="5">
        <v>-0.02204385</v>
      </c>
      <c r="AI32" s="5">
        <v>-0.6267837</v>
      </c>
      <c r="AJ32" s="5">
        <v>0.5829707</v>
      </c>
      <c r="AK32" s="37" t="s">
        <v>32</v>
      </c>
      <c r="AL32" s="37" t="s">
        <v>32</v>
      </c>
      <c r="AM32" s="37" t="s">
        <v>32</v>
      </c>
      <c r="AN32" s="37" t="s">
        <v>32</v>
      </c>
    </row>
    <row r="33" ht="15.75" customHeight="1">
      <c r="A33">
        <v>8.0</v>
      </c>
      <c r="B33" s="5">
        <v>2.0</v>
      </c>
      <c r="C33" s="5">
        <v>2.0</v>
      </c>
      <c r="D33" s="5">
        <v>1.0</v>
      </c>
      <c r="E33" s="5" t="s">
        <v>721</v>
      </c>
      <c r="F33" s="5" t="s">
        <v>678</v>
      </c>
      <c r="G33" s="5" t="s">
        <v>678</v>
      </c>
      <c r="H33" s="5" t="s">
        <v>259</v>
      </c>
      <c r="I33" s="5">
        <v>42.0</v>
      </c>
      <c r="J33" s="5" t="s">
        <v>31</v>
      </c>
      <c r="K33" s="5" t="s">
        <v>32</v>
      </c>
      <c r="L33" s="5" t="s">
        <v>32</v>
      </c>
      <c r="M33" s="5" t="s">
        <v>32</v>
      </c>
      <c r="N33" s="5" t="s">
        <v>32</v>
      </c>
      <c r="O33" s="5" t="s">
        <v>32</v>
      </c>
      <c r="P33" s="5" t="s">
        <v>32</v>
      </c>
      <c r="Q33" s="5" t="s">
        <v>32</v>
      </c>
      <c r="R33" s="5" t="s">
        <v>376</v>
      </c>
      <c r="S33" s="5" t="s">
        <v>680</v>
      </c>
      <c r="T33" s="5">
        <v>3.657943</v>
      </c>
      <c r="U33" s="5" t="s">
        <v>32</v>
      </c>
      <c r="V33" s="5">
        <v>80.0</v>
      </c>
      <c r="W33" s="5">
        <v>4.538276E-4</v>
      </c>
      <c r="X33" s="5" t="s">
        <v>27</v>
      </c>
      <c r="Y33" s="5">
        <v>0.9910164</v>
      </c>
      <c r="Z33" s="5">
        <v>0.7094346</v>
      </c>
      <c r="AA33" s="5" t="s">
        <v>715</v>
      </c>
      <c r="AB33" s="5">
        <v>0.345363</v>
      </c>
      <c r="AC33" s="5">
        <v>1.073506</v>
      </c>
      <c r="AD33" s="5" t="s">
        <v>681</v>
      </c>
      <c r="AE33" s="5" t="s">
        <v>32</v>
      </c>
      <c r="AF33" s="5" t="s">
        <v>32</v>
      </c>
      <c r="AG33" s="5" t="s">
        <v>32</v>
      </c>
      <c r="AH33" s="5">
        <v>1.128866</v>
      </c>
      <c r="AI33" s="5">
        <v>0.4696089</v>
      </c>
      <c r="AJ33" s="5">
        <v>1.775986</v>
      </c>
      <c r="AK33" s="37" t="s">
        <v>32</v>
      </c>
      <c r="AL33" s="37" t="s">
        <v>32</v>
      </c>
      <c r="AM33" s="37" t="s">
        <v>32</v>
      </c>
      <c r="AN33" s="37" t="s">
        <v>32</v>
      </c>
    </row>
    <row r="34" ht="15.75" customHeight="1">
      <c r="A34">
        <v>8.0</v>
      </c>
      <c r="B34" s="5">
        <v>2.0</v>
      </c>
      <c r="C34" s="5">
        <v>3.0</v>
      </c>
      <c r="D34" s="5">
        <v>1.0</v>
      </c>
      <c r="E34" s="5" t="s">
        <v>722</v>
      </c>
      <c r="F34" s="5" t="s">
        <v>708</v>
      </c>
      <c r="G34" s="5" t="s">
        <v>678</v>
      </c>
      <c r="H34" s="5" t="s">
        <v>259</v>
      </c>
      <c r="I34" s="5">
        <v>42.0</v>
      </c>
      <c r="J34" s="5" t="s">
        <v>31</v>
      </c>
      <c r="K34" s="5" t="s">
        <v>32</v>
      </c>
      <c r="L34" s="5" t="s">
        <v>32</v>
      </c>
      <c r="M34" s="5" t="s">
        <v>32</v>
      </c>
      <c r="N34" s="5" t="s">
        <v>32</v>
      </c>
      <c r="O34" s="5" t="s">
        <v>32</v>
      </c>
      <c r="P34" s="5" t="s">
        <v>32</v>
      </c>
      <c r="Q34" s="5" t="s">
        <v>32</v>
      </c>
      <c r="R34" s="5" t="s">
        <v>376</v>
      </c>
      <c r="S34" s="5" t="s">
        <v>695</v>
      </c>
      <c r="T34" s="5">
        <v>2.253265</v>
      </c>
      <c r="U34" s="5" t="s">
        <v>32</v>
      </c>
      <c r="V34" s="5" t="s">
        <v>32</v>
      </c>
      <c r="W34" s="5">
        <v>0.02424242</v>
      </c>
      <c r="X34" s="5" t="s">
        <v>27</v>
      </c>
      <c r="Y34" s="5">
        <v>3.71194</v>
      </c>
      <c r="Z34" s="5">
        <v>0.4439601</v>
      </c>
      <c r="AA34" s="5" t="s">
        <v>696</v>
      </c>
      <c r="AB34" s="5">
        <v>0.0388647</v>
      </c>
      <c r="AC34" s="5">
        <v>1.0099663</v>
      </c>
      <c r="AD34" s="5" t="s">
        <v>681</v>
      </c>
      <c r="AE34" s="5" t="s">
        <v>32</v>
      </c>
      <c r="AF34" s="5" t="s">
        <v>32</v>
      </c>
      <c r="AG34" s="5" t="s">
        <v>32</v>
      </c>
      <c r="AH34" s="5">
        <v>0.6494824</v>
      </c>
      <c r="AI34" s="5">
        <v>0.024366</v>
      </c>
      <c r="AJ34" s="5">
        <v>1.266912</v>
      </c>
      <c r="AK34" s="5" t="s">
        <v>32</v>
      </c>
      <c r="AL34" s="5" t="s">
        <v>32</v>
      </c>
      <c r="AM34" s="5" t="s">
        <v>32</v>
      </c>
      <c r="AN34" s="58" t="s">
        <v>32</v>
      </c>
      <c r="AO34" s="5" t="s">
        <v>697</v>
      </c>
    </row>
    <row r="35" ht="15.75" customHeight="1">
      <c r="A35">
        <v>8.0</v>
      </c>
      <c r="B35" s="5">
        <v>2.0</v>
      </c>
      <c r="C35" s="5">
        <v>4.0</v>
      </c>
      <c r="D35" s="5">
        <v>1.0</v>
      </c>
      <c r="E35" s="5" t="s">
        <v>723</v>
      </c>
      <c r="F35" s="5" t="s">
        <v>678</v>
      </c>
      <c r="G35" s="5" t="s">
        <v>679</v>
      </c>
      <c r="H35" s="5" t="s">
        <v>259</v>
      </c>
      <c r="I35" s="5">
        <v>42.0</v>
      </c>
      <c r="J35" s="5" t="s">
        <v>31</v>
      </c>
      <c r="K35" s="5" t="s">
        <v>32</v>
      </c>
      <c r="L35" s="5" t="s">
        <v>32</v>
      </c>
      <c r="M35" s="5" t="s">
        <v>32</v>
      </c>
      <c r="N35" s="5" t="s">
        <v>32</v>
      </c>
      <c r="O35" s="5" t="s">
        <v>32</v>
      </c>
      <c r="P35" s="5" t="s">
        <v>32</v>
      </c>
      <c r="Q35" s="5" t="s">
        <v>32</v>
      </c>
      <c r="R35" s="5" t="s">
        <v>376</v>
      </c>
      <c r="S35" s="5" t="s">
        <v>695</v>
      </c>
      <c r="T35" s="5">
        <v>0.6671679</v>
      </c>
      <c r="U35" s="5" t="s">
        <v>32</v>
      </c>
      <c r="V35" s="5" t="s">
        <v>32</v>
      </c>
      <c r="W35" s="5">
        <v>0.5046649</v>
      </c>
      <c r="X35" s="5" t="s">
        <v>27</v>
      </c>
      <c r="Y35" s="5">
        <v>0.3460416</v>
      </c>
      <c r="Z35" s="5">
        <v>0.1335532</v>
      </c>
      <c r="AA35" s="5" t="s">
        <v>696</v>
      </c>
      <c r="AB35" s="5">
        <v>-0.3234275</v>
      </c>
      <c r="AC35" s="5">
        <v>0.7075629</v>
      </c>
      <c r="AD35" s="5" t="s">
        <v>681</v>
      </c>
      <c r="AE35" s="5" t="s">
        <v>32</v>
      </c>
      <c r="AF35" s="5" t="s">
        <v>32</v>
      </c>
      <c r="AG35" s="5" t="s">
        <v>32</v>
      </c>
      <c r="AH35" s="5">
        <v>0.1604268</v>
      </c>
      <c r="AI35" s="5">
        <v>-0.4464418</v>
      </c>
      <c r="AJ35" s="5">
        <v>0.7653028</v>
      </c>
      <c r="AK35" s="5" t="s">
        <v>32</v>
      </c>
      <c r="AL35" s="5" t="s">
        <v>32</v>
      </c>
      <c r="AM35" s="5" t="s">
        <v>32</v>
      </c>
      <c r="AN35" s="58" t="s">
        <v>32</v>
      </c>
      <c r="AO35" s="5" t="s">
        <v>697</v>
      </c>
    </row>
    <row r="36" ht="15.75" customHeight="1">
      <c r="A36">
        <v>9.0</v>
      </c>
      <c r="B36" s="5">
        <v>1.0</v>
      </c>
      <c r="C36" s="5">
        <v>1.0</v>
      </c>
      <c r="D36" s="5">
        <v>1.0</v>
      </c>
      <c r="E36" s="5" t="s">
        <v>724</v>
      </c>
      <c r="F36" s="5" t="s">
        <v>678</v>
      </c>
      <c r="G36" s="5" t="s">
        <v>678</v>
      </c>
      <c r="H36" s="5" t="s">
        <v>259</v>
      </c>
      <c r="I36" s="5">
        <v>1.0</v>
      </c>
      <c r="J36" s="5" t="s">
        <v>31</v>
      </c>
      <c r="K36" s="5" t="s">
        <v>32</v>
      </c>
      <c r="L36" s="5" t="s">
        <v>32</v>
      </c>
      <c r="M36" s="5" t="s">
        <v>32</v>
      </c>
      <c r="N36" s="5" t="s">
        <v>32</v>
      </c>
      <c r="O36" s="5" t="s">
        <v>32</v>
      </c>
      <c r="P36" s="5" t="s">
        <v>32</v>
      </c>
      <c r="Q36" s="5" t="s">
        <v>32</v>
      </c>
      <c r="R36" s="5" t="s">
        <v>32</v>
      </c>
      <c r="S36" s="5" t="s">
        <v>32</v>
      </c>
      <c r="T36" s="5" t="s">
        <v>32</v>
      </c>
      <c r="U36" s="5" t="s">
        <v>32</v>
      </c>
      <c r="V36" s="5" t="s">
        <v>32</v>
      </c>
      <c r="W36" s="5" t="s">
        <v>32</v>
      </c>
      <c r="X36" s="5" t="s">
        <v>27</v>
      </c>
      <c r="Y36" s="5" t="s">
        <v>32</v>
      </c>
      <c r="Z36" s="5" t="s">
        <v>32</v>
      </c>
      <c r="AA36" s="5" t="s">
        <v>32</v>
      </c>
      <c r="AB36" s="5" t="s">
        <v>32</v>
      </c>
      <c r="AC36" s="5" t="s">
        <v>32</v>
      </c>
      <c r="AD36" s="5" t="s">
        <v>32</v>
      </c>
      <c r="AE36" s="5" t="s">
        <v>32</v>
      </c>
      <c r="AF36" s="5" t="s">
        <v>32</v>
      </c>
      <c r="AG36" s="5" t="s">
        <v>32</v>
      </c>
      <c r="AH36" s="5" t="s">
        <v>32</v>
      </c>
      <c r="AI36" s="5" t="s">
        <v>32</v>
      </c>
      <c r="AJ36" s="5" t="s">
        <v>32</v>
      </c>
      <c r="AK36" s="37" t="s">
        <v>32</v>
      </c>
      <c r="AL36" s="37" t="s">
        <v>32</v>
      </c>
      <c r="AM36" s="37" t="s">
        <v>32</v>
      </c>
      <c r="AN36" s="37" t="s">
        <v>32</v>
      </c>
      <c r="AO36" s="5" t="s">
        <v>725</v>
      </c>
    </row>
    <row r="37" ht="15.75" customHeight="1">
      <c r="A37">
        <v>9.0</v>
      </c>
      <c r="B37" s="5">
        <v>1.0</v>
      </c>
      <c r="C37" s="5">
        <v>1.0</v>
      </c>
      <c r="D37" s="5">
        <v>2.0</v>
      </c>
      <c r="E37" s="5" t="s">
        <v>726</v>
      </c>
      <c r="F37" s="5" t="s">
        <v>678</v>
      </c>
      <c r="G37" s="5" t="s">
        <v>678</v>
      </c>
      <c r="H37" s="5" t="s">
        <v>259</v>
      </c>
      <c r="I37" s="5">
        <v>1.0</v>
      </c>
      <c r="J37" s="5" t="s">
        <v>31</v>
      </c>
      <c r="K37" s="5" t="s">
        <v>32</v>
      </c>
      <c r="L37" s="5" t="s">
        <v>32</v>
      </c>
      <c r="M37" s="5" t="s">
        <v>32</v>
      </c>
      <c r="N37" s="5" t="s">
        <v>32</v>
      </c>
      <c r="O37" s="5" t="s">
        <v>32</v>
      </c>
      <c r="P37" s="5" t="s">
        <v>32</v>
      </c>
      <c r="Q37" s="5" t="s">
        <v>32</v>
      </c>
      <c r="R37" s="5" t="s">
        <v>32</v>
      </c>
      <c r="S37" s="5" t="s">
        <v>32</v>
      </c>
      <c r="T37" s="5" t="s">
        <v>32</v>
      </c>
      <c r="U37" s="5" t="s">
        <v>32</v>
      </c>
      <c r="V37" s="5" t="s">
        <v>32</v>
      </c>
      <c r="W37" s="5" t="s">
        <v>32</v>
      </c>
      <c r="X37" s="5" t="s">
        <v>27</v>
      </c>
      <c r="Y37" s="5" t="s">
        <v>32</v>
      </c>
      <c r="Z37" s="5" t="s">
        <v>32</v>
      </c>
      <c r="AA37" s="5" t="s">
        <v>32</v>
      </c>
      <c r="AB37" s="5" t="s">
        <v>32</v>
      </c>
      <c r="AC37" s="5" t="s">
        <v>32</v>
      </c>
      <c r="AD37" s="5" t="s">
        <v>32</v>
      </c>
      <c r="AE37" s="5" t="s">
        <v>32</v>
      </c>
      <c r="AF37" s="5" t="s">
        <v>32</v>
      </c>
      <c r="AG37" s="5" t="s">
        <v>32</v>
      </c>
      <c r="AH37" s="5" t="s">
        <v>32</v>
      </c>
      <c r="AI37" s="5" t="s">
        <v>32</v>
      </c>
      <c r="AJ37" s="5" t="s">
        <v>32</v>
      </c>
      <c r="AK37" s="37" t="s">
        <v>32</v>
      </c>
      <c r="AL37" s="37" t="s">
        <v>32</v>
      </c>
      <c r="AM37" s="37" t="s">
        <v>32</v>
      </c>
      <c r="AN37" s="37" t="s">
        <v>32</v>
      </c>
      <c r="AO37" s="5" t="s">
        <v>725</v>
      </c>
    </row>
    <row r="38" ht="15.75" customHeight="1">
      <c r="A38">
        <v>9.0</v>
      </c>
      <c r="B38" s="5">
        <v>1.0</v>
      </c>
      <c r="C38" s="5">
        <v>1.0</v>
      </c>
      <c r="D38" s="5">
        <v>3.0</v>
      </c>
      <c r="E38" s="5" t="s">
        <v>727</v>
      </c>
      <c r="F38" s="5" t="s">
        <v>678</v>
      </c>
      <c r="G38" s="5" t="s">
        <v>678</v>
      </c>
      <c r="H38" s="5" t="s">
        <v>259</v>
      </c>
      <c r="I38" s="5">
        <v>1.0</v>
      </c>
      <c r="J38" s="5" t="s">
        <v>31</v>
      </c>
      <c r="K38" s="5" t="s">
        <v>32</v>
      </c>
      <c r="L38" s="5" t="s">
        <v>32</v>
      </c>
      <c r="M38" s="5" t="s">
        <v>32</v>
      </c>
      <c r="N38" s="5" t="s">
        <v>32</v>
      </c>
      <c r="O38" s="5" t="s">
        <v>32</v>
      </c>
      <c r="P38" s="5" t="s">
        <v>32</v>
      </c>
      <c r="Q38" s="5" t="s">
        <v>32</v>
      </c>
      <c r="R38" s="5" t="s">
        <v>32</v>
      </c>
      <c r="S38" s="5" t="s">
        <v>32</v>
      </c>
      <c r="T38" s="5" t="s">
        <v>32</v>
      </c>
      <c r="U38" s="5" t="s">
        <v>32</v>
      </c>
      <c r="V38" s="5" t="s">
        <v>32</v>
      </c>
      <c r="W38" s="5" t="s">
        <v>32</v>
      </c>
      <c r="X38" s="5" t="s">
        <v>27</v>
      </c>
      <c r="Y38" s="5" t="s">
        <v>32</v>
      </c>
      <c r="Z38" s="5" t="s">
        <v>32</v>
      </c>
      <c r="AA38" s="5" t="s">
        <v>32</v>
      </c>
      <c r="AB38" s="5" t="s">
        <v>32</v>
      </c>
      <c r="AC38" s="5" t="s">
        <v>32</v>
      </c>
      <c r="AD38" s="5" t="s">
        <v>32</v>
      </c>
      <c r="AE38" s="5" t="s">
        <v>32</v>
      </c>
      <c r="AF38" s="5" t="s">
        <v>32</v>
      </c>
      <c r="AG38" s="5" t="s">
        <v>32</v>
      </c>
      <c r="AH38" s="5" t="s">
        <v>32</v>
      </c>
      <c r="AI38" s="5" t="s">
        <v>32</v>
      </c>
      <c r="AJ38" s="5" t="s">
        <v>32</v>
      </c>
      <c r="AK38" s="37" t="s">
        <v>32</v>
      </c>
      <c r="AL38" s="37" t="s">
        <v>32</v>
      </c>
      <c r="AM38" s="37" t="s">
        <v>32</v>
      </c>
      <c r="AN38" s="37" t="s">
        <v>32</v>
      </c>
      <c r="AO38" s="5" t="s">
        <v>725</v>
      </c>
    </row>
    <row r="39" ht="15.75" customHeight="1">
      <c r="A39">
        <v>9.0</v>
      </c>
      <c r="B39" s="5">
        <v>1.0</v>
      </c>
      <c r="C39" s="5">
        <v>2.0</v>
      </c>
      <c r="D39" s="5">
        <v>1.0</v>
      </c>
      <c r="E39" s="5" t="s">
        <v>728</v>
      </c>
      <c r="F39" s="5" t="s">
        <v>678</v>
      </c>
      <c r="G39" s="5" t="s">
        <v>678</v>
      </c>
      <c r="H39" s="5" t="s">
        <v>259</v>
      </c>
      <c r="I39" s="5">
        <v>1.0</v>
      </c>
      <c r="J39" s="5" t="s">
        <v>31</v>
      </c>
      <c r="K39" s="5" t="s">
        <v>32</v>
      </c>
      <c r="L39" s="5" t="s">
        <v>32</v>
      </c>
      <c r="M39" s="5" t="s">
        <v>32</v>
      </c>
      <c r="N39" s="5" t="s">
        <v>32</v>
      </c>
      <c r="O39" s="5" t="s">
        <v>32</v>
      </c>
      <c r="P39" s="5" t="s">
        <v>32</v>
      </c>
      <c r="Q39" s="5" t="s">
        <v>32</v>
      </c>
      <c r="R39" s="5" t="s">
        <v>32</v>
      </c>
      <c r="S39" s="5" t="s">
        <v>32</v>
      </c>
      <c r="T39" s="5" t="s">
        <v>32</v>
      </c>
      <c r="U39" s="5" t="s">
        <v>32</v>
      </c>
      <c r="V39" s="5" t="s">
        <v>32</v>
      </c>
      <c r="W39" s="5" t="s">
        <v>32</v>
      </c>
      <c r="X39" s="5" t="s">
        <v>27</v>
      </c>
      <c r="Y39" s="5" t="s">
        <v>32</v>
      </c>
      <c r="Z39" s="5" t="s">
        <v>32</v>
      </c>
      <c r="AA39" s="5" t="s">
        <v>32</v>
      </c>
      <c r="AB39" s="5" t="s">
        <v>32</v>
      </c>
      <c r="AC39" s="5" t="s">
        <v>32</v>
      </c>
      <c r="AD39" s="5" t="s">
        <v>32</v>
      </c>
      <c r="AE39" s="5" t="s">
        <v>32</v>
      </c>
      <c r="AF39" s="5" t="s">
        <v>32</v>
      </c>
      <c r="AG39" s="5" t="s">
        <v>32</v>
      </c>
      <c r="AH39" s="5" t="s">
        <v>32</v>
      </c>
      <c r="AI39" s="5" t="s">
        <v>32</v>
      </c>
      <c r="AJ39" s="5" t="s">
        <v>32</v>
      </c>
      <c r="AK39" s="37" t="s">
        <v>32</v>
      </c>
      <c r="AL39" s="37" t="s">
        <v>32</v>
      </c>
      <c r="AM39" s="37" t="s">
        <v>32</v>
      </c>
      <c r="AN39" s="37" t="s">
        <v>32</v>
      </c>
      <c r="AO39" s="5" t="s">
        <v>725</v>
      </c>
    </row>
    <row r="40" ht="15.75" customHeight="1">
      <c r="A40">
        <v>9.0</v>
      </c>
      <c r="B40" s="5">
        <v>1.0</v>
      </c>
      <c r="C40" s="5">
        <v>2.0</v>
      </c>
      <c r="D40" s="5">
        <v>2.0</v>
      </c>
      <c r="E40" s="5" t="s">
        <v>729</v>
      </c>
      <c r="F40" s="5" t="s">
        <v>678</v>
      </c>
      <c r="G40" s="5" t="s">
        <v>678</v>
      </c>
      <c r="H40" s="5" t="s">
        <v>259</v>
      </c>
      <c r="I40" s="5">
        <v>1.0</v>
      </c>
      <c r="J40" s="5" t="s">
        <v>31</v>
      </c>
      <c r="K40" s="5" t="s">
        <v>32</v>
      </c>
      <c r="L40" s="5" t="s">
        <v>32</v>
      </c>
      <c r="M40" s="5" t="s">
        <v>32</v>
      </c>
      <c r="N40" s="5" t="s">
        <v>32</v>
      </c>
      <c r="O40" s="5" t="s">
        <v>32</v>
      </c>
      <c r="P40" s="5" t="s">
        <v>32</v>
      </c>
      <c r="Q40" s="5" t="s">
        <v>32</v>
      </c>
      <c r="R40" s="5" t="s">
        <v>32</v>
      </c>
      <c r="S40" s="5" t="s">
        <v>32</v>
      </c>
      <c r="T40" s="5" t="s">
        <v>32</v>
      </c>
      <c r="U40" s="5" t="s">
        <v>32</v>
      </c>
      <c r="V40" s="5" t="s">
        <v>32</v>
      </c>
      <c r="W40" s="5" t="s">
        <v>32</v>
      </c>
      <c r="X40" s="5" t="s">
        <v>27</v>
      </c>
      <c r="Y40" s="5" t="s">
        <v>32</v>
      </c>
      <c r="Z40" s="5" t="s">
        <v>32</v>
      </c>
      <c r="AA40" s="5" t="s">
        <v>32</v>
      </c>
      <c r="AB40" s="5" t="s">
        <v>32</v>
      </c>
      <c r="AC40" s="5" t="s">
        <v>32</v>
      </c>
      <c r="AD40" s="5" t="s">
        <v>32</v>
      </c>
      <c r="AE40" s="5" t="s">
        <v>32</v>
      </c>
      <c r="AF40" s="5" t="s">
        <v>32</v>
      </c>
      <c r="AG40" s="5" t="s">
        <v>32</v>
      </c>
      <c r="AH40" s="5" t="s">
        <v>32</v>
      </c>
      <c r="AI40" s="5" t="s">
        <v>32</v>
      </c>
      <c r="AJ40" s="5" t="s">
        <v>32</v>
      </c>
      <c r="AK40" s="37" t="s">
        <v>32</v>
      </c>
      <c r="AL40" s="37" t="s">
        <v>32</v>
      </c>
      <c r="AM40" s="37" t="s">
        <v>32</v>
      </c>
      <c r="AN40" s="37" t="s">
        <v>32</v>
      </c>
      <c r="AO40" s="5" t="s">
        <v>725</v>
      </c>
    </row>
    <row r="41" ht="15.75" customHeight="1">
      <c r="A41">
        <v>9.0</v>
      </c>
      <c r="B41" s="5">
        <v>1.0</v>
      </c>
      <c r="C41" s="5">
        <v>2.0</v>
      </c>
      <c r="D41" s="5">
        <v>3.0</v>
      </c>
      <c r="E41" s="5" t="s">
        <v>730</v>
      </c>
      <c r="F41" s="5" t="s">
        <v>678</v>
      </c>
      <c r="G41" s="5" t="s">
        <v>708</v>
      </c>
      <c r="H41" s="5" t="s">
        <v>259</v>
      </c>
      <c r="I41" s="5">
        <v>1.0</v>
      </c>
      <c r="J41" s="5" t="s">
        <v>31</v>
      </c>
      <c r="K41" s="5" t="s">
        <v>32</v>
      </c>
      <c r="L41" s="5" t="s">
        <v>32</v>
      </c>
      <c r="M41" s="5" t="s">
        <v>32</v>
      </c>
      <c r="N41" s="5" t="s">
        <v>32</v>
      </c>
      <c r="O41" s="5" t="s">
        <v>32</v>
      </c>
      <c r="P41" s="5" t="s">
        <v>32</v>
      </c>
      <c r="Q41" s="5" t="s">
        <v>32</v>
      </c>
      <c r="R41" s="5" t="s">
        <v>32</v>
      </c>
      <c r="S41" s="5" t="s">
        <v>32</v>
      </c>
      <c r="T41" s="5" t="s">
        <v>32</v>
      </c>
      <c r="U41" s="5" t="s">
        <v>32</v>
      </c>
      <c r="V41" s="5" t="s">
        <v>32</v>
      </c>
      <c r="W41" s="5" t="s">
        <v>32</v>
      </c>
      <c r="X41" s="5" t="s">
        <v>27</v>
      </c>
      <c r="Y41" s="5" t="s">
        <v>32</v>
      </c>
      <c r="Z41" s="5" t="s">
        <v>32</v>
      </c>
      <c r="AA41" s="5" t="s">
        <v>32</v>
      </c>
      <c r="AB41" s="5" t="s">
        <v>32</v>
      </c>
      <c r="AC41" s="5" t="s">
        <v>32</v>
      </c>
      <c r="AD41" s="5" t="s">
        <v>32</v>
      </c>
      <c r="AE41" s="5" t="s">
        <v>32</v>
      </c>
      <c r="AF41" s="5" t="s">
        <v>32</v>
      </c>
      <c r="AG41" s="5" t="s">
        <v>32</v>
      </c>
      <c r="AH41" s="5" t="s">
        <v>32</v>
      </c>
      <c r="AI41" s="5" t="s">
        <v>32</v>
      </c>
      <c r="AJ41" s="5" t="s">
        <v>32</v>
      </c>
      <c r="AK41" s="37" t="s">
        <v>32</v>
      </c>
      <c r="AL41" s="37" t="s">
        <v>32</v>
      </c>
      <c r="AM41" s="37" t="s">
        <v>32</v>
      </c>
      <c r="AN41" s="37" t="s">
        <v>32</v>
      </c>
      <c r="AO41" s="5" t="s">
        <v>725</v>
      </c>
    </row>
    <row r="42" ht="15.75" customHeight="1">
      <c r="A42">
        <v>9.0</v>
      </c>
      <c r="B42" s="5">
        <v>1.0</v>
      </c>
      <c r="C42" s="5">
        <v>3.0</v>
      </c>
      <c r="D42" s="5">
        <v>1.0</v>
      </c>
      <c r="E42" s="5" t="s">
        <v>731</v>
      </c>
      <c r="F42" s="5" t="s">
        <v>678</v>
      </c>
      <c r="G42" s="5" t="s">
        <v>678</v>
      </c>
      <c r="H42" s="5" t="s">
        <v>259</v>
      </c>
      <c r="I42" s="5">
        <v>1.0</v>
      </c>
      <c r="J42" s="5" t="s">
        <v>31</v>
      </c>
      <c r="K42" s="5" t="s">
        <v>32</v>
      </c>
      <c r="L42" s="5" t="s">
        <v>32</v>
      </c>
      <c r="M42" s="5" t="s">
        <v>32</v>
      </c>
      <c r="N42" s="5" t="s">
        <v>32</v>
      </c>
      <c r="O42" s="5" t="s">
        <v>32</v>
      </c>
      <c r="P42" s="5" t="s">
        <v>32</v>
      </c>
      <c r="Q42" s="5" t="s">
        <v>32</v>
      </c>
      <c r="R42" s="5" t="s">
        <v>32</v>
      </c>
      <c r="S42" s="5" t="s">
        <v>32</v>
      </c>
      <c r="T42" s="5" t="s">
        <v>32</v>
      </c>
      <c r="U42" s="5" t="s">
        <v>32</v>
      </c>
      <c r="V42" s="5" t="s">
        <v>32</v>
      </c>
      <c r="W42" s="5" t="s">
        <v>32</v>
      </c>
      <c r="X42" s="5" t="s">
        <v>27</v>
      </c>
      <c r="Y42" s="5" t="s">
        <v>32</v>
      </c>
      <c r="Z42" s="5" t="s">
        <v>32</v>
      </c>
      <c r="AA42" s="5" t="s">
        <v>32</v>
      </c>
      <c r="AB42" s="5" t="s">
        <v>32</v>
      </c>
      <c r="AC42" s="5" t="s">
        <v>32</v>
      </c>
      <c r="AD42" s="5" t="s">
        <v>32</v>
      </c>
      <c r="AE42" s="5" t="s">
        <v>32</v>
      </c>
      <c r="AF42" s="5" t="s">
        <v>32</v>
      </c>
      <c r="AG42" s="5" t="s">
        <v>32</v>
      </c>
      <c r="AH42" s="5" t="s">
        <v>32</v>
      </c>
      <c r="AI42" s="5" t="s">
        <v>32</v>
      </c>
      <c r="AJ42" s="5" t="s">
        <v>32</v>
      </c>
      <c r="AK42" s="37" t="s">
        <v>32</v>
      </c>
      <c r="AL42" s="37" t="s">
        <v>32</v>
      </c>
      <c r="AM42" s="37" t="s">
        <v>32</v>
      </c>
      <c r="AN42" s="37" t="s">
        <v>32</v>
      </c>
      <c r="AO42" s="5" t="s">
        <v>725</v>
      </c>
    </row>
    <row r="43" ht="15.75" customHeight="1">
      <c r="A43">
        <v>9.0</v>
      </c>
      <c r="B43" s="5">
        <v>1.0</v>
      </c>
      <c r="C43" s="5">
        <v>3.0</v>
      </c>
      <c r="D43" s="5">
        <v>2.0</v>
      </c>
      <c r="E43" s="5" t="s">
        <v>732</v>
      </c>
      <c r="F43" s="5" t="s">
        <v>678</v>
      </c>
      <c r="G43" s="5" t="s">
        <v>678</v>
      </c>
      <c r="H43" s="5" t="s">
        <v>259</v>
      </c>
      <c r="I43" s="5">
        <v>1.0</v>
      </c>
      <c r="J43" s="5" t="s">
        <v>31</v>
      </c>
      <c r="K43" s="5" t="s">
        <v>32</v>
      </c>
      <c r="L43" s="5" t="s">
        <v>32</v>
      </c>
      <c r="M43" s="5" t="s">
        <v>32</v>
      </c>
      <c r="N43" s="5" t="s">
        <v>32</v>
      </c>
      <c r="O43" s="5" t="s">
        <v>32</v>
      </c>
      <c r="P43" s="5" t="s">
        <v>32</v>
      </c>
      <c r="Q43" s="5" t="s">
        <v>32</v>
      </c>
      <c r="R43" s="5" t="s">
        <v>32</v>
      </c>
      <c r="S43" s="5" t="s">
        <v>32</v>
      </c>
      <c r="T43" s="5" t="s">
        <v>32</v>
      </c>
      <c r="U43" s="5" t="s">
        <v>32</v>
      </c>
      <c r="V43" s="5" t="s">
        <v>32</v>
      </c>
      <c r="W43" s="5" t="s">
        <v>32</v>
      </c>
      <c r="X43" s="5" t="s">
        <v>27</v>
      </c>
      <c r="Y43" s="5" t="s">
        <v>32</v>
      </c>
      <c r="Z43" s="5" t="s">
        <v>32</v>
      </c>
      <c r="AA43" s="5" t="s">
        <v>32</v>
      </c>
      <c r="AB43" s="5" t="s">
        <v>32</v>
      </c>
      <c r="AC43" s="5" t="s">
        <v>32</v>
      </c>
      <c r="AD43" s="5" t="s">
        <v>32</v>
      </c>
      <c r="AE43" s="5" t="s">
        <v>32</v>
      </c>
      <c r="AF43" s="5" t="s">
        <v>32</v>
      </c>
      <c r="AG43" s="5" t="s">
        <v>32</v>
      </c>
      <c r="AH43" s="5" t="s">
        <v>32</v>
      </c>
      <c r="AI43" s="5" t="s">
        <v>32</v>
      </c>
      <c r="AJ43" s="5" t="s">
        <v>32</v>
      </c>
      <c r="AK43" s="37" t="s">
        <v>32</v>
      </c>
      <c r="AL43" s="37" t="s">
        <v>32</v>
      </c>
      <c r="AM43" s="37" t="s">
        <v>32</v>
      </c>
      <c r="AN43" s="37" t="s">
        <v>32</v>
      </c>
      <c r="AO43" s="5" t="s">
        <v>725</v>
      </c>
    </row>
    <row r="44" ht="15.75" customHeight="1">
      <c r="A44">
        <v>9.0</v>
      </c>
      <c r="B44" s="5">
        <v>1.0</v>
      </c>
      <c r="C44" s="5">
        <v>3.0</v>
      </c>
      <c r="D44" s="5">
        <v>3.0</v>
      </c>
      <c r="E44" s="5" t="s">
        <v>733</v>
      </c>
      <c r="F44" s="5" t="s">
        <v>678</v>
      </c>
      <c r="G44" s="5" t="s">
        <v>678</v>
      </c>
      <c r="H44" s="5" t="s">
        <v>259</v>
      </c>
      <c r="I44" s="5">
        <v>1.0</v>
      </c>
      <c r="J44" s="5" t="s">
        <v>31</v>
      </c>
      <c r="K44" s="5" t="s">
        <v>32</v>
      </c>
      <c r="L44" s="5" t="s">
        <v>32</v>
      </c>
      <c r="M44" s="5" t="s">
        <v>32</v>
      </c>
      <c r="N44" s="5" t="s">
        <v>32</v>
      </c>
      <c r="O44" s="5" t="s">
        <v>32</v>
      </c>
      <c r="P44" s="5" t="s">
        <v>32</v>
      </c>
      <c r="Q44" s="5" t="s">
        <v>32</v>
      </c>
      <c r="R44" s="5" t="s">
        <v>32</v>
      </c>
      <c r="S44" s="5" t="s">
        <v>32</v>
      </c>
      <c r="T44" s="5" t="s">
        <v>32</v>
      </c>
      <c r="U44" s="5" t="s">
        <v>32</v>
      </c>
      <c r="V44" s="5" t="s">
        <v>32</v>
      </c>
      <c r="W44" s="5" t="s">
        <v>32</v>
      </c>
      <c r="X44" s="5" t="s">
        <v>27</v>
      </c>
      <c r="Y44" s="5" t="s">
        <v>32</v>
      </c>
      <c r="Z44" s="5" t="s">
        <v>32</v>
      </c>
      <c r="AA44" s="5" t="s">
        <v>32</v>
      </c>
      <c r="AB44" s="5" t="s">
        <v>32</v>
      </c>
      <c r="AC44" s="5" t="s">
        <v>32</v>
      </c>
      <c r="AD44" s="5" t="s">
        <v>32</v>
      </c>
      <c r="AE44" s="5" t="s">
        <v>32</v>
      </c>
      <c r="AF44" s="5" t="s">
        <v>32</v>
      </c>
      <c r="AG44" s="5" t="s">
        <v>32</v>
      </c>
      <c r="AH44" s="5" t="s">
        <v>32</v>
      </c>
      <c r="AI44" s="5" t="s">
        <v>32</v>
      </c>
      <c r="AJ44" s="5" t="s">
        <v>32</v>
      </c>
      <c r="AK44" s="37" t="s">
        <v>32</v>
      </c>
      <c r="AL44" s="37" t="s">
        <v>32</v>
      </c>
      <c r="AM44" s="37" t="s">
        <v>32</v>
      </c>
      <c r="AN44" s="37" t="s">
        <v>32</v>
      </c>
      <c r="AO44" s="5" t="s">
        <v>725</v>
      </c>
    </row>
    <row r="45" ht="15.75" customHeight="1">
      <c r="A45">
        <v>9.0</v>
      </c>
      <c r="B45" s="5">
        <v>1.0</v>
      </c>
      <c r="C45" s="5">
        <v>4.0</v>
      </c>
      <c r="D45" s="5">
        <v>1.0</v>
      </c>
      <c r="E45" s="5" t="s">
        <v>734</v>
      </c>
      <c r="F45" s="5" t="s">
        <v>678</v>
      </c>
      <c r="G45" s="5" t="s">
        <v>735</v>
      </c>
      <c r="H45" s="5" t="s">
        <v>259</v>
      </c>
      <c r="I45" s="5">
        <v>1.0</v>
      </c>
      <c r="J45" s="5" t="s">
        <v>31</v>
      </c>
      <c r="K45" s="5" t="s">
        <v>32</v>
      </c>
      <c r="L45" s="5" t="s">
        <v>32</v>
      </c>
      <c r="M45" s="5" t="s">
        <v>32</v>
      </c>
      <c r="N45" s="5" t="s">
        <v>32</v>
      </c>
      <c r="O45" s="5" t="s">
        <v>32</v>
      </c>
      <c r="P45" s="5" t="s">
        <v>32</v>
      </c>
      <c r="Q45" s="5" t="s">
        <v>32</v>
      </c>
      <c r="R45" s="5" t="s">
        <v>32</v>
      </c>
      <c r="S45" s="5" t="s">
        <v>32</v>
      </c>
      <c r="T45" s="5" t="s">
        <v>32</v>
      </c>
      <c r="U45" s="5" t="s">
        <v>32</v>
      </c>
      <c r="V45" s="5" t="s">
        <v>32</v>
      </c>
      <c r="W45" s="5" t="s">
        <v>32</v>
      </c>
      <c r="X45" s="5" t="s">
        <v>27</v>
      </c>
      <c r="Y45" s="5" t="s">
        <v>32</v>
      </c>
      <c r="Z45" s="5" t="s">
        <v>32</v>
      </c>
      <c r="AA45" s="5" t="s">
        <v>32</v>
      </c>
      <c r="AB45" s="5" t="s">
        <v>32</v>
      </c>
      <c r="AC45" s="5" t="s">
        <v>32</v>
      </c>
      <c r="AD45" s="5" t="s">
        <v>32</v>
      </c>
      <c r="AE45" s="5" t="s">
        <v>32</v>
      </c>
      <c r="AF45" s="5" t="s">
        <v>32</v>
      </c>
      <c r="AG45" s="5" t="s">
        <v>32</v>
      </c>
      <c r="AH45" s="5" t="s">
        <v>32</v>
      </c>
      <c r="AI45" s="5" t="s">
        <v>32</v>
      </c>
      <c r="AJ45" s="5" t="s">
        <v>32</v>
      </c>
      <c r="AK45" s="37" t="s">
        <v>32</v>
      </c>
      <c r="AL45" s="37" t="s">
        <v>32</v>
      </c>
      <c r="AM45" s="37" t="s">
        <v>32</v>
      </c>
      <c r="AN45" s="37" t="s">
        <v>32</v>
      </c>
      <c r="AO45" s="5" t="s">
        <v>725</v>
      </c>
    </row>
    <row r="46" ht="15.75" customHeight="1">
      <c r="A46">
        <v>9.0</v>
      </c>
      <c r="B46" s="5">
        <v>1.0</v>
      </c>
      <c r="C46" s="5">
        <v>4.0</v>
      </c>
      <c r="D46" s="5">
        <v>2.0</v>
      </c>
      <c r="E46" s="5" t="s">
        <v>736</v>
      </c>
      <c r="F46" s="5" t="s">
        <v>678</v>
      </c>
      <c r="G46" s="5" t="s">
        <v>735</v>
      </c>
      <c r="H46" s="5" t="s">
        <v>259</v>
      </c>
      <c r="I46" s="5">
        <v>1.0</v>
      </c>
      <c r="J46" s="5" t="s">
        <v>31</v>
      </c>
      <c r="K46" s="5" t="s">
        <v>32</v>
      </c>
      <c r="L46" s="5" t="s">
        <v>32</v>
      </c>
      <c r="M46" s="5" t="s">
        <v>32</v>
      </c>
      <c r="N46" s="5" t="s">
        <v>32</v>
      </c>
      <c r="O46" s="5" t="s">
        <v>32</v>
      </c>
      <c r="P46" s="5" t="s">
        <v>32</v>
      </c>
      <c r="Q46" s="5" t="s">
        <v>32</v>
      </c>
      <c r="R46" s="5" t="s">
        <v>32</v>
      </c>
      <c r="S46" s="5" t="s">
        <v>32</v>
      </c>
      <c r="T46" s="5" t="s">
        <v>32</v>
      </c>
      <c r="U46" s="5" t="s">
        <v>32</v>
      </c>
      <c r="V46" s="5" t="s">
        <v>32</v>
      </c>
      <c r="W46" s="5" t="s">
        <v>32</v>
      </c>
      <c r="X46" s="5" t="s">
        <v>27</v>
      </c>
      <c r="Y46" s="5" t="s">
        <v>32</v>
      </c>
      <c r="Z46" s="5" t="s">
        <v>32</v>
      </c>
      <c r="AA46" s="5" t="s">
        <v>32</v>
      </c>
      <c r="AB46" s="5" t="s">
        <v>32</v>
      </c>
      <c r="AC46" s="5" t="s">
        <v>32</v>
      </c>
      <c r="AD46" s="5" t="s">
        <v>32</v>
      </c>
      <c r="AE46" s="5" t="s">
        <v>32</v>
      </c>
      <c r="AF46" s="5" t="s">
        <v>32</v>
      </c>
      <c r="AG46" s="5" t="s">
        <v>32</v>
      </c>
      <c r="AH46" s="5" t="s">
        <v>32</v>
      </c>
      <c r="AI46" s="5" t="s">
        <v>32</v>
      </c>
      <c r="AJ46" s="5" t="s">
        <v>32</v>
      </c>
      <c r="AK46" s="37" t="s">
        <v>32</v>
      </c>
      <c r="AL46" s="37" t="s">
        <v>32</v>
      </c>
      <c r="AM46" s="37" t="s">
        <v>32</v>
      </c>
      <c r="AN46" s="37" t="s">
        <v>32</v>
      </c>
      <c r="AO46" s="5" t="s">
        <v>725</v>
      </c>
    </row>
    <row r="47" ht="15.75" customHeight="1">
      <c r="A47">
        <v>9.0</v>
      </c>
      <c r="B47" s="5">
        <v>1.0</v>
      </c>
      <c r="C47" s="5">
        <v>4.0</v>
      </c>
      <c r="D47" s="5">
        <v>3.0</v>
      </c>
      <c r="E47" s="5" t="s">
        <v>737</v>
      </c>
      <c r="F47" s="5" t="s">
        <v>678</v>
      </c>
      <c r="G47" s="5" t="s">
        <v>735</v>
      </c>
      <c r="H47" s="5" t="s">
        <v>259</v>
      </c>
      <c r="I47" s="5">
        <v>1.0</v>
      </c>
      <c r="J47" s="5" t="s">
        <v>31</v>
      </c>
      <c r="K47" s="5" t="s">
        <v>32</v>
      </c>
      <c r="L47" s="5" t="s">
        <v>32</v>
      </c>
      <c r="M47" s="5" t="s">
        <v>32</v>
      </c>
      <c r="N47" s="5" t="s">
        <v>32</v>
      </c>
      <c r="O47" s="5" t="s">
        <v>32</v>
      </c>
      <c r="P47" s="5" t="s">
        <v>32</v>
      </c>
      <c r="Q47" s="5" t="s">
        <v>32</v>
      </c>
      <c r="R47" s="5" t="s">
        <v>32</v>
      </c>
      <c r="S47" s="5" t="s">
        <v>32</v>
      </c>
      <c r="T47" s="5" t="s">
        <v>32</v>
      </c>
      <c r="U47" s="5" t="s">
        <v>32</v>
      </c>
      <c r="V47" s="5" t="s">
        <v>32</v>
      </c>
      <c r="W47" s="5" t="s">
        <v>32</v>
      </c>
      <c r="X47" s="5" t="s">
        <v>27</v>
      </c>
      <c r="Y47" s="5" t="s">
        <v>32</v>
      </c>
      <c r="Z47" s="5" t="s">
        <v>32</v>
      </c>
      <c r="AA47" s="5" t="s">
        <v>32</v>
      </c>
      <c r="AB47" s="5" t="s">
        <v>32</v>
      </c>
      <c r="AC47" s="5" t="s">
        <v>32</v>
      </c>
      <c r="AD47" s="5" t="s">
        <v>32</v>
      </c>
      <c r="AE47" s="5" t="s">
        <v>32</v>
      </c>
      <c r="AF47" s="5" t="s">
        <v>32</v>
      </c>
      <c r="AG47" s="5" t="s">
        <v>32</v>
      </c>
      <c r="AH47" s="5" t="s">
        <v>32</v>
      </c>
      <c r="AI47" s="5" t="s">
        <v>32</v>
      </c>
      <c r="AJ47" s="5" t="s">
        <v>32</v>
      </c>
      <c r="AK47" s="37" t="s">
        <v>32</v>
      </c>
      <c r="AL47" s="37" t="s">
        <v>32</v>
      </c>
      <c r="AM47" s="37" t="s">
        <v>32</v>
      </c>
      <c r="AN47" s="37" t="s">
        <v>32</v>
      </c>
      <c r="AO47" s="5" t="s">
        <v>725</v>
      </c>
    </row>
    <row r="48" ht="15.75" customHeight="1">
      <c r="A48">
        <v>9.0</v>
      </c>
      <c r="B48" s="5">
        <v>1.0</v>
      </c>
      <c r="C48" s="5">
        <v>5.0</v>
      </c>
      <c r="D48" s="5">
        <v>1.0</v>
      </c>
      <c r="E48" s="5" t="s">
        <v>738</v>
      </c>
      <c r="F48" s="5" t="s">
        <v>678</v>
      </c>
      <c r="G48" s="5" t="s">
        <v>708</v>
      </c>
      <c r="H48" s="5" t="s">
        <v>259</v>
      </c>
      <c r="I48" s="5">
        <v>1.0</v>
      </c>
      <c r="J48" s="5" t="s">
        <v>31</v>
      </c>
      <c r="K48" s="5" t="s">
        <v>32</v>
      </c>
      <c r="L48" s="5" t="s">
        <v>32</v>
      </c>
      <c r="M48" s="5" t="s">
        <v>32</v>
      </c>
      <c r="N48" s="5" t="s">
        <v>32</v>
      </c>
      <c r="O48" s="5" t="s">
        <v>32</v>
      </c>
      <c r="P48" s="5" t="s">
        <v>32</v>
      </c>
      <c r="Q48" s="5" t="s">
        <v>32</v>
      </c>
      <c r="R48" s="5" t="s">
        <v>32</v>
      </c>
      <c r="S48" s="5" t="s">
        <v>32</v>
      </c>
      <c r="T48" s="5" t="s">
        <v>32</v>
      </c>
      <c r="U48" s="5" t="s">
        <v>32</v>
      </c>
      <c r="V48" s="5" t="s">
        <v>32</v>
      </c>
      <c r="W48" s="5" t="s">
        <v>32</v>
      </c>
      <c r="X48" s="5" t="s">
        <v>27</v>
      </c>
      <c r="Y48" s="5" t="s">
        <v>32</v>
      </c>
      <c r="Z48" s="5" t="s">
        <v>32</v>
      </c>
      <c r="AA48" s="5" t="s">
        <v>32</v>
      </c>
      <c r="AB48" s="5" t="s">
        <v>32</v>
      </c>
      <c r="AC48" s="5" t="s">
        <v>32</v>
      </c>
      <c r="AD48" s="5" t="s">
        <v>32</v>
      </c>
      <c r="AE48" s="5" t="s">
        <v>32</v>
      </c>
      <c r="AF48" s="5" t="s">
        <v>32</v>
      </c>
      <c r="AG48" s="5" t="s">
        <v>32</v>
      </c>
      <c r="AH48" s="5" t="s">
        <v>32</v>
      </c>
      <c r="AI48" s="5" t="s">
        <v>32</v>
      </c>
      <c r="AJ48" s="5" t="s">
        <v>32</v>
      </c>
      <c r="AK48" s="37" t="s">
        <v>32</v>
      </c>
      <c r="AL48" s="37" t="s">
        <v>32</v>
      </c>
      <c r="AM48" s="37" t="s">
        <v>32</v>
      </c>
      <c r="AN48" s="37" t="s">
        <v>32</v>
      </c>
      <c r="AO48" s="5" t="s">
        <v>725</v>
      </c>
    </row>
    <row r="49" ht="15.75" customHeight="1">
      <c r="A49">
        <v>9.0</v>
      </c>
      <c r="B49" s="5">
        <v>1.0</v>
      </c>
      <c r="C49" s="5">
        <v>5.0</v>
      </c>
      <c r="D49" s="5">
        <v>2.0</v>
      </c>
      <c r="E49" s="5" t="s">
        <v>739</v>
      </c>
      <c r="F49" s="5" t="s">
        <v>678</v>
      </c>
      <c r="G49" s="5" t="s">
        <v>678</v>
      </c>
      <c r="H49" s="5" t="s">
        <v>259</v>
      </c>
      <c r="I49" s="5">
        <v>1.0</v>
      </c>
      <c r="J49" s="5" t="s">
        <v>31</v>
      </c>
      <c r="K49" s="5" t="s">
        <v>32</v>
      </c>
      <c r="L49" s="5" t="s">
        <v>32</v>
      </c>
      <c r="M49" s="5" t="s">
        <v>32</v>
      </c>
      <c r="N49" s="5" t="s">
        <v>32</v>
      </c>
      <c r="O49" s="5" t="s">
        <v>32</v>
      </c>
      <c r="P49" s="5" t="s">
        <v>32</v>
      </c>
      <c r="Q49" s="5" t="s">
        <v>32</v>
      </c>
      <c r="R49" s="5" t="s">
        <v>32</v>
      </c>
      <c r="S49" s="5" t="s">
        <v>32</v>
      </c>
      <c r="T49" s="5" t="s">
        <v>32</v>
      </c>
      <c r="U49" s="5" t="s">
        <v>32</v>
      </c>
      <c r="V49" s="5" t="s">
        <v>32</v>
      </c>
      <c r="W49" s="5" t="s">
        <v>32</v>
      </c>
      <c r="X49" s="5" t="s">
        <v>27</v>
      </c>
      <c r="Y49" s="5" t="s">
        <v>32</v>
      </c>
      <c r="Z49" s="5" t="s">
        <v>32</v>
      </c>
      <c r="AA49" s="5" t="s">
        <v>32</v>
      </c>
      <c r="AB49" s="5" t="s">
        <v>32</v>
      </c>
      <c r="AC49" s="5" t="s">
        <v>32</v>
      </c>
      <c r="AD49" s="5" t="s">
        <v>32</v>
      </c>
      <c r="AE49" s="5" t="s">
        <v>32</v>
      </c>
      <c r="AF49" s="5" t="s">
        <v>32</v>
      </c>
      <c r="AG49" s="5" t="s">
        <v>32</v>
      </c>
      <c r="AH49" s="5" t="s">
        <v>32</v>
      </c>
      <c r="AI49" s="5" t="s">
        <v>32</v>
      </c>
      <c r="AJ49" s="5" t="s">
        <v>32</v>
      </c>
      <c r="AK49" s="37" t="s">
        <v>32</v>
      </c>
      <c r="AL49" s="37" t="s">
        <v>32</v>
      </c>
      <c r="AM49" s="37" t="s">
        <v>32</v>
      </c>
      <c r="AN49" s="37" t="s">
        <v>32</v>
      </c>
      <c r="AO49" s="5" t="s">
        <v>725</v>
      </c>
    </row>
    <row r="50" ht="15.75" customHeight="1">
      <c r="A50">
        <v>9.0</v>
      </c>
      <c r="B50" s="5">
        <v>1.0</v>
      </c>
      <c r="C50" s="5">
        <v>5.0</v>
      </c>
      <c r="D50" s="5">
        <v>3.0</v>
      </c>
      <c r="E50" s="5" t="s">
        <v>740</v>
      </c>
      <c r="F50" s="5" t="s">
        <v>678</v>
      </c>
      <c r="G50" s="5" t="s">
        <v>678</v>
      </c>
      <c r="H50" s="5" t="s">
        <v>259</v>
      </c>
      <c r="I50" s="5">
        <v>1.0</v>
      </c>
      <c r="J50" s="5" t="s">
        <v>31</v>
      </c>
      <c r="K50" s="5" t="s">
        <v>32</v>
      </c>
      <c r="L50" s="5" t="s">
        <v>32</v>
      </c>
      <c r="M50" s="5" t="s">
        <v>32</v>
      </c>
      <c r="N50" s="5" t="s">
        <v>32</v>
      </c>
      <c r="O50" s="5" t="s">
        <v>32</v>
      </c>
      <c r="P50" s="5" t="s">
        <v>32</v>
      </c>
      <c r="Q50" s="5" t="s">
        <v>32</v>
      </c>
      <c r="R50" s="5" t="s">
        <v>32</v>
      </c>
      <c r="S50" s="5" t="s">
        <v>32</v>
      </c>
      <c r="T50" s="5" t="s">
        <v>32</v>
      </c>
      <c r="U50" s="5" t="s">
        <v>32</v>
      </c>
      <c r="V50" s="5" t="s">
        <v>32</v>
      </c>
      <c r="W50" s="5" t="s">
        <v>32</v>
      </c>
      <c r="X50" s="5" t="s">
        <v>27</v>
      </c>
      <c r="Y50" s="5" t="s">
        <v>32</v>
      </c>
      <c r="Z50" s="5" t="s">
        <v>32</v>
      </c>
      <c r="AA50" s="5" t="s">
        <v>32</v>
      </c>
      <c r="AB50" s="5" t="s">
        <v>32</v>
      </c>
      <c r="AC50" s="5" t="s">
        <v>32</v>
      </c>
      <c r="AD50" s="5" t="s">
        <v>32</v>
      </c>
      <c r="AE50" s="5" t="s">
        <v>32</v>
      </c>
      <c r="AF50" s="5" t="s">
        <v>32</v>
      </c>
      <c r="AG50" s="5" t="s">
        <v>32</v>
      </c>
      <c r="AH50" s="5" t="s">
        <v>32</v>
      </c>
      <c r="AI50" s="5" t="s">
        <v>32</v>
      </c>
      <c r="AJ50" s="5" t="s">
        <v>32</v>
      </c>
      <c r="AK50" s="37" t="s">
        <v>32</v>
      </c>
      <c r="AL50" s="37" t="s">
        <v>32</v>
      </c>
      <c r="AM50" s="37" t="s">
        <v>32</v>
      </c>
      <c r="AN50" s="37" t="s">
        <v>32</v>
      </c>
      <c r="AO50" s="5" t="s">
        <v>725</v>
      </c>
    </row>
    <row r="51" ht="15.75" customHeight="1">
      <c r="A51">
        <v>9.0</v>
      </c>
      <c r="B51" s="5">
        <v>2.0</v>
      </c>
      <c r="C51" s="5">
        <v>1.0</v>
      </c>
      <c r="D51" s="5">
        <v>1.0</v>
      </c>
      <c r="E51" s="5" t="s">
        <v>741</v>
      </c>
      <c r="F51" s="5" t="s">
        <v>678</v>
      </c>
      <c r="G51" s="5" t="s">
        <v>678</v>
      </c>
      <c r="H51" s="5">
        <v>18.0</v>
      </c>
      <c r="I51" s="5">
        <v>18.0</v>
      </c>
      <c r="J51" s="5" t="s">
        <v>31</v>
      </c>
      <c r="K51" s="5" t="s">
        <v>32</v>
      </c>
      <c r="L51" s="5" t="s">
        <v>329</v>
      </c>
      <c r="M51" s="5" t="s">
        <v>742</v>
      </c>
      <c r="N51" s="5">
        <v>173.4734</v>
      </c>
      <c r="O51" s="5" t="s">
        <v>32</v>
      </c>
      <c r="P51" s="5">
        <v>1.0</v>
      </c>
      <c r="Q51" s="58">
        <v>1.290018E-39</v>
      </c>
      <c r="R51" s="5" t="s">
        <v>329</v>
      </c>
      <c r="S51" s="5" t="s">
        <v>742</v>
      </c>
      <c r="T51" s="5">
        <v>39.7963</v>
      </c>
      <c r="U51" s="5" t="s">
        <v>32</v>
      </c>
      <c r="V51" s="5">
        <v>1.0</v>
      </c>
      <c r="W51" s="58">
        <v>2.818784E-10</v>
      </c>
      <c r="X51" s="5" t="s">
        <v>31</v>
      </c>
      <c r="Y51" s="5" t="s">
        <v>32</v>
      </c>
      <c r="Z51" s="5" t="s">
        <v>32</v>
      </c>
      <c r="AA51" s="5" t="s">
        <v>32</v>
      </c>
      <c r="AB51" s="5" t="s">
        <v>32</v>
      </c>
      <c r="AC51" s="5" t="s">
        <v>32</v>
      </c>
      <c r="AD51" s="5" t="s">
        <v>681</v>
      </c>
      <c r="AE51" s="5">
        <v>1.936373</v>
      </c>
      <c r="AF51" s="5">
        <v>0.7779388</v>
      </c>
      <c r="AG51" s="5">
        <v>3.05504</v>
      </c>
      <c r="AH51" s="5">
        <v>1.65152</v>
      </c>
      <c r="AI51" s="5">
        <v>0.5485481</v>
      </c>
      <c r="AJ51" s="5">
        <v>2.717153</v>
      </c>
      <c r="AK51" s="5">
        <v>1.296639</v>
      </c>
      <c r="AL51" s="5">
        <v>0.7456893</v>
      </c>
      <c r="AM51" s="5">
        <v>1.847588</v>
      </c>
      <c r="AN51" s="58">
        <v>3.974687E-6</v>
      </c>
      <c r="AO51" s="5" t="s">
        <v>743</v>
      </c>
    </row>
    <row r="52" ht="15.75" customHeight="1">
      <c r="A52">
        <v>9.0</v>
      </c>
      <c r="B52" s="5">
        <v>2.0</v>
      </c>
      <c r="C52" s="5">
        <v>1.0</v>
      </c>
      <c r="D52" s="5">
        <v>2.0</v>
      </c>
      <c r="E52" s="5" t="s">
        <v>744</v>
      </c>
      <c r="F52" s="5" t="s">
        <v>678</v>
      </c>
      <c r="G52" s="5" t="s">
        <v>678</v>
      </c>
      <c r="H52" s="5">
        <v>18.0</v>
      </c>
      <c r="I52" s="5">
        <v>18.0</v>
      </c>
      <c r="J52" s="5" t="s">
        <v>31</v>
      </c>
      <c r="K52" s="5" t="s">
        <v>32</v>
      </c>
      <c r="L52" s="5" t="s">
        <v>329</v>
      </c>
      <c r="M52" s="5" t="s">
        <v>742</v>
      </c>
      <c r="N52" s="5">
        <v>173.4734</v>
      </c>
      <c r="O52" s="5" t="s">
        <v>32</v>
      </c>
      <c r="P52" s="5">
        <v>1.0</v>
      </c>
      <c r="Q52" s="58">
        <v>1.290018E-39</v>
      </c>
      <c r="R52" s="5" t="s">
        <v>329</v>
      </c>
      <c r="S52" s="5" t="s">
        <v>742</v>
      </c>
      <c r="T52" s="5">
        <v>4.818626</v>
      </c>
      <c r="U52" s="5" t="s">
        <v>32</v>
      </c>
      <c r="V52" s="5">
        <v>1.0</v>
      </c>
      <c r="W52" s="5">
        <v>0.02815377</v>
      </c>
      <c r="X52" s="5" t="s">
        <v>31</v>
      </c>
      <c r="Y52" s="5" t="s">
        <v>32</v>
      </c>
      <c r="Z52" s="5" t="s">
        <v>32</v>
      </c>
      <c r="AA52" s="5" t="s">
        <v>32</v>
      </c>
      <c r="AB52" s="5" t="s">
        <v>32</v>
      </c>
      <c r="AC52" s="5" t="s">
        <v>32</v>
      </c>
      <c r="AD52" s="5" t="s">
        <v>681</v>
      </c>
      <c r="AE52" s="5">
        <v>1.936373</v>
      </c>
      <c r="AF52" s="5">
        <v>0.7779388</v>
      </c>
      <c r="AG52" s="5">
        <v>3.05504</v>
      </c>
      <c r="AH52" s="5">
        <v>0.8364359</v>
      </c>
      <c r="AI52" s="5">
        <v>-0.1430182</v>
      </c>
      <c r="AJ52" s="5">
        <v>1.792225</v>
      </c>
      <c r="AK52" s="5">
        <v>1.296639</v>
      </c>
      <c r="AL52" s="5">
        <v>0.7456893</v>
      </c>
      <c r="AM52" s="5">
        <v>1.847588</v>
      </c>
      <c r="AN52" s="58">
        <v>3.974687E-6</v>
      </c>
      <c r="AO52" s="5" t="s">
        <v>743</v>
      </c>
    </row>
    <row r="53" ht="15.75" customHeight="1">
      <c r="A53">
        <v>9.0</v>
      </c>
      <c r="B53" s="5">
        <v>2.0</v>
      </c>
      <c r="C53" s="5">
        <v>1.0</v>
      </c>
      <c r="D53" s="5">
        <v>3.0</v>
      </c>
      <c r="E53" s="5" t="s">
        <v>745</v>
      </c>
      <c r="F53" s="5" t="s">
        <v>678</v>
      </c>
      <c r="G53" s="5" t="s">
        <v>678</v>
      </c>
      <c r="H53" s="5">
        <v>18.0</v>
      </c>
      <c r="I53" s="5">
        <v>18.0</v>
      </c>
      <c r="J53" s="5" t="s">
        <v>31</v>
      </c>
      <c r="K53" s="5" t="s">
        <v>32</v>
      </c>
      <c r="L53" s="5" t="s">
        <v>329</v>
      </c>
      <c r="M53" s="5" t="s">
        <v>742</v>
      </c>
      <c r="N53" s="5">
        <v>173.4734</v>
      </c>
      <c r="O53" s="5" t="s">
        <v>32</v>
      </c>
      <c r="P53" s="5">
        <v>1.0</v>
      </c>
      <c r="Q53" s="58">
        <v>1.290018E-39</v>
      </c>
      <c r="R53" s="5" t="s">
        <v>329</v>
      </c>
      <c r="S53" s="5" t="s">
        <v>742</v>
      </c>
      <c r="T53" s="5">
        <v>7.593042</v>
      </c>
      <c r="U53" s="5" t="s">
        <v>32</v>
      </c>
      <c r="V53" s="5">
        <v>1.0</v>
      </c>
      <c r="W53" s="5">
        <v>0.005859398</v>
      </c>
      <c r="X53" s="5" t="s">
        <v>31</v>
      </c>
      <c r="Y53" s="5" t="s">
        <v>32</v>
      </c>
      <c r="Z53" s="5" t="s">
        <v>32</v>
      </c>
      <c r="AA53" s="5" t="s">
        <v>32</v>
      </c>
      <c r="AB53" s="5" t="s">
        <v>32</v>
      </c>
      <c r="AC53" s="5" t="s">
        <v>32</v>
      </c>
      <c r="AD53" s="5" t="s">
        <v>681</v>
      </c>
      <c r="AE53" s="5">
        <v>1.936373</v>
      </c>
      <c r="AF53" s="5">
        <v>0.7779388</v>
      </c>
      <c r="AG53" s="5">
        <v>3.05504</v>
      </c>
      <c r="AH53" s="5">
        <v>1.003911</v>
      </c>
      <c r="AI53" s="5">
        <v>0.003981796</v>
      </c>
      <c r="AJ53" s="5">
        <v>1.976484</v>
      </c>
      <c r="AK53" s="5">
        <v>1.296639</v>
      </c>
      <c r="AL53" s="5">
        <v>0.7456893</v>
      </c>
      <c r="AM53" s="5">
        <v>1.847588</v>
      </c>
      <c r="AN53" s="58">
        <v>3.974687E-6</v>
      </c>
      <c r="AO53" s="5" t="s">
        <v>743</v>
      </c>
    </row>
    <row r="54" ht="15.75" customHeight="1">
      <c r="A54">
        <v>9.0</v>
      </c>
      <c r="B54" s="5">
        <v>2.0</v>
      </c>
      <c r="C54" s="5">
        <v>2.0</v>
      </c>
      <c r="D54" s="5">
        <v>1.0</v>
      </c>
      <c r="E54" s="5" t="s">
        <v>746</v>
      </c>
      <c r="F54" s="5" t="s">
        <v>678</v>
      </c>
      <c r="G54" s="5" t="s">
        <v>679</v>
      </c>
      <c r="H54" s="5">
        <v>18.0</v>
      </c>
      <c r="I54" s="5">
        <v>18.0</v>
      </c>
      <c r="J54" s="5" t="s">
        <v>31</v>
      </c>
      <c r="K54" s="5" t="s">
        <v>32</v>
      </c>
      <c r="L54" s="5" t="s">
        <v>329</v>
      </c>
      <c r="M54" s="5" t="s">
        <v>742</v>
      </c>
      <c r="N54" s="5">
        <v>114.1497</v>
      </c>
      <c r="O54" s="5" t="s">
        <v>32</v>
      </c>
      <c r="P54" s="5">
        <v>1.0</v>
      </c>
      <c r="Q54" s="58">
        <v>1.20834E-26</v>
      </c>
      <c r="R54" s="5" t="s">
        <v>329</v>
      </c>
      <c r="S54" s="5" t="s">
        <v>742</v>
      </c>
      <c r="T54" s="5">
        <v>1.485805</v>
      </c>
      <c r="U54" s="5" t="s">
        <v>32</v>
      </c>
      <c r="V54" s="5">
        <v>1.0</v>
      </c>
      <c r="W54" s="5">
        <v>0.2228685</v>
      </c>
      <c r="X54" s="5" t="s">
        <v>31</v>
      </c>
      <c r="Y54" s="5" t="s">
        <v>32</v>
      </c>
      <c r="Z54" s="5" t="s">
        <v>32</v>
      </c>
      <c r="AA54" s="5" t="s">
        <v>32</v>
      </c>
      <c r="AB54" s="5" t="s">
        <v>32</v>
      </c>
      <c r="AC54" s="5" t="s">
        <v>32</v>
      </c>
      <c r="AD54" s="5" t="s">
        <v>681</v>
      </c>
      <c r="AE54" s="5">
        <v>1.808879</v>
      </c>
      <c r="AF54" s="5">
        <v>0.6759369</v>
      </c>
      <c r="AG54" s="5">
        <v>2.903011</v>
      </c>
      <c r="AH54" s="5">
        <v>0.5176725</v>
      </c>
      <c r="AI54" s="5">
        <v>-0.4309751</v>
      </c>
      <c r="AJ54" s="5">
        <v>1.450844</v>
      </c>
      <c r="AK54" s="5">
        <v>0.8835097</v>
      </c>
      <c r="AL54" s="5">
        <v>0.2151156</v>
      </c>
      <c r="AM54" s="5">
        <v>1.551904</v>
      </c>
      <c r="AN54" s="5">
        <v>0.009576489</v>
      </c>
      <c r="AO54" s="5" t="s">
        <v>743</v>
      </c>
    </row>
    <row r="55" ht="15.75" customHeight="1">
      <c r="A55">
        <v>9.0</v>
      </c>
      <c r="B55" s="5">
        <v>2.0</v>
      </c>
      <c r="C55" s="5">
        <v>2.0</v>
      </c>
      <c r="D55" s="5">
        <v>2.0</v>
      </c>
      <c r="E55" s="5" t="s">
        <v>747</v>
      </c>
      <c r="F55" s="5" t="s">
        <v>678</v>
      </c>
      <c r="G55" s="5" t="s">
        <v>679</v>
      </c>
      <c r="H55" s="5">
        <v>18.0</v>
      </c>
      <c r="I55" s="5">
        <v>18.0</v>
      </c>
      <c r="J55" s="5" t="s">
        <v>31</v>
      </c>
      <c r="K55" s="5" t="s">
        <v>32</v>
      </c>
      <c r="L55" s="5" t="s">
        <v>329</v>
      </c>
      <c r="M55" s="5" t="s">
        <v>742</v>
      </c>
      <c r="N55" s="5">
        <v>114.1497</v>
      </c>
      <c r="O55" s="5" t="s">
        <v>32</v>
      </c>
      <c r="P55" s="5">
        <v>1.0</v>
      </c>
      <c r="Q55" s="58">
        <v>1.20834E-26</v>
      </c>
      <c r="R55" s="5" t="s">
        <v>329</v>
      </c>
      <c r="S55" s="5" t="s">
        <v>742</v>
      </c>
      <c r="T55" s="5">
        <v>0.3366798</v>
      </c>
      <c r="U55" s="5" t="s">
        <v>32</v>
      </c>
      <c r="V55" s="5">
        <v>1.0</v>
      </c>
      <c r="W55" s="5">
        <v>0.561752</v>
      </c>
      <c r="X55" s="5" t="s">
        <v>31</v>
      </c>
      <c r="Y55" s="5" t="s">
        <v>32</v>
      </c>
      <c r="Z55" s="5" t="s">
        <v>32</v>
      </c>
      <c r="AA55" s="5" t="s">
        <v>32</v>
      </c>
      <c r="AB55" s="5" t="s">
        <v>32</v>
      </c>
      <c r="AC55" s="5" t="s">
        <v>32</v>
      </c>
      <c r="AD55" s="5" t="s">
        <v>681</v>
      </c>
      <c r="AE55" s="5">
        <v>1.808879</v>
      </c>
      <c r="AF55" s="5">
        <v>0.6759369</v>
      </c>
      <c r="AG55" s="5">
        <v>2.903011</v>
      </c>
      <c r="AH55" s="5">
        <v>0.2291823</v>
      </c>
      <c r="AI55" s="5">
        <v>-0.7016305</v>
      </c>
      <c r="AJ55" s="5">
        <v>1.152944</v>
      </c>
      <c r="AK55" s="5">
        <v>0.8835097</v>
      </c>
      <c r="AL55" s="5">
        <v>0.2151156</v>
      </c>
      <c r="AM55" s="5">
        <v>1.551904</v>
      </c>
      <c r="AN55" s="5">
        <v>0.009576489</v>
      </c>
      <c r="AO55" s="5" t="s">
        <v>743</v>
      </c>
    </row>
    <row r="56" ht="15.75" customHeight="1">
      <c r="A56">
        <v>9.0</v>
      </c>
      <c r="B56" s="5">
        <v>2.0</v>
      </c>
      <c r="C56" s="5">
        <v>2.0</v>
      </c>
      <c r="D56" s="5">
        <v>3.0</v>
      </c>
      <c r="E56" s="5" t="s">
        <v>748</v>
      </c>
      <c r="F56" s="5" t="s">
        <v>678</v>
      </c>
      <c r="G56" s="5" t="s">
        <v>678</v>
      </c>
      <c r="H56" s="5">
        <v>18.0</v>
      </c>
      <c r="I56" s="5">
        <v>18.0</v>
      </c>
      <c r="J56" s="5" t="s">
        <v>31</v>
      </c>
      <c r="K56" s="5" t="s">
        <v>32</v>
      </c>
      <c r="L56" s="5" t="s">
        <v>329</v>
      </c>
      <c r="M56" s="5" t="s">
        <v>742</v>
      </c>
      <c r="N56" s="5">
        <v>114.1497</v>
      </c>
      <c r="O56" s="5" t="s">
        <v>32</v>
      </c>
      <c r="P56" s="5">
        <v>1.0</v>
      </c>
      <c r="Q56" s="58">
        <v>1.20834E-26</v>
      </c>
      <c r="R56" s="5" t="s">
        <v>329</v>
      </c>
      <c r="S56" s="5" t="s">
        <v>742</v>
      </c>
      <c r="T56" s="5">
        <v>12.67904</v>
      </c>
      <c r="U56" s="5" t="s">
        <v>32</v>
      </c>
      <c r="V56" s="5">
        <v>1.0</v>
      </c>
      <c r="W56" s="5">
        <v>3.697778E-4</v>
      </c>
      <c r="X56" s="5" t="s">
        <v>31</v>
      </c>
      <c r="Y56" s="5" t="s">
        <v>32</v>
      </c>
      <c r="Z56" s="5" t="s">
        <v>32</v>
      </c>
      <c r="AA56" s="5" t="s">
        <v>32</v>
      </c>
      <c r="AB56" s="5" t="s">
        <v>32</v>
      </c>
      <c r="AC56" s="5" t="s">
        <v>32</v>
      </c>
      <c r="AD56" s="5" t="s">
        <v>681</v>
      </c>
      <c r="AE56" s="5">
        <v>1.808879</v>
      </c>
      <c r="AF56" s="5">
        <v>0.6759369</v>
      </c>
      <c r="AG56" s="5">
        <v>2.903011</v>
      </c>
      <c r="AH56" s="5">
        <v>1.198008</v>
      </c>
      <c r="AI56" s="5">
        <v>0.1709642</v>
      </c>
      <c r="AJ56" s="5">
        <v>2.193992</v>
      </c>
      <c r="AK56" s="5">
        <v>0.8835097</v>
      </c>
      <c r="AL56" s="5">
        <v>0.2151156</v>
      </c>
      <c r="AM56" s="5">
        <v>1.551904</v>
      </c>
      <c r="AN56" s="5">
        <v>0.009576489</v>
      </c>
      <c r="AO56" s="5" t="s">
        <v>743</v>
      </c>
    </row>
    <row r="57" ht="15.75" customHeight="1">
      <c r="A57">
        <v>9.0</v>
      </c>
      <c r="B57" s="5">
        <v>2.0</v>
      </c>
      <c r="C57" s="5">
        <v>3.0</v>
      </c>
      <c r="D57" s="5">
        <v>1.0</v>
      </c>
      <c r="E57" s="5" t="s">
        <v>749</v>
      </c>
      <c r="F57" s="5" t="s">
        <v>678</v>
      </c>
      <c r="G57" s="5" t="s">
        <v>679</v>
      </c>
      <c r="H57" s="5">
        <v>18.0</v>
      </c>
      <c r="I57" s="5">
        <v>18.0</v>
      </c>
      <c r="J57" s="5" t="s">
        <v>31</v>
      </c>
      <c r="K57" s="5" t="s">
        <v>32</v>
      </c>
      <c r="L57" s="5" t="s">
        <v>329</v>
      </c>
      <c r="M57" s="5" t="s">
        <v>742</v>
      </c>
      <c r="N57" s="5">
        <v>101.8046</v>
      </c>
      <c r="O57" s="5" t="s">
        <v>32</v>
      </c>
      <c r="P57" s="5">
        <v>1.0</v>
      </c>
      <c r="Q57" s="58">
        <v>6.127699E-24</v>
      </c>
      <c r="R57" s="5" t="s">
        <v>329</v>
      </c>
      <c r="S57" s="5" t="s">
        <v>742</v>
      </c>
      <c r="T57" s="5">
        <v>1.959781</v>
      </c>
      <c r="U57" s="5" t="s">
        <v>32</v>
      </c>
      <c r="V57" s="5">
        <v>1.0</v>
      </c>
      <c r="W57" s="5">
        <v>0.1615367</v>
      </c>
      <c r="X57" s="5" t="s">
        <v>31</v>
      </c>
      <c r="Y57" s="5" t="s">
        <v>32</v>
      </c>
      <c r="Z57" s="5" t="s">
        <v>32</v>
      </c>
      <c r="AA57" s="5" t="s">
        <v>32</v>
      </c>
      <c r="AB57" s="5" t="s">
        <v>32</v>
      </c>
      <c r="AC57" s="5" t="s">
        <v>32</v>
      </c>
      <c r="AD57" s="5" t="s">
        <v>681</v>
      </c>
      <c r="AE57" s="5">
        <v>1.804444</v>
      </c>
      <c r="AF57" s="5">
        <v>0.6723695</v>
      </c>
      <c r="AG57" s="5">
        <v>2.897745</v>
      </c>
      <c r="AH57" s="5">
        <v>0.5470018</v>
      </c>
      <c r="AI57" s="5">
        <v>-0.4040087</v>
      </c>
      <c r="AJ57" s="5">
        <v>1.481726</v>
      </c>
      <c r="AK57" s="5">
        <v>1.112524</v>
      </c>
      <c r="AL57" s="5">
        <v>0.533665</v>
      </c>
      <c r="AM57" s="5">
        <v>1.691383</v>
      </c>
      <c r="AN57" s="5">
        <v>1.65284E-4</v>
      </c>
      <c r="AO57" s="5" t="s">
        <v>743</v>
      </c>
    </row>
    <row r="58" ht="15.75" customHeight="1">
      <c r="A58">
        <v>9.0</v>
      </c>
      <c r="B58" s="5">
        <v>2.0</v>
      </c>
      <c r="C58" s="5">
        <v>3.0</v>
      </c>
      <c r="D58" s="5">
        <v>2.0</v>
      </c>
      <c r="E58" s="5" t="s">
        <v>750</v>
      </c>
      <c r="F58" s="5" t="s">
        <v>678</v>
      </c>
      <c r="G58" s="5" t="s">
        <v>678</v>
      </c>
      <c r="H58" s="5">
        <v>18.0</v>
      </c>
      <c r="I58" s="5">
        <v>18.0</v>
      </c>
      <c r="J58" s="5" t="s">
        <v>31</v>
      </c>
      <c r="K58" s="5" t="s">
        <v>32</v>
      </c>
      <c r="L58" s="5" t="s">
        <v>329</v>
      </c>
      <c r="M58" s="5" t="s">
        <v>742</v>
      </c>
      <c r="N58" s="5">
        <v>101.8046</v>
      </c>
      <c r="O58" s="5" t="s">
        <v>32</v>
      </c>
      <c r="P58" s="5">
        <v>1.0</v>
      </c>
      <c r="Q58" s="58">
        <v>6.127699E-24</v>
      </c>
      <c r="R58" s="5" t="s">
        <v>329</v>
      </c>
      <c r="S58" s="5" t="s">
        <v>742</v>
      </c>
      <c r="T58" s="5">
        <v>4.181534</v>
      </c>
      <c r="U58" s="5" t="s">
        <v>32</v>
      </c>
      <c r="V58" s="5">
        <v>1.0</v>
      </c>
      <c r="W58" s="5">
        <v>0.04086671</v>
      </c>
      <c r="X58" s="5" t="s">
        <v>31</v>
      </c>
      <c r="Y58" s="5" t="s">
        <v>32</v>
      </c>
      <c r="Z58" s="5" t="s">
        <v>32</v>
      </c>
      <c r="AA58" s="5" t="s">
        <v>32</v>
      </c>
      <c r="AB58" s="5" t="s">
        <v>32</v>
      </c>
      <c r="AC58" s="5" t="s">
        <v>32</v>
      </c>
      <c r="AD58" s="5" t="s">
        <v>681</v>
      </c>
      <c r="AE58" s="5">
        <v>1.804444</v>
      </c>
      <c r="AF58" s="5">
        <v>0.6723695</v>
      </c>
      <c r="AG58" s="5">
        <v>2.897745</v>
      </c>
      <c r="AH58" s="5">
        <v>0.7962237</v>
      </c>
      <c r="AI58" s="5">
        <v>-0.1787391</v>
      </c>
      <c r="AJ58" s="5">
        <v>1.748474</v>
      </c>
      <c r="AK58" s="5">
        <v>1.112524</v>
      </c>
      <c r="AL58" s="5">
        <v>0.533665</v>
      </c>
      <c r="AM58" s="5">
        <v>1.691383</v>
      </c>
      <c r="AN58" s="5">
        <v>1.65284E-4</v>
      </c>
      <c r="AO58" s="5" t="s">
        <v>743</v>
      </c>
    </row>
    <row r="59" ht="15.75" customHeight="1">
      <c r="A59">
        <v>9.0</v>
      </c>
      <c r="B59" s="5">
        <v>2.0</v>
      </c>
      <c r="C59" s="5">
        <v>3.0</v>
      </c>
      <c r="D59" s="5">
        <v>3.0</v>
      </c>
      <c r="E59" s="5" t="s">
        <v>751</v>
      </c>
      <c r="F59" s="5" t="s">
        <v>678</v>
      </c>
      <c r="G59" s="5" t="s">
        <v>678</v>
      </c>
      <c r="H59" s="5">
        <v>18.0</v>
      </c>
      <c r="I59" s="5">
        <v>18.0</v>
      </c>
      <c r="J59" s="5" t="s">
        <v>31</v>
      </c>
      <c r="K59" s="5" t="s">
        <v>32</v>
      </c>
      <c r="L59" s="5" t="s">
        <v>329</v>
      </c>
      <c r="M59" s="5" t="s">
        <v>742</v>
      </c>
      <c r="N59" s="5">
        <v>101.8046</v>
      </c>
      <c r="O59" s="5" t="s">
        <v>32</v>
      </c>
      <c r="P59" s="5">
        <v>1.0</v>
      </c>
      <c r="Q59" s="58">
        <v>6.127699E-24</v>
      </c>
      <c r="R59" s="5" t="s">
        <v>329</v>
      </c>
      <c r="S59" s="5" t="s">
        <v>742</v>
      </c>
      <c r="T59" s="5">
        <v>28.74343</v>
      </c>
      <c r="U59" s="5" t="s">
        <v>32</v>
      </c>
      <c r="V59" s="5">
        <v>1.0</v>
      </c>
      <c r="W59" s="58">
        <v>8.262956E-8</v>
      </c>
      <c r="X59" s="5" t="s">
        <v>31</v>
      </c>
      <c r="Y59" s="5" t="s">
        <v>32</v>
      </c>
      <c r="Z59" s="5" t="s">
        <v>32</v>
      </c>
      <c r="AA59" s="5" t="s">
        <v>32</v>
      </c>
      <c r="AB59" s="5" t="s">
        <v>32</v>
      </c>
      <c r="AC59" s="5" t="s">
        <v>32</v>
      </c>
      <c r="AD59" s="5" t="s">
        <v>681</v>
      </c>
      <c r="AE59" s="5">
        <v>1.804444</v>
      </c>
      <c r="AF59" s="5">
        <v>0.6723695</v>
      </c>
      <c r="AG59" s="5">
        <v>2.897745</v>
      </c>
      <c r="AH59" s="5">
        <v>1.551303</v>
      </c>
      <c r="AI59" s="5">
        <v>0.4665006</v>
      </c>
      <c r="AJ59" s="5">
        <v>2.599882</v>
      </c>
      <c r="AK59" s="5">
        <v>1.112524</v>
      </c>
      <c r="AL59" s="5">
        <v>0.533665</v>
      </c>
      <c r="AM59" s="5">
        <v>1.691383</v>
      </c>
      <c r="AN59" s="5">
        <v>1.65284E-4</v>
      </c>
      <c r="AO59" s="5" t="s">
        <v>743</v>
      </c>
    </row>
    <row r="60" ht="15.75" customHeight="1">
      <c r="A60">
        <v>9.0</v>
      </c>
      <c r="B60" s="5">
        <v>2.0</v>
      </c>
      <c r="C60" s="5">
        <v>4.0</v>
      </c>
      <c r="D60" s="5">
        <v>1.0</v>
      </c>
      <c r="E60" s="5" t="s">
        <v>752</v>
      </c>
      <c r="F60" s="5" t="s">
        <v>678</v>
      </c>
      <c r="G60" s="5" t="s">
        <v>679</v>
      </c>
      <c r="H60" s="5">
        <v>18.0</v>
      </c>
      <c r="I60" s="5">
        <v>18.0</v>
      </c>
      <c r="J60" s="5" t="s">
        <v>31</v>
      </c>
      <c r="K60" s="5" t="s">
        <v>32</v>
      </c>
      <c r="L60" s="5" t="s">
        <v>329</v>
      </c>
      <c r="M60" s="5" t="s">
        <v>742</v>
      </c>
      <c r="N60" s="5">
        <v>153.1947</v>
      </c>
      <c r="O60" s="5" t="s">
        <v>32</v>
      </c>
      <c r="P60" s="5">
        <v>1.0</v>
      </c>
      <c r="Q60" s="58">
        <v>3.473082E-35</v>
      </c>
      <c r="R60" s="5" t="s">
        <v>329</v>
      </c>
      <c r="S60" s="5" t="s">
        <v>742</v>
      </c>
      <c r="T60" s="5">
        <v>0.3763904</v>
      </c>
      <c r="U60" s="5" t="s">
        <v>32</v>
      </c>
      <c r="V60" s="5">
        <v>1.0</v>
      </c>
      <c r="W60" s="5">
        <v>0.5395414</v>
      </c>
      <c r="X60" s="5" t="s">
        <v>31</v>
      </c>
      <c r="Y60" s="5" t="s">
        <v>32</v>
      </c>
      <c r="Z60" s="5" t="s">
        <v>32</v>
      </c>
      <c r="AA60" s="5" t="s">
        <v>32</v>
      </c>
      <c r="AB60" s="5" t="s">
        <v>32</v>
      </c>
      <c r="AC60" s="5" t="s">
        <v>32</v>
      </c>
      <c r="AD60" s="5" t="s">
        <v>681</v>
      </c>
      <c r="AE60" s="5">
        <v>1.814815</v>
      </c>
      <c r="AF60" s="5">
        <v>0.6807097</v>
      </c>
      <c r="AG60" s="5">
        <v>2.910062</v>
      </c>
      <c r="AH60" s="5">
        <v>0.2739886</v>
      </c>
      <c r="AI60" s="5">
        <v>-0.6589354</v>
      </c>
      <c r="AJ60" s="5">
        <v>1.198508</v>
      </c>
      <c r="AK60" s="5">
        <v>0.8290905</v>
      </c>
      <c r="AL60" s="5">
        <v>0.2396217</v>
      </c>
      <c r="AM60" s="5">
        <v>1.418559</v>
      </c>
      <c r="AN60" s="5">
        <v>0.005838827</v>
      </c>
      <c r="AO60" s="5" t="s">
        <v>743</v>
      </c>
    </row>
    <row r="61" ht="15.75" customHeight="1">
      <c r="A61">
        <v>9.0</v>
      </c>
      <c r="B61" s="5">
        <v>2.0</v>
      </c>
      <c r="C61" s="5">
        <v>4.0</v>
      </c>
      <c r="D61" s="5">
        <v>2.0</v>
      </c>
      <c r="E61" s="5" t="s">
        <v>753</v>
      </c>
      <c r="F61" s="5" t="s">
        <v>678</v>
      </c>
      <c r="G61" s="5" t="s">
        <v>678</v>
      </c>
      <c r="H61" s="5">
        <v>18.0</v>
      </c>
      <c r="I61" s="5">
        <v>18.0</v>
      </c>
      <c r="J61" s="5" t="s">
        <v>31</v>
      </c>
      <c r="K61" s="5" t="s">
        <v>32</v>
      </c>
      <c r="L61" s="5" t="s">
        <v>329</v>
      </c>
      <c r="M61" s="5" t="s">
        <v>742</v>
      </c>
      <c r="N61" s="5">
        <v>153.1947</v>
      </c>
      <c r="O61" s="5" t="s">
        <v>32</v>
      </c>
      <c r="P61" s="5">
        <v>1.0</v>
      </c>
      <c r="Q61" s="58">
        <v>3.473082E-35</v>
      </c>
      <c r="R61" s="5" t="s">
        <v>329</v>
      </c>
      <c r="S61" s="5" t="s">
        <v>742</v>
      </c>
      <c r="T61" s="5">
        <v>33.95346</v>
      </c>
      <c r="U61" s="5" t="s">
        <v>32</v>
      </c>
      <c r="V61" s="5">
        <v>1.0</v>
      </c>
      <c r="W61" s="58">
        <v>5.644608E-9</v>
      </c>
      <c r="X61" s="5" t="s">
        <v>31</v>
      </c>
      <c r="Y61" s="5" t="s">
        <v>32</v>
      </c>
      <c r="Z61" s="5" t="s">
        <v>32</v>
      </c>
      <c r="AA61" s="5" t="s">
        <v>32</v>
      </c>
      <c r="AB61" s="5" t="s">
        <v>32</v>
      </c>
      <c r="AC61" s="5" t="s">
        <v>32</v>
      </c>
      <c r="AD61" s="5" t="s">
        <v>681</v>
      </c>
      <c r="AE61" s="5">
        <v>1.814815</v>
      </c>
      <c r="AF61" s="5">
        <v>0.6807097</v>
      </c>
      <c r="AG61" s="5">
        <v>2.910062</v>
      </c>
      <c r="AH61" s="5">
        <v>0.5994567</v>
      </c>
      <c r="AI61" s="5">
        <v>-0.3560243</v>
      </c>
      <c r="AJ61" s="5">
        <v>1.537228</v>
      </c>
      <c r="AK61" s="5">
        <v>0.8290905</v>
      </c>
      <c r="AL61" s="5">
        <v>0.2396217</v>
      </c>
      <c r="AM61" s="5">
        <v>1.418559</v>
      </c>
      <c r="AN61" s="5">
        <v>0.005838827</v>
      </c>
      <c r="AO61" s="5" t="s">
        <v>743</v>
      </c>
    </row>
    <row r="62" ht="15.75" customHeight="1">
      <c r="A62">
        <v>9.0</v>
      </c>
      <c r="B62" s="5">
        <v>2.0</v>
      </c>
      <c r="C62" s="5">
        <v>4.0</v>
      </c>
      <c r="D62" s="5">
        <v>3.0</v>
      </c>
      <c r="E62" s="5" t="s">
        <v>754</v>
      </c>
      <c r="F62" s="5" t="s">
        <v>678</v>
      </c>
      <c r="G62" s="5" t="s">
        <v>678</v>
      </c>
      <c r="H62" s="5">
        <v>18.0</v>
      </c>
      <c r="I62" s="5">
        <v>18.0</v>
      </c>
      <c r="J62" s="5" t="s">
        <v>31</v>
      </c>
      <c r="K62" s="5" t="s">
        <v>32</v>
      </c>
      <c r="L62" s="5" t="s">
        <v>329</v>
      </c>
      <c r="M62" s="5" t="s">
        <v>742</v>
      </c>
      <c r="N62" s="5">
        <v>153.1947</v>
      </c>
      <c r="O62" s="5" t="s">
        <v>32</v>
      </c>
      <c r="P62" s="5">
        <v>1.0</v>
      </c>
      <c r="Q62" s="58">
        <v>3.473082E-35</v>
      </c>
      <c r="R62" s="5" t="s">
        <v>329</v>
      </c>
      <c r="S62" s="5" t="s">
        <v>742</v>
      </c>
      <c r="T62" s="5">
        <v>5.129223</v>
      </c>
      <c r="U62" s="5" t="s">
        <v>32</v>
      </c>
      <c r="V62" s="5">
        <v>1.0</v>
      </c>
      <c r="W62" s="5">
        <v>0.02352626</v>
      </c>
      <c r="X62" s="5" t="s">
        <v>31</v>
      </c>
      <c r="Y62" s="5" t="s">
        <v>32</v>
      </c>
      <c r="Z62" s="5" t="s">
        <v>32</v>
      </c>
      <c r="AA62" s="5" t="s">
        <v>32</v>
      </c>
      <c r="AB62" s="5" t="s">
        <v>32</v>
      </c>
      <c r="AC62" s="5" t="s">
        <v>32</v>
      </c>
      <c r="AD62" s="5" t="s">
        <v>681</v>
      </c>
      <c r="AE62" s="5">
        <v>1.814815</v>
      </c>
      <c r="AF62" s="5">
        <v>0.6807097</v>
      </c>
      <c r="AG62" s="5">
        <v>2.910062</v>
      </c>
      <c r="AH62" s="5">
        <v>0.8763851</v>
      </c>
      <c r="AI62" s="5">
        <v>-0.1076967</v>
      </c>
      <c r="AJ62" s="5">
        <v>1.83588</v>
      </c>
      <c r="AK62" s="5">
        <v>0.8290905</v>
      </c>
      <c r="AL62" s="5">
        <v>0.2396217</v>
      </c>
      <c r="AM62" s="5">
        <v>1.418559</v>
      </c>
      <c r="AN62" s="5">
        <v>0.005838827</v>
      </c>
      <c r="AO62" s="5" t="s">
        <v>743</v>
      </c>
    </row>
    <row r="63" ht="15.75" customHeight="1">
      <c r="A63">
        <v>9.0</v>
      </c>
      <c r="B63" s="5">
        <v>2.0</v>
      </c>
      <c r="C63" s="5">
        <v>5.0</v>
      </c>
      <c r="D63" s="5">
        <v>1.0</v>
      </c>
      <c r="E63" s="5" t="s">
        <v>755</v>
      </c>
      <c r="F63" s="5" t="s">
        <v>678</v>
      </c>
      <c r="G63" s="5" t="s">
        <v>678</v>
      </c>
      <c r="H63" s="5">
        <v>18.0</v>
      </c>
      <c r="I63" s="5">
        <v>18.0</v>
      </c>
      <c r="J63" s="5" t="s">
        <v>31</v>
      </c>
      <c r="K63" s="5" t="s">
        <v>32</v>
      </c>
      <c r="L63" s="5" t="s">
        <v>329</v>
      </c>
      <c r="M63" s="5" t="s">
        <v>742</v>
      </c>
      <c r="N63" s="5">
        <v>185.8525</v>
      </c>
      <c r="O63" s="5" t="s">
        <v>32</v>
      </c>
      <c r="P63" s="5">
        <v>1.0</v>
      </c>
      <c r="Q63" s="58">
        <v>2.556765E-42</v>
      </c>
      <c r="R63" s="5" t="s">
        <v>329</v>
      </c>
      <c r="S63" s="5" t="s">
        <v>742</v>
      </c>
      <c r="T63" s="5">
        <v>60.99928</v>
      </c>
      <c r="U63" s="5" t="s">
        <v>32</v>
      </c>
      <c r="V63" s="5">
        <v>1.0</v>
      </c>
      <c r="W63" s="58">
        <v>5.709579E-15</v>
      </c>
      <c r="X63" s="5" t="s">
        <v>31</v>
      </c>
      <c r="Y63" s="5" t="s">
        <v>32</v>
      </c>
      <c r="Z63" s="5" t="s">
        <v>32</v>
      </c>
      <c r="AA63" s="5" t="s">
        <v>32</v>
      </c>
      <c r="AB63" s="5" t="s">
        <v>32</v>
      </c>
      <c r="AC63" s="5" t="s">
        <v>32</v>
      </c>
      <c r="AD63" s="5" t="s">
        <v>681</v>
      </c>
      <c r="AE63" s="5">
        <v>1.45847</v>
      </c>
      <c r="AF63" s="5">
        <v>0.3898237</v>
      </c>
      <c r="AG63" s="5">
        <v>2.492059</v>
      </c>
      <c r="AH63" s="5">
        <v>0.4652233</v>
      </c>
      <c r="AI63" s="5">
        <v>-0.4794464</v>
      </c>
      <c r="AJ63" s="5">
        <v>1.39589</v>
      </c>
      <c r="AK63" s="5">
        <v>0.9694525</v>
      </c>
      <c r="AL63" s="5">
        <v>0.4421454</v>
      </c>
      <c r="AM63" s="5">
        <v>1.49676</v>
      </c>
      <c r="AN63" s="5">
        <v>3.140963E-4</v>
      </c>
      <c r="AO63" s="5" t="s">
        <v>743</v>
      </c>
    </row>
    <row r="64" ht="15.75" customHeight="1">
      <c r="A64">
        <v>9.0</v>
      </c>
      <c r="B64" s="5">
        <v>2.0</v>
      </c>
      <c r="C64" s="5">
        <v>5.0</v>
      </c>
      <c r="D64" s="5">
        <v>2.0</v>
      </c>
      <c r="E64" s="5" t="s">
        <v>756</v>
      </c>
      <c r="F64" s="5" t="s">
        <v>678</v>
      </c>
      <c r="G64" s="5" t="s">
        <v>678</v>
      </c>
      <c r="H64" s="5">
        <v>18.0</v>
      </c>
      <c r="I64" s="5">
        <v>18.0</v>
      </c>
      <c r="J64" s="5" t="s">
        <v>31</v>
      </c>
      <c r="K64" s="5" t="s">
        <v>32</v>
      </c>
      <c r="L64" s="5" t="s">
        <v>329</v>
      </c>
      <c r="M64" s="5" t="s">
        <v>742</v>
      </c>
      <c r="N64" s="5">
        <v>185.8525</v>
      </c>
      <c r="O64" s="5" t="s">
        <v>32</v>
      </c>
      <c r="P64" s="5">
        <v>1.0</v>
      </c>
      <c r="Q64" s="58">
        <v>2.556765E-42</v>
      </c>
      <c r="R64" s="5" t="s">
        <v>329</v>
      </c>
      <c r="S64" s="5" t="s">
        <v>742</v>
      </c>
      <c r="T64" s="5">
        <v>43.54637</v>
      </c>
      <c r="U64" s="5" t="s">
        <v>32</v>
      </c>
      <c r="V64" s="5">
        <v>1.0</v>
      </c>
      <c r="W64" s="58">
        <v>4.140322E-11</v>
      </c>
      <c r="X64" s="5" t="s">
        <v>31</v>
      </c>
      <c r="Y64" s="5" t="s">
        <v>32</v>
      </c>
      <c r="Z64" s="5" t="s">
        <v>32</v>
      </c>
      <c r="AA64" s="5" t="s">
        <v>32</v>
      </c>
      <c r="AB64" s="5" t="s">
        <v>32</v>
      </c>
      <c r="AC64" s="5" t="s">
        <v>32</v>
      </c>
      <c r="AD64" s="5" t="s">
        <v>681</v>
      </c>
      <c r="AE64" s="5">
        <v>1.45847</v>
      </c>
      <c r="AF64" s="5">
        <v>0.3898237</v>
      </c>
      <c r="AG64" s="5">
        <v>2.492059</v>
      </c>
      <c r="AH64" s="5">
        <v>0.7230303</v>
      </c>
      <c r="AI64" s="5">
        <v>-0.2441951</v>
      </c>
      <c r="AJ64" s="5">
        <v>1.66934</v>
      </c>
      <c r="AK64" s="5">
        <v>0.9694525</v>
      </c>
      <c r="AL64" s="5">
        <v>0.4421454</v>
      </c>
      <c r="AM64" s="5">
        <v>1.49676</v>
      </c>
      <c r="AN64" s="5">
        <v>3.140963E-4</v>
      </c>
      <c r="AO64" s="5" t="s">
        <v>743</v>
      </c>
    </row>
    <row r="65" ht="15.75" customHeight="1">
      <c r="A65">
        <v>9.0</v>
      </c>
      <c r="B65" s="5">
        <v>2.0</v>
      </c>
      <c r="C65" s="5">
        <v>5.0</v>
      </c>
      <c r="D65" s="5">
        <v>3.0</v>
      </c>
      <c r="E65" s="5" t="s">
        <v>757</v>
      </c>
      <c r="F65" s="5" t="s">
        <v>678</v>
      </c>
      <c r="G65" s="5" t="s">
        <v>678</v>
      </c>
      <c r="H65" s="5">
        <v>18.0</v>
      </c>
      <c r="I65" s="5">
        <v>18.0</v>
      </c>
      <c r="J65" s="5" t="s">
        <v>31</v>
      </c>
      <c r="K65" s="5" t="s">
        <v>32</v>
      </c>
      <c r="L65" s="5" t="s">
        <v>329</v>
      </c>
      <c r="M65" s="5" t="s">
        <v>742</v>
      </c>
      <c r="N65" s="5">
        <v>185.8525</v>
      </c>
      <c r="O65" s="5" t="s">
        <v>32</v>
      </c>
      <c r="P65" s="5">
        <v>1.0</v>
      </c>
      <c r="Q65" s="58">
        <v>2.556765E-42</v>
      </c>
      <c r="R65" s="5" t="s">
        <v>329</v>
      </c>
      <c r="S65" s="5" t="s">
        <v>742</v>
      </c>
      <c r="T65" s="5">
        <v>17.63768</v>
      </c>
      <c r="U65" s="5" t="s">
        <v>32</v>
      </c>
      <c r="V65" s="5">
        <v>1.0</v>
      </c>
      <c r="W65" s="58">
        <v>2.672413E-5</v>
      </c>
      <c r="X65" s="5" t="s">
        <v>31</v>
      </c>
      <c r="Y65" s="5" t="s">
        <v>32</v>
      </c>
      <c r="Z65" s="5" t="s">
        <v>32</v>
      </c>
      <c r="AA65" s="5" t="s">
        <v>32</v>
      </c>
      <c r="AB65" s="5" t="s">
        <v>32</v>
      </c>
      <c r="AC65" s="5" t="s">
        <v>32</v>
      </c>
      <c r="AD65" s="5" t="s">
        <v>681</v>
      </c>
      <c r="AE65" s="5">
        <v>1.45847</v>
      </c>
      <c r="AF65" s="5">
        <v>0.3898237</v>
      </c>
      <c r="AG65" s="5">
        <v>2.492059</v>
      </c>
      <c r="AH65" s="5">
        <v>1.407293</v>
      </c>
      <c r="AI65" s="5">
        <v>0.3472648</v>
      </c>
      <c r="AJ65" s="5">
        <v>2.432964</v>
      </c>
      <c r="AK65" s="5">
        <v>0.9694525</v>
      </c>
      <c r="AL65" s="5">
        <v>0.4421454</v>
      </c>
      <c r="AM65" s="5">
        <v>1.49676</v>
      </c>
      <c r="AN65" s="5">
        <v>3.140963E-4</v>
      </c>
      <c r="AO65" s="5" t="s">
        <v>743</v>
      </c>
    </row>
    <row r="66" ht="15.75" customHeight="1">
      <c r="A66">
        <v>9.0</v>
      </c>
      <c r="B66" s="5">
        <v>2.0</v>
      </c>
      <c r="C66" s="5">
        <v>6.0</v>
      </c>
      <c r="D66" s="5">
        <v>1.0</v>
      </c>
      <c r="E66" s="5" t="s">
        <v>758</v>
      </c>
      <c r="F66" s="5" t="s">
        <v>708</v>
      </c>
      <c r="G66" s="5" t="s">
        <v>735</v>
      </c>
      <c r="H66" s="5">
        <v>18.0</v>
      </c>
      <c r="I66" s="5">
        <v>18.0</v>
      </c>
      <c r="J66" s="5" t="s">
        <v>31</v>
      </c>
      <c r="K66" s="5" t="s">
        <v>32</v>
      </c>
      <c r="L66" s="5" t="s">
        <v>329</v>
      </c>
      <c r="M66" s="5" t="s">
        <v>742</v>
      </c>
      <c r="N66" s="5">
        <v>0.2123054</v>
      </c>
      <c r="O66" s="5" t="s">
        <v>32</v>
      </c>
      <c r="P66" s="5">
        <v>1.0</v>
      </c>
      <c r="Q66" s="5">
        <v>0.6449664</v>
      </c>
      <c r="R66" s="5" t="s">
        <v>329</v>
      </c>
      <c r="S66" s="5" t="s">
        <v>742</v>
      </c>
      <c r="T66" s="5">
        <v>68.26947</v>
      </c>
      <c r="U66" s="5" t="s">
        <v>32</v>
      </c>
      <c r="V66" s="5">
        <v>1.0</v>
      </c>
      <c r="W66" s="58">
        <v>1.426116E-16</v>
      </c>
      <c r="X66" s="5" t="s">
        <v>31</v>
      </c>
      <c r="Y66" s="5" t="s">
        <v>32</v>
      </c>
      <c r="Z66" s="5" t="s">
        <v>32</v>
      </c>
      <c r="AA66" s="5" t="s">
        <v>32</v>
      </c>
      <c r="AB66" s="5" t="s">
        <v>32</v>
      </c>
      <c r="AC66" s="5" t="s">
        <v>32</v>
      </c>
      <c r="AD66" s="5" t="s">
        <v>681</v>
      </c>
      <c r="AE66" s="5">
        <v>0.1510626</v>
      </c>
      <c r="AF66" s="5">
        <v>-0.776664</v>
      </c>
      <c r="AG66" s="5">
        <v>1.074123</v>
      </c>
      <c r="AH66" s="5">
        <v>-1.471981</v>
      </c>
      <c r="AI66" s="5">
        <v>-2.507701</v>
      </c>
      <c r="AJ66" s="5">
        <v>-0.4010245</v>
      </c>
      <c r="AK66" s="5">
        <v>-0.2536608</v>
      </c>
      <c r="AL66" s="5">
        <v>-1.765577</v>
      </c>
      <c r="AM66" s="5">
        <v>1.258256</v>
      </c>
      <c r="AN66" s="5">
        <v>0.7422829</v>
      </c>
      <c r="AO66" s="5" t="s">
        <v>743</v>
      </c>
    </row>
    <row r="67" ht="15.75" customHeight="1">
      <c r="A67">
        <v>9.0</v>
      </c>
      <c r="B67" s="5">
        <v>2.0</v>
      </c>
      <c r="C67" s="5">
        <v>6.0</v>
      </c>
      <c r="D67" s="5">
        <v>2.0</v>
      </c>
      <c r="E67" s="5" t="s">
        <v>759</v>
      </c>
      <c r="F67" s="5" t="s">
        <v>708</v>
      </c>
      <c r="G67" s="5" t="s">
        <v>678</v>
      </c>
      <c r="H67" s="5">
        <v>18.0</v>
      </c>
      <c r="I67" s="5">
        <v>18.0</v>
      </c>
      <c r="J67" s="5" t="s">
        <v>31</v>
      </c>
      <c r="K67" s="5" t="s">
        <v>32</v>
      </c>
      <c r="L67" s="5" t="s">
        <v>329</v>
      </c>
      <c r="M67" s="5" t="s">
        <v>742</v>
      </c>
      <c r="N67" s="5">
        <v>0.2123054</v>
      </c>
      <c r="O67" s="5" t="s">
        <v>32</v>
      </c>
      <c r="P67" s="5">
        <v>1.0</v>
      </c>
      <c r="Q67" s="5">
        <v>0.6449664</v>
      </c>
      <c r="R67" s="5" t="s">
        <v>329</v>
      </c>
      <c r="S67" s="5" t="s">
        <v>742</v>
      </c>
      <c r="T67" s="5">
        <v>72.18652</v>
      </c>
      <c r="U67" s="5" t="s">
        <v>32</v>
      </c>
      <c r="V67" s="5">
        <v>1.0</v>
      </c>
      <c r="W67" s="58">
        <v>1.957888E-17</v>
      </c>
      <c r="X67" s="5" t="s">
        <v>31</v>
      </c>
      <c r="Y67" s="5" t="s">
        <v>32</v>
      </c>
      <c r="Z67" s="5" t="s">
        <v>32</v>
      </c>
      <c r="AA67" s="5" t="s">
        <v>32</v>
      </c>
      <c r="AB67" s="5" t="s">
        <v>32</v>
      </c>
      <c r="AC67" s="5" t="s">
        <v>32</v>
      </c>
      <c r="AD67" s="5" t="s">
        <v>681</v>
      </c>
      <c r="AE67" s="5">
        <v>0.1510626</v>
      </c>
      <c r="AF67" s="5">
        <v>-0.776664</v>
      </c>
      <c r="AG67" s="5">
        <v>1.074123</v>
      </c>
      <c r="AH67" s="5">
        <v>1.793741</v>
      </c>
      <c r="AI67" s="5">
        <v>0.6637555</v>
      </c>
      <c r="AJ67" s="5">
        <v>2.885044</v>
      </c>
      <c r="AK67" s="5">
        <v>-0.2536608</v>
      </c>
      <c r="AL67" s="5">
        <v>-1.765577</v>
      </c>
      <c r="AM67" s="5">
        <v>1.258256</v>
      </c>
      <c r="AN67" s="5">
        <v>0.7422829</v>
      </c>
      <c r="AO67" s="5" t="s">
        <v>743</v>
      </c>
    </row>
    <row r="68" ht="15.75" customHeight="1">
      <c r="A68">
        <v>9.0</v>
      </c>
      <c r="B68" s="5">
        <v>2.0</v>
      </c>
      <c r="C68" s="5">
        <v>6.0</v>
      </c>
      <c r="D68" s="5">
        <v>3.0</v>
      </c>
      <c r="E68" s="5" t="s">
        <v>760</v>
      </c>
      <c r="F68" s="5" t="s">
        <v>708</v>
      </c>
      <c r="G68" s="5" t="s">
        <v>735</v>
      </c>
      <c r="H68" s="5">
        <v>18.0</v>
      </c>
      <c r="I68" s="5">
        <v>18.0</v>
      </c>
      <c r="J68" s="5" t="s">
        <v>31</v>
      </c>
      <c r="K68" s="5" t="s">
        <v>32</v>
      </c>
      <c r="L68" s="5" t="s">
        <v>329</v>
      </c>
      <c r="M68" s="5" t="s">
        <v>742</v>
      </c>
      <c r="N68" s="5">
        <v>0.2123054</v>
      </c>
      <c r="O68" s="5" t="s">
        <v>32</v>
      </c>
      <c r="P68" s="5">
        <v>1.0</v>
      </c>
      <c r="Q68" s="5">
        <v>0.6449664</v>
      </c>
      <c r="R68" s="5" t="s">
        <v>329</v>
      </c>
      <c r="S68" s="5" t="s">
        <v>742</v>
      </c>
      <c r="T68" s="5">
        <v>20.21936</v>
      </c>
      <c r="U68" s="5" t="s">
        <v>32</v>
      </c>
      <c r="V68" s="5">
        <v>1.0</v>
      </c>
      <c r="W68" s="58">
        <v>6.905054E-6</v>
      </c>
      <c r="X68" s="5" t="s">
        <v>31</v>
      </c>
      <c r="Y68" s="5" t="s">
        <v>32</v>
      </c>
      <c r="Z68" s="5" t="s">
        <v>32</v>
      </c>
      <c r="AA68" s="5" t="s">
        <v>32</v>
      </c>
      <c r="AB68" s="5" t="s">
        <v>32</v>
      </c>
      <c r="AC68" s="5" t="s">
        <v>32</v>
      </c>
      <c r="AD68" s="5" t="s">
        <v>681</v>
      </c>
      <c r="AE68" s="5">
        <v>0.1510626</v>
      </c>
      <c r="AF68" s="5">
        <v>-0.776664</v>
      </c>
      <c r="AG68" s="5">
        <v>1.074123</v>
      </c>
      <c r="AH68" s="5">
        <v>-1.469347</v>
      </c>
      <c r="AI68" s="5">
        <v>-2.504651</v>
      </c>
      <c r="AJ68" s="5">
        <v>-0.3988421</v>
      </c>
      <c r="AK68" s="5">
        <v>-0.2536608</v>
      </c>
      <c r="AL68" s="5">
        <v>-1.765577</v>
      </c>
      <c r="AM68" s="5">
        <v>1.258256</v>
      </c>
      <c r="AN68" s="5">
        <v>0.7422829</v>
      </c>
      <c r="AO68" s="5" t="s">
        <v>743</v>
      </c>
    </row>
    <row r="69" ht="15.75" customHeight="1">
      <c r="A69">
        <v>9.0</v>
      </c>
      <c r="B69" s="5">
        <v>3.0</v>
      </c>
      <c r="C69" s="5">
        <v>1.0</v>
      </c>
      <c r="D69" s="5">
        <v>1.0</v>
      </c>
      <c r="E69" s="5" t="s">
        <v>761</v>
      </c>
      <c r="F69" s="5" t="s">
        <v>678</v>
      </c>
      <c r="G69" s="5" t="s">
        <v>703</v>
      </c>
      <c r="H69" s="5">
        <v>7.0</v>
      </c>
      <c r="I69" s="5">
        <v>8.0</v>
      </c>
      <c r="J69" s="5" t="s">
        <v>31</v>
      </c>
      <c r="K69" s="5" t="s">
        <v>32</v>
      </c>
      <c r="L69" s="5" t="s">
        <v>329</v>
      </c>
      <c r="M69" s="5" t="s">
        <v>742</v>
      </c>
      <c r="N69" s="5">
        <v>65.15276</v>
      </c>
      <c r="O69" s="5" t="s">
        <v>32</v>
      </c>
      <c r="P69" s="5">
        <v>1.0</v>
      </c>
      <c r="Q69" s="58">
        <v>6.931146E-16</v>
      </c>
      <c r="R69" s="5" t="s">
        <v>329</v>
      </c>
      <c r="S69" s="5" t="s">
        <v>742</v>
      </c>
      <c r="T69" s="5">
        <v>0.08382449</v>
      </c>
      <c r="U69" s="5" t="s">
        <v>32</v>
      </c>
      <c r="V69" s="5">
        <v>1.0</v>
      </c>
      <c r="W69" s="5">
        <v>0.77218</v>
      </c>
      <c r="X69" s="5" t="s">
        <v>31</v>
      </c>
      <c r="Y69" s="5" t="s">
        <v>32</v>
      </c>
      <c r="Z69" s="5" t="s">
        <v>32</v>
      </c>
      <c r="AA69" s="5" t="s">
        <v>32</v>
      </c>
      <c r="AB69" s="5" t="s">
        <v>32</v>
      </c>
      <c r="AC69" s="5" t="s">
        <v>32</v>
      </c>
      <c r="AD69" s="5" t="s">
        <v>681</v>
      </c>
      <c r="AE69" s="5">
        <v>1.072384</v>
      </c>
      <c r="AF69" s="5">
        <v>-0.601404</v>
      </c>
      <c r="AG69" s="5">
        <v>2.659692</v>
      </c>
      <c r="AH69" s="5">
        <v>-0.16</v>
      </c>
      <c r="AI69" s="5">
        <v>-1.542252</v>
      </c>
      <c r="AJ69" s="5">
        <v>1.235199</v>
      </c>
      <c r="AK69" s="5">
        <v>0.340914</v>
      </c>
      <c r="AL69" s="5">
        <v>-0.8946131</v>
      </c>
      <c r="AM69" s="5">
        <v>1.576441</v>
      </c>
      <c r="AN69" s="5">
        <v>0.588642</v>
      </c>
      <c r="AO69" s="5" t="s">
        <v>697</v>
      </c>
    </row>
    <row r="70" ht="15.75" customHeight="1">
      <c r="A70">
        <v>9.0</v>
      </c>
      <c r="B70" s="5">
        <v>3.0</v>
      </c>
      <c r="C70" s="5">
        <v>2.0</v>
      </c>
      <c r="D70" s="5">
        <v>1.0</v>
      </c>
      <c r="E70" s="5" t="s">
        <v>762</v>
      </c>
      <c r="F70" s="5" t="s">
        <v>678</v>
      </c>
      <c r="G70" s="5" t="s">
        <v>679</v>
      </c>
      <c r="H70" s="5">
        <v>8.0</v>
      </c>
      <c r="I70" s="5">
        <v>8.0</v>
      </c>
      <c r="J70" s="5" t="s">
        <v>31</v>
      </c>
      <c r="K70" s="5" t="s">
        <v>32</v>
      </c>
      <c r="L70" s="5" t="s">
        <v>329</v>
      </c>
      <c r="M70" s="5" t="s">
        <v>742</v>
      </c>
      <c r="N70" s="5">
        <v>25.99691</v>
      </c>
      <c r="O70" s="5" t="s">
        <v>32</v>
      </c>
      <c r="P70" s="5">
        <v>1.0</v>
      </c>
      <c r="Q70" s="58">
        <v>3.419643E-7</v>
      </c>
      <c r="R70" s="5" t="s">
        <v>329</v>
      </c>
      <c r="S70" s="5" t="s">
        <v>742</v>
      </c>
      <c r="T70" s="5">
        <v>3.316521</v>
      </c>
      <c r="U70" s="5" t="s">
        <v>32</v>
      </c>
      <c r="V70" s="5">
        <v>1.0</v>
      </c>
      <c r="W70" s="5">
        <v>0.06858681</v>
      </c>
      <c r="X70" s="5" t="s">
        <v>31</v>
      </c>
      <c r="Y70" s="5" t="s">
        <v>32</v>
      </c>
      <c r="Z70" s="5" t="s">
        <v>32</v>
      </c>
      <c r="AA70" s="5" t="s">
        <v>32</v>
      </c>
      <c r="AB70" s="5" t="s">
        <v>32</v>
      </c>
      <c r="AC70" s="5" t="s">
        <v>32</v>
      </c>
      <c r="AD70" s="5" t="s">
        <v>681</v>
      </c>
      <c r="AE70" s="5">
        <v>1.127193</v>
      </c>
      <c r="AF70" s="5">
        <v>-0.4301383</v>
      </c>
      <c r="AG70" s="5">
        <v>2.609106</v>
      </c>
      <c r="AH70" s="5">
        <v>0.8191387</v>
      </c>
      <c r="AI70" s="5">
        <v>-0.6688381</v>
      </c>
      <c r="AJ70" s="5">
        <v>2.247284</v>
      </c>
      <c r="AK70" s="5">
        <v>0.9665418</v>
      </c>
      <c r="AL70" s="5">
        <v>-0.252028</v>
      </c>
      <c r="AM70" s="5">
        <v>2.185112</v>
      </c>
      <c r="AN70" s="5">
        <v>0.1200417</v>
      </c>
      <c r="AO70" s="5" t="s">
        <v>697</v>
      </c>
    </row>
    <row r="71" ht="15.75" customHeight="1">
      <c r="A71">
        <v>12.0</v>
      </c>
      <c r="B71" s="5">
        <v>2.0</v>
      </c>
      <c r="C71" s="5">
        <v>1.0</v>
      </c>
      <c r="D71" s="5">
        <v>1.0</v>
      </c>
      <c r="E71" s="5" t="s">
        <v>763</v>
      </c>
      <c r="F71" s="5" t="s">
        <v>678</v>
      </c>
      <c r="G71" s="5" t="s">
        <v>678</v>
      </c>
      <c r="H71" s="5" t="s">
        <v>259</v>
      </c>
      <c r="I71" s="5">
        <v>6.0</v>
      </c>
      <c r="J71" s="5" t="s">
        <v>31</v>
      </c>
      <c r="K71" s="5" t="s">
        <v>32</v>
      </c>
      <c r="L71" s="5" t="s">
        <v>32</v>
      </c>
      <c r="M71" s="5" t="s">
        <v>32</v>
      </c>
      <c r="N71" s="5" t="s">
        <v>32</v>
      </c>
      <c r="O71" s="5" t="s">
        <v>32</v>
      </c>
      <c r="P71" s="5" t="s">
        <v>32</v>
      </c>
      <c r="Q71" s="5" t="s">
        <v>32</v>
      </c>
      <c r="R71" s="5" t="s">
        <v>197</v>
      </c>
      <c r="S71" s="5" t="s">
        <v>680</v>
      </c>
      <c r="T71" s="5">
        <v>5.898979</v>
      </c>
      <c r="U71" s="5" t="s">
        <v>32</v>
      </c>
      <c r="V71" s="5">
        <v>4.0</v>
      </c>
      <c r="W71" s="5">
        <v>0.004131484</v>
      </c>
      <c r="X71" s="5" t="s">
        <v>27</v>
      </c>
      <c r="Y71" s="5">
        <v>1.583892</v>
      </c>
      <c r="Z71" s="5">
        <v>1.91693</v>
      </c>
      <c r="AA71" s="5" t="s">
        <v>715</v>
      </c>
      <c r="AB71" s="5">
        <v>1.014698</v>
      </c>
      <c r="AC71" s="5">
        <v>2.819163</v>
      </c>
      <c r="AD71" s="5" t="s">
        <v>681</v>
      </c>
      <c r="AE71" s="5" t="s">
        <v>32</v>
      </c>
      <c r="AF71" s="5" t="s">
        <v>32</v>
      </c>
      <c r="AG71" s="5" t="s">
        <v>32</v>
      </c>
      <c r="AH71" s="5">
        <v>4.816496</v>
      </c>
      <c r="AI71" s="5">
        <v>1.214733</v>
      </c>
      <c r="AJ71" s="5">
        <v>8.364609</v>
      </c>
      <c r="AK71" s="37" t="s">
        <v>32</v>
      </c>
      <c r="AL71" s="37" t="s">
        <v>32</v>
      </c>
      <c r="AM71" s="37" t="s">
        <v>32</v>
      </c>
      <c r="AN71" s="37" t="s">
        <v>32</v>
      </c>
    </row>
    <row r="72" ht="15.75" customHeight="1">
      <c r="A72">
        <v>12.0</v>
      </c>
      <c r="B72" s="5">
        <v>2.0</v>
      </c>
      <c r="C72" s="5">
        <v>2.0</v>
      </c>
      <c r="D72" s="5">
        <v>1.0</v>
      </c>
      <c r="E72" s="5" t="s">
        <v>764</v>
      </c>
      <c r="F72" s="5" t="s">
        <v>678</v>
      </c>
      <c r="G72" s="5" t="s">
        <v>678</v>
      </c>
      <c r="H72" s="5" t="s">
        <v>259</v>
      </c>
      <c r="I72" s="5">
        <v>6.0</v>
      </c>
      <c r="J72" s="5" t="s">
        <v>31</v>
      </c>
      <c r="K72" s="5" t="s">
        <v>32</v>
      </c>
      <c r="L72" s="5" t="s">
        <v>32</v>
      </c>
      <c r="M72" s="5" t="s">
        <v>32</v>
      </c>
      <c r="N72" s="5" t="s">
        <v>32</v>
      </c>
      <c r="O72" s="5" t="s">
        <v>32</v>
      </c>
      <c r="P72" s="5" t="s">
        <v>32</v>
      </c>
      <c r="Q72" s="5" t="s">
        <v>32</v>
      </c>
      <c r="R72" s="5" t="s">
        <v>32</v>
      </c>
      <c r="S72" s="5" t="s">
        <v>32</v>
      </c>
      <c r="T72" s="5" t="s">
        <v>32</v>
      </c>
      <c r="U72" s="5" t="s">
        <v>32</v>
      </c>
      <c r="V72" s="5" t="s">
        <v>32</v>
      </c>
      <c r="W72" s="5" t="s">
        <v>32</v>
      </c>
      <c r="X72" s="5" t="s">
        <v>27</v>
      </c>
      <c r="Y72" s="5">
        <v>1.678738</v>
      </c>
      <c r="Z72" s="5" t="s">
        <v>32</v>
      </c>
      <c r="AA72" s="5" t="s">
        <v>32</v>
      </c>
      <c r="AB72" s="5" t="s">
        <v>32</v>
      </c>
      <c r="AC72" s="5" t="s">
        <v>32</v>
      </c>
      <c r="AD72" s="5" t="s">
        <v>32</v>
      </c>
      <c r="AE72" s="5" t="s">
        <v>32</v>
      </c>
      <c r="AF72" s="5" t="s">
        <v>32</v>
      </c>
      <c r="AG72" s="5" t="s">
        <v>32</v>
      </c>
      <c r="AH72" s="5" t="s">
        <v>32</v>
      </c>
      <c r="AI72" s="5" t="s">
        <v>32</v>
      </c>
      <c r="AJ72" s="5" t="s">
        <v>32</v>
      </c>
      <c r="AK72" s="37" t="s">
        <v>32</v>
      </c>
      <c r="AL72" s="37" t="s">
        <v>32</v>
      </c>
      <c r="AM72" s="37" t="s">
        <v>32</v>
      </c>
      <c r="AN72" s="37" t="s">
        <v>32</v>
      </c>
    </row>
    <row r="73" ht="15.75" customHeight="1">
      <c r="A73">
        <v>12.0</v>
      </c>
      <c r="B73" s="5">
        <v>3.0</v>
      </c>
      <c r="C73" s="5">
        <v>1.0</v>
      </c>
      <c r="D73" s="5">
        <v>1.0</v>
      </c>
      <c r="E73" s="5" t="s">
        <v>765</v>
      </c>
      <c r="F73" s="5" t="s">
        <v>678</v>
      </c>
      <c r="G73" s="5" t="s">
        <v>735</v>
      </c>
      <c r="H73" s="5" t="s">
        <v>259</v>
      </c>
      <c r="I73" s="5">
        <v>8.0</v>
      </c>
      <c r="J73" s="5" t="s">
        <v>31</v>
      </c>
      <c r="K73" s="5" t="s">
        <v>32</v>
      </c>
      <c r="L73" s="5" t="s">
        <v>32</v>
      </c>
      <c r="M73" s="5" t="s">
        <v>32</v>
      </c>
      <c r="N73" s="5" t="s">
        <v>32</v>
      </c>
      <c r="O73" s="5" t="s">
        <v>32</v>
      </c>
      <c r="P73" s="5" t="s">
        <v>32</v>
      </c>
      <c r="Q73" s="5" t="s">
        <v>32</v>
      </c>
      <c r="R73" s="5" t="s">
        <v>766</v>
      </c>
      <c r="S73" s="5" t="s">
        <v>680</v>
      </c>
      <c r="T73" s="5">
        <v>-2.828762</v>
      </c>
      <c r="U73" s="5" t="s">
        <v>32</v>
      </c>
      <c r="V73" s="5">
        <v>7.0</v>
      </c>
      <c r="W73" s="5">
        <v>0.02545134</v>
      </c>
      <c r="X73" s="5" t="s">
        <v>27</v>
      </c>
      <c r="Y73" s="5">
        <v>0.64</v>
      </c>
      <c r="Z73" s="5">
        <v>-0.4517258</v>
      </c>
      <c r="AA73" s="5" t="s">
        <v>715</v>
      </c>
      <c r="AB73" s="5">
        <v>-0.07411827</v>
      </c>
      <c r="AC73" s="5">
        <v>-0.82933334</v>
      </c>
      <c r="AD73" s="5" t="s">
        <v>681</v>
      </c>
      <c r="AE73" s="5" t="s">
        <v>32</v>
      </c>
      <c r="AF73" s="5" t="s">
        <v>32</v>
      </c>
      <c r="AG73" s="5" t="s">
        <v>32</v>
      </c>
      <c r="AH73" s="5">
        <v>-1.000118</v>
      </c>
      <c r="AI73" s="5">
        <v>-0.1155457</v>
      </c>
      <c r="AJ73" s="5">
        <v>-1.8405397</v>
      </c>
      <c r="AK73" s="37" t="s">
        <v>32</v>
      </c>
      <c r="AL73" s="37" t="s">
        <v>32</v>
      </c>
      <c r="AM73" s="37" t="s">
        <v>32</v>
      </c>
      <c r="AN73" s="37" t="s">
        <v>32</v>
      </c>
    </row>
    <row r="74" ht="15.75" customHeight="1">
      <c r="A74">
        <v>12.0</v>
      </c>
      <c r="B74" s="5">
        <v>3.0</v>
      </c>
      <c r="C74" s="5">
        <v>2.0</v>
      </c>
      <c r="D74" s="5">
        <v>1.0</v>
      </c>
      <c r="E74" s="5" t="s">
        <v>767</v>
      </c>
      <c r="F74" s="5" t="s">
        <v>678</v>
      </c>
      <c r="G74" s="5" t="s">
        <v>735</v>
      </c>
      <c r="H74" s="5" t="s">
        <v>259</v>
      </c>
      <c r="I74" s="5">
        <v>8.0</v>
      </c>
      <c r="J74" s="5" t="s">
        <v>31</v>
      </c>
      <c r="K74" s="5" t="s">
        <v>32</v>
      </c>
      <c r="L74" s="5" t="s">
        <v>32</v>
      </c>
      <c r="M74" s="5" t="s">
        <v>32</v>
      </c>
      <c r="N74" s="5" t="s">
        <v>32</v>
      </c>
      <c r="O74" s="5" t="s">
        <v>32</v>
      </c>
      <c r="P74" s="5" t="s">
        <v>32</v>
      </c>
      <c r="Q74" s="5" t="s">
        <v>32</v>
      </c>
      <c r="R74" s="5" t="s">
        <v>766</v>
      </c>
      <c r="S74" s="5" t="s">
        <v>680</v>
      </c>
      <c r="T74" s="5">
        <v>-2.653535</v>
      </c>
      <c r="U74" s="5" t="s">
        <v>32</v>
      </c>
      <c r="V74" s="5">
        <v>7.0</v>
      </c>
      <c r="W74" s="5">
        <v>0.03277309</v>
      </c>
      <c r="X74" s="5" t="s">
        <v>27</v>
      </c>
      <c r="Y74" s="5">
        <v>0.29</v>
      </c>
      <c r="Z74" s="5">
        <v>-0.7043653</v>
      </c>
      <c r="AA74" s="5" t="s">
        <v>715</v>
      </c>
      <c r="AB74" s="5">
        <v>-0.07668977</v>
      </c>
      <c r="AC74" s="5">
        <v>-1.33204074</v>
      </c>
      <c r="AD74" s="5" t="s">
        <v>681</v>
      </c>
      <c r="AE74" s="5" t="s">
        <v>32</v>
      </c>
      <c r="AF74" s="5" t="s">
        <v>32</v>
      </c>
      <c r="AG74" s="5" t="s">
        <v>32</v>
      </c>
      <c r="AH74" s="5">
        <v>-0.9381665</v>
      </c>
      <c r="AI74" s="5">
        <v>-0.07249739</v>
      </c>
      <c r="AJ74" s="5">
        <v>-1.76044756</v>
      </c>
      <c r="AK74" s="37" t="s">
        <v>32</v>
      </c>
      <c r="AL74" s="37" t="s">
        <v>32</v>
      </c>
      <c r="AM74" s="37" t="s">
        <v>32</v>
      </c>
      <c r="AN74" s="37" t="s">
        <v>32</v>
      </c>
    </row>
    <row r="75" ht="15.75" customHeight="1">
      <c r="A75">
        <v>15.0</v>
      </c>
      <c r="B75">
        <v>1.0</v>
      </c>
      <c r="C75">
        <v>1.0</v>
      </c>
      <c r="D75" s="5">
        <v>1.0</v>
      </c>
      <c r="E75" t="s">
        <v>768</v>
      </c>
      <c r="F75" s="5" t="s">
        <v>678</v>
      </c>
      <c r="G75" s="5" t="s">
        <v>703</v>
      </c>
      <c r="H75" s="5">
        <v>6.0</v>
      </c>
      <c r="I75" s="5">
        <v>8.0</v>
      </c>
      <c r="J75" t="s">
        <v>27</v>
      </c>
      <c r="K75" t="s">
        <v>197</v>
      </c>
      <c r="L75" s="5" t="s">
        <v>345</v>
      </c>
      <c r="M75" s="5" t="s">
        <v>680</v>
      </c>
      <c r="N75" s="5">
        <v>5.325191</v>
      </c>
      <c r="O75" s="5" t="s">
        <v>32</v>
      </c>
      <c r="P75" s="5">
        <v>2.797413</v>
      </c>
      <c r="Q75" s="5">
        <v>0.0154218</v>
      </c>
      <c r="R75" s="5" t="s">
        <v>197</v>
      </c>
      <c r="S75" s="5" t="s">
        <v>680</v>
      </c>
      <c r="T75" s="5">
        <v>-0.3523984</v>
      </c>
      <c r="U75" s="5" t="s">
        <v>32</v>
      </c>
      <c r="V75" s="5">
        <v>6.0</v>
      </c>
      <c r="W75" s="5">
        <v>0.7365876</v>
      </c>
      <c r="X75" t="s">
        <v>31</v>
      </c>
      <c r="Y75" s="5" t="s">
        <v>32</v>
      </c>
      <c r="Z75" s="5" t="s">
        <v>32</v>
      </c>
      <c r="AA75" s="5" t="s">
        <v>32</v>
      </c>
      <c r="AB75" s="5" t="s">
        <v>32</v>
      </c>
      <c r="AC75" s="5" t="s">
        <v>32</v>
      </c>
      <c r="AD75" s="5" t="s">
        <v>687</v>
      </c>
      <c r="AE75" s="5">
        <v>7.409639</v>
      </c>
      <c r="AF75" s="5">
        <v>0.8898267</v>
      </c>
      <c r="AG75" s="5">
        <v>14.37962</v>
      </c>
      <c r="AH75" s="5">
        <v>-0.3177959</v>
      </c>
      <c r="AI75" s="5">
        <v>-1.700543</v>
      </c>
      <c r="AJ75" s="5">
        <v>1.113274</v>
      </c>
      <c r="AK75" s="6">
        <v>4.44373</v>
      </c>
      <c r="AL75" s="6">
        <v>-2.921732</v>
      </c>
      <c r="AM75" s="6">
        <v>11.809193</v>
      </c>
      <c r="AN75" s="6">
        <v>0.2370132</v>
      </c>
      <c r="AO75" s="5" t="s">
        <v>769</v>
      </c>
    </row>
    <row r="76" ht="15.75" customHeight="1">
      <c r="A76">
        <v>15.0</v>
      </c>
      <c r="B76">
        <v>2.0</v>
      </c>
      <c r="C76">
        <v>1.0</v>
      </c>
      <c r="D76" s="5">
        <v>1.0</v>
      </c>
      <c r="E76" t="s">
        <v>770</v>
      </c>
      <c r="F76" s="5" t="s">
        <v>678</v>
      </c>
      <c r="G76" s="5" t="s">
        <v>679</v>
      </c>
      <c r="H76" s="5">
        <v>20.0</v>
      </c>
      <c r="I76" s="5">
        <v>14.0</v>
      </c>
      <c r="J76" t="s">
        <v>27</v>
      </c>
      <c r="K76" s="5" t="s">
        <v>376</v>
      </c>
      <c r="L76" s="5" t="s">
        <v>345</v>
      </c>
      <c r="M76" s="5" t="s">
        <v>680</v>
      </c>
      <c r="N76" s="5">
        <v>4.986744</v>
      </c>
      <c r="O76" s="5" t="s">
        <v>32</v>
      </c>
      <c r="P76" s="5">
        <v>9.7691020171</v>
      </c>
      <c r="Q76" s="5">
        <v>5.879201E-4</v>
      </c>
      <c r="R76" s="5" t="s">
        <v>345</v>
      </c>
      <c r="S76" s="5" t="s">
        <v>680</v>
      </c>
      <c r="T76" s="5">
        <v>0.2272624</v>
      </c>
      <c r="U76" s="5" t="s">
        <v>32</v>
      </c>
      <c r="V76" s="5">
        <v>8.008426</v>
      </c>
      <c r="W76" s="5">
        <v>0.825914</v>
      </c>
      <c r="X76" t="s">
        <v>31</v>
      </c>
      <c r="Y76" s="5" t="s">
        <v>32</v>
      </c>
      <c r="Z76" s="5" t="s">
        <v>32</v>
      </c>
      <c r="AA76" s="5" t="s">
        <v>32</v>
      </c>
      <c r="AB76" s="5" t="s">
        <v>32</v>
      </c>
      <c r="AC76" s="5" t="s">
        <v>32</v>
      </c>
      <c r="AD76" s="5" t="s">
        <v>687</v>
      </c>
      <c r="AE76" s="5">
        <v>1.610345</v>
      </c>
      <c r="AF76" s="5">
        <v>0.4425053</v>
      </c>
      <c r="AG76" s="5">
        <v>2.72709</v>
      </c>
      <c r="AH76" s="5">
        <v>0.2240333</v>
      </c>
      <c r="AI76" s="5">
        <v>-0.8398834</v>
      </c>
      <c r="AJ76" s="5">
        <v>1.270007</v>
      </c>
      <c r="AK76" s="6">
        <v>0.8976515</v>
      </c>
      <c r="AL76" s="6">
        <v>-0.4603691</v>
      </c>
      <c r="AM76" s="6">
        <v>2.255672</v>
      </c>
      <c r="AN76" s="6">
        <v>0.1951354</v>
      </c>
      <c r="AO76" s="5" t="s">
        <v>769</v>
      </c>
    </row>
    <row r="77" ht="15.75" customHeight="1">
      <c r="A77">
        <v>15.0</v>
      </c>
      <c r="B77" s="5">
        <v>2.0</v>
      </c>
      <c r="C77" s="5">
        <v>2.0</v>
      </c>
      <c r="D77" s="5">
        <v>1.0</v>
      </c>
      <c r="E77" s="5" t="s">
        <v>771</v>
      </c>
      <c r="F77" s="5" t="s">
        <v>708</v>
      </c>
      <c r="G77" s="5" t="s">
        <v>679</v>
      </c>
      <c r="H77" s="5">
        <v>20.0</v>
      </c>
      <c r="I77" s="5">
        <v>14.0</v>
      </c>
      <c r="J77" t="s">
        <v>27</v>
      </c>
      <c r="K77" s="5" t="s">
        <v>541</v>
      </c>
      <c r="L77" s="5" t="s">
        <v>376</v>
      </c>
      <c r="M77" s="5" t="s">
        <v>680</v>
      </c>
      <c r="N77" s="5">
        <v>0.3122179</v>
      </c>
      <c r="O77" s="5" t="s">
        <v>32</v>
      </c>
      <c r="P77" s="5">
        <v>27.0</v>
      </c>
      <c r="Q77" s="5">
        <v>0.7572735</v>
      </c>
      <c r="R77" s="5" t="s">
        <v>376</v>
      </c>
      <c r="S77" s="5" t="s">
        <v>680</v>
      </c>
      <c r="T77" s="5">
        <v>1.039901</v>
      </c>
      <c r="U77" s="5" t="s">
        <v>32</v>
      </c>
      <c r="V77" s="5">
        <v>18.0</v>
      </c>
      <c r="W77" s="5">
        <v>0.3121536</v>
      </c>
      <c r="X77" t="s">
        <v>31</v>
      </c>
      <c r="Y77" s="5" t="s">
        <v>32</v>
      </c>
      <c r="Z77" s="5" t="s">
        <v>32</v>
      </c>
      <c r="AA77" s="5" t="s">
        <v>32</v>
      </c>
      <c r="AB77" s="5" t="s">
        <v>32</v>
      </c>
      <c r="AC77" s="5" t="s">
        <v>32</v>
      </c>
      <c r="AD77" s="5" t="s">
        <v>681</v>
      </c>
      <c r="AE77" s="5">
        <v>0.1396281</v>
      </c>
      <c r="AF77" s="5">
        <v>-0.7399833</v>
      </c>
      <c r="AG77" s="5">
        <v>1.0153998</v>
      </c>
      <c r="AH77" s="5">
        <v>0.5558504</v>
      </c>
      <c r="AI77" s="5">
        <v>-0.5256025</v>
      </c>
      <c r="AJ77" s="5">
        <v>1.6153723</v>
      </c>
      <c r="AK77" s="6">
        <v>0.3020022</v>
      </c>
      <c r="AL77" s="6">
        <v>-0.4205237</v>
      </c>
      <c r="AM77" s="6">
        <v>1.024528</v>
      </c>
      <c r="AN77" s="6">
        <v>0.4126564</v>
      </c>
      <c r="AO77" s="5" t="s">
        <v>772</v>
      </c>
    </row>
    <row r="78" ht="15.75" customHeight="1">
      <c r="A78">
        <v>15.0</v>
      </c>
      <c r="B78" s="5">
        <v>2.0</v>
      </c>
      <c r="C78" s="5">
        <v>3.0</v>
      </c>
      <c r="D78" s="5">
        <v>1.0</v>
      </c>
      <c r="E78" s="5" t="s">
        <v>773</v>
      </c>
      <c r="F78" s="5" t="s">
        <v>708</v>
      </c>
      <c r="G78" s="5" t="s">
        <v>703</v>
      </c>
      <c r="H78" s="5">
        <v>20.0</v>
      </c>
      <c r="I78" s="5">
        <v>14.0</v>
      </c>
      <c r="J78" t="s">
        <v>27</v>
      </c>
      <c r="K78" s="5" t="s">
        <v>541</v>
      </c>
      <c r="L78" s="5" t="s">
        <v>376</v>
      </c>
      <c r="M78" s="5" t="s">
        <v>680</v>
      </c>
      <c r="N78" s="5">
        <v>0.9720132</v>
      </c>
      <c r="O78" s="5" t="s">
        <v>32</v>
      </c>
      <c r="P78" s="5">
        <v>27.0</v>
      </c>
      <c r="Q78" s="5">
        <v>0.339672</v>
      </c>
      <c r="R78" s="5" t="s">
        <v>376</v>
      </c>
      <c r="S78" s="5" t="s">
        <v>680</v>
      </c>
      <c r="T78" s="5">
        <v>-1.818906</v>
      </c>
      <c r="U78" s="5" t="s">
        <v>32</v>
      </c>
      <c r="V78" s="5">
        <v>18.0</v>
      </c>
      <c r="W78" s="5">
        <v>0.08560327</v>
      </c>
      <c r="X78" t="s">
        <v>31</v>
      </c>
      <c r="Y78" s="5" t="s">
        <v>32</v>
      </c>
      <c r="Z78" s="5" t="s">
        <v>32</v>
      </c>
      <c r="AA78" s="5" t="s">
        <v>32</v>
      </c>
      <c r="AB78" s="5" t="s">
        <v>32</v>
      </c>
      <c r="AC78" s="5" t="s">
        <v>32</v>
      </c>
      <c r="AD78" s="5" t="s">
        <v>681</v>
      </c>
      <c r="AE78" s="5">
        <v>0.4346975</v>
      </c>
      <c r="AF78" s="5">
        <v>-0.4589352</v>
      </c>
      <c r="AG78" s="5">
        <v>1.3166412</v>
      </c>
      <c r="AH78" s="5">
        <v>-0.9722462</v>
      </c>
      <c r="AI78" s="5">
        <v>-2.0706525</v>
      </c>
      <c r="AJ78" s="5">
        <v>0.1614556</v>
      </c>
      <c r="AK78" s="6">
        <v>-0.2150305</v>
      </c>
      <c r="AL78" s="6">
        <v>-1.58978</v>
      </c>
      <c r="AM78" s="6">
        <v>1.159719</v>
      </c>
      <c r="AN78" s="6">
        <v>0.7591735</v>
      </c>
      <c r="AO78" s="5" t="s">
        <v>772</v>
      </c>
    </row>
    <row r="79" ht="15.75" customHeight="1">
      <c r="A79">
        <v>15.0</v>
      </c>
      <c r="B79" s="5">
        <v>3.0</v>
      </c>
      <c r="C79">
        <v>1.0</v>
      </c>
      <c r="D79" s="5">
        <v>1.0</v>
      </c>
      <c r="E79" t="s">
        <v>774</v>
      </c>
      <c r="F79" s="5" t="s">
        <v>678</v>
      </c>
      <c r="G79" s="5" t="s">
        <v>679</v>
      </c>
      <c r="H79" s="5">
        <v>20.0</v>
      </c>
      <c r="I79" s="5">
        <v>12.0</v>
      </c>
      <c r="J79" t="s">
        <v>27</v>
      </c>
      <c r="K79" s="5" t="s">
        <v>376</v>
      </c>
      <c r="L79" s="5" t="s">
        <v>376</v>
      </c>
      <c r="M79" s="5" t="s">
        <v>680</v>
      </c>
      <c r="N79" s="5">
        <v>5.138861</v>
      </c>
      <c r="O79" s="5" t="s">
        <v>32</v>
      </c>
      <c r="P79" s="5">
        <v>27.0</v>
      </c>
      <c r="Q79" s="58">
        <v>2.097435E-5</v>
      </c>
      <c r="R79" s="5" t="s">
        <v>376</v>
      </c>
      <c r="S79" s="5" t="s">
        <v>680</v>
      </c>
      <c r="T79" s="5">
        <v>0.4351507</v>
      </c>
      <c r="U79" s="5" t="s">
        <v>32</v>
      </c>
      <c r="V79" s="5">
        <v>15.0</v>
      </c>
      <c r="W79" s="5">
        <v>0.669649</v>
      </c>
      <c r="X79" t="s">
        <v>31</v>
      </c>
      <c r="Y79" s="5" t="s">
        <v>32</v>
      </c>
      <c r="Z79" s="5" t="s">
        <v>32</v>
      </c>
      <c r="AA79" s="5" t="s">
        <v>32</v>
      </c>
      <c r="AB79" s="5" t="s">
        <v>32</v>
      </c>
      <c r="AC79" s="5" t="s">
        <v>32</v>
      </c>
      <c r="AD79" s="5" t="s">
        <v>681</v>
      </c>
      <c r="AE79" s="5">
        <v>2.298168</v>
      </c>
      <c r="AF79" s="5">
        <v>1.129156</v>
      </c>
      <c r="AG79" s="5">
        <v>3.429967</v>
      </c>
      <c r="AH79" s="5">
        <v>0.2512344</v>
      </c>
      <c r="AI79" s="5">
        <v>-0.8916921</v>
      </c>
      <c r="AJ79" s="5">
        <v>1.3818889</v>
      </c>
      <c r="AK79" s="6">
        <v>1.27923334257371</v>
      </c>
      <c r="AL79" s="6">
        <v>-0.726705437019561</v>
      </c>
      <c r="AM79" s="6">
        <v>3.28517212216697</v>
      </c>
      <c r="AN79" s="6">
        <v>0.2113309</v>
      </c>
    </row>
    <row r="80" ht="15.75" customHeight="1">
      <c r="A80">
        <v>16.0</v>
      </c>
      <c r="B80">
        <v>1.0</v>
      </c>
      <c r="C80">
        <v>1.0</v>
      </c>
      <c r="D80" s="5">
        <v>1.0</v>
      </c>
      <c r="E80" t="s">
        <v>775</v>
      </c>
      <c r="F80" s="5" t="s">
        <v>678</v>
      </c>
      <c r="G80" s="5" t="s">
        <v>678</v>
      </c>
      <c r="H80" s="5">
        <v>6.0</v>
      </c>
      <c r="I80" s="5">
        <v>14.0</v>
      </c>
      <c r="J80" t="s">
        <v>31</v>
      </c>
      <c r="K80" t="s">
        <v>32</v>
      </c>
      <c r="L80" t="s">
        <v>32</v>
      </c>
      <c r="M80" s="5" t="s">
        <v>32</v>
      </c>
      <c r="N80" s="5" t="s">
        <v>32</v>
      </c>
      <c r="O80" s="5" t="s">
        <v>32</v>
      </c>
      <c r="P80" s="5" t="s">
        <v>32</v>
      </c>
      <c r="Q80" s="5" t="s">
        <v>32</v>
      </c>
      <c r="R80" t="s">
        <v>390</v>
      </c>
      <c r="S80" s="5" t="s">
        <v>695</v>
      </c>
      <c r="T80" s="5">
        <v>3.130495</v>
      </c>
      <c r="U80" s="5" t="s">
        <v>32</v>
      </c>
      <c r="V80" s="5" t="s">
        <v>32</v>
      </c>
      <c r="W80" s="5">
        <v>5.827506E-4</v>
      </c>
      <c r="X80" t="s">
        <v>27</v>
      </c>
      <c r="Y80" s="5">
        <v>0.04441429</v>
      </c>
      <c r="Z80" s="5">
        <v>0.01338828</v>
      </c>
      <c r="AA80" s="5" t="s">
        <v>696</v>
      </c>
      <c r="AB80" s="5">
        <v>0.009944322</v>
      </c>
      <c r="AC80" s="5">
        <v>0.01743956</v>
      </c>
      <c r="AD80" s="5" t="s">
        <v>681</v>
      </c>
      <c r="AE80" s="5" t="s">
        <v>32</v>
      </c>
      <c r="AF80" s="5" t="s">
        <v>32</v>
      </c>
      <c r="AG80" s="5" t="s">
        <v>32</v>
      </c>
      <c r="AH80" s="5">
        <v>4.986418</v>
      </c>
      <c r="AI80" s="5">
        <v>2.73383</v>
      </c>
      <c r="AJ80" s="5">
        <v>7.194822</v>
      </c>
      <c r="AK80" s="37" t="s">
        <v>32</v>
      </c>
      <c r="AL80" s="37" t="s">
        <v>32</v>
      </c>
      <c r="AM80" s="37" t="s">
        <v>32</v>
      </c>
      <c r="AN80" s="37" t="s">
        <v>32</v>
      </c>
      <c r="AO80" s="5" t="s">
        <v>776</v>
      </c>
    </row>
    <row r="81" ht="15.75" customHeight="1">
      <c r="A81">
        <v>16.0</v>
      </c>
      <c r="B81">
        <v>1.0</v>
      </c>
      <c r="C81">
        <v>2.0</v>
      </c>
      <c r="D81" s="5">
        <v>1.0</v>
      </c>
      <c r="E81" t="s">
        <v>777</v>
      </c>
      <c r="F81" s="5" t="s">
        <v>708</v>
      </c>
      <c r="G81" s="5" t="s">
        <v>679</v>
      </c>
      <c r="H81" s="5">
        <v>6.0</v>
      </c>
      <c r="I81" s="5">
        <v>14.0</v>
      </c>
      <c r="J81" t="s">
        <v>31</v>
      </c>
      <c r="K81" t="s">
        <v>32</v>
      </c>
      <c r="L81" t="s">
        <v>32</v>
      </c>
      <c r="M81" s="5" t="s">
        <v>32</v>
      </c>
      <c r="N81" s="5" t="s">
        <v>32</v>
      </c>
      <c r="O81" s="5" t="s">
        <v>32</v>
      </c>
      <c r="P81" s="5" t="s">
        <v>32</v>
      </c>
      <c r="Q81" s="5" t="s">
        <v>32</v>
      </c>
      <c r="R81" t="s">
        <v>390</v>
      </c>
      <c r="S81" s="5" t="s">
        <v>695</v>
      </c>
      <c r="T81" s="5">
        <v>1.597191</v>
      </c>
      <c r="U81" s="5" t="s">
        <v>32</v>
      </c>
      <c r="V81" s="5" t="s">
        <v>32</v>
      </c>
      <c r="W81" s="5">
        <v>0.1282051</v>
      </c>
      <c r="X81" t="s">
        <v>27</v>
      </c>
      <c r="Y81" s="5">
        <v>0.00235</v>
      </c>
      <c r="Z81" s="5">
        <v>9.516484E-4</v>
      </c>
      <c r="AA81" s="5" t="s">
        <v>696</v>
      </c>
      <c r="AB81" s="5">
        <v>-0.001430037</v>
      </c>
      <c r="AC81" s="5">
        <v>0.001666667</v>
      </c>
      <c r="AD81" s="5" t="s">
        <v>681</v>
      </c>
      <c r="AE81" s="5" t="s">
        <v>32</v>
      </c>
      <c r="AF81" s="5" t="s">
        <v>32</v>
      </c>
      <c r="AG81" s="5" t="s">
        <v>32</v>
      </c>
      <c r="AH81" s="5">
        <v>0.4444437</v>
      </c>
      <c r="AI81" s="5">
        <v>-0.6267644</v>
      </c>
      <c r="AJ81" s="5">
        <v>1.497846</v>
      </c>
      <c r="AK81" s="37" t="s">
        <v>32</v>
      </c>
      <c r="AL81" s="37" t="s">
        <v>32</v>
      </c>
      <c r="AM81" s="37" t="s">
        <v>32</v>
      </c>
      <c r="AN81" s="37" t="s">
        <v>32</v>
      </c>
      <c r="AO81" s="5" t="s">
        <v>776</v>
      </c>
    </row>
    <row r="82" ht="15.75" customHeight="1">
      <c r="A82">
        <v>16.0</v>
      </c>
      <c r="B82">
        <v>1.0</v>
      </c>
      <c r="C82">
        <v>3.0</v>
      </c>
      <c r="D82" s="5">
        <v>1.0</v>
      </c>
      <c r="E82" t="s">
        <v>778</v>
      </c>
      <c r="F82" s="5" t="s">
        <v>708</v>
      </c>
      <c r="G82" s="5" t="s">
        <v>679</v>
      </c>
      <c r="H82" s="5">
        <v>6.0</v>
      </c>
      <c r="I82" s="5">
        <v>14.0</v>
      </c>
      <c r="J82" t="s">
        <v>31</v>
      </c>
      <c r="K82" t="s">
        <v>32</v>
      </c>
      <c r="L82" t="s">
        <v>32</v>
      </c>
      <c r="M82" s="5" t="s">
        <v>32</v>
      </c>
      <c r="N82" s="5" t="s">
        <v>32</v>
      </c>
      <c r="O82" s="5" t="s">
        <v>32</v>
      </c>
      <c r="P82" s="5" t="s">
        <v>32</v>
      </c>
      <c r="Q82" s="5" t="s">
        <v>32</v>
      </c>
      <c r="R82" t="s">
        <v>345</v>
      </c>
      <c r="S82" s="5" t="s">
        <v>680</v>
      </c>
      <c r="T82" s="5">
        <v>0.2941317</v>
      </c>
      <c r="U82" s="5" t="s">
        <v>32</v>
      </c>
      <c r="V82" s="5">
        <v>9.419855</v>
      </c>
      <c r="W82" s="5">
        <v>0.7750359</v>
      </c>
      <c r="X82" t="s">
        <v>27</v>
      </c>
      <c r="Y82" s="58">
        <v>5.264404E-5</v>
      </c>
      <c r="Z82" s="58">
        <v>1.64502E-6</v>
      </c>
      <c r="AA82" s="5" t="s">
        <v>715</v>
      </c>
      <c r="AB82" s="58">
        <v>-1.092134E-5</v>
      </c>
      <c r="AC82" s="58">
        <v>1.421139E-5</v>
      </c>
      <c r="AD82" s="5" t="s">
        <v>687</v>
      </c>
      <c r="AE82" s="5" t="s">
        <v>32</v>
      </c>
      <c r="AF82" s="5" t="s">
        <v>32</v>
      </c>
      <c r="AG82" s="5" t="s">
        <v>32</v>
      </c>
      <c r="AH82" s="5">
        <v>0.1273816</v>
      </c>
      <c r="AI82" s="5">
        <v>-0.9277802</v>
      </c>
      <c r="AJ82" s="5">
        <v>1.172241</v>
      </c>
      <c r="AK82" s="37" t="s">
        <v>32</v>
      </c>
      <c r="AL82" s="37" t="s">
        <v>32</v>
      </c>
      <c r="AM82" s="37" t="s">
        <v>32</v>
      </c>
      <c r="AN82" s="37" t="s">
        <v>32</v>
      </c>
      <c r="AO82" s="5" t="s">
        <v>779</v>
      </c>
    </row>
    <row r="83" ht="15.75" customHeight="1">
      <c r="A83">
        <v>16.0</v>
      </c>
      <c r="B83">
        <v>1.0</v>
      </c>
      <c r="C83">
        <v>4.0</v>
      </c>
      <c r="D83" s="5">
        <v>1.0</v>
      </c>
      <c r="E83" t="s">
        <v>780</v>
      </c>
      <c r="F83" s="5" t="s">
        <v>678</v>
      </c>
      <c r="G83" s="5" t="s">
        <v>678</v>
      </c>
      <c r="H83" s="5">
        <v>6.0</v>
      </c>
      <c r="I83" s="5">
        <v>14.0</v>
      </c>
      <c r="J83" t="s">
        <v>31</v>
      </c>
      <c r="K83" t="s">
        <v>32</v>
      </c>
      <c r="L83" t="s">
        <v>32</v>
      </c>
      <c r="M83" s="5" t="s">
        <v>32</v>
      </c>
      <c r="N83" s="5" t="s">
        <v>32</v>
      </c>
      <c r="O83" s="5" t="s">
        <v>32</v>
      </c>
      <c r="P83" s="5" t="s">
        <v>32</v>
      </c>
      <c r="Q83" s="5" t="s">
        <v>32</v>
      </c>
      <c r="R83" t="s">
        <v>345</v>
      </c>
      <c r="S83" s="5" t="s">
        <v>680</v>
      </c>
      <c r="T83" s="5">
        <v>5.96686</v>
      </c>
      <c r="U83" s="5" t="s">
        <v>32</v>
      </c>
      <c r="V83" s="5">
        <v>6.947853</v>
      </c>
      <c r="W83" s="5">
        <v>5.76582E-4</v>
      </c>
      <c r="X83" t="s">
        <v>27</v>
      </c>
      <c r="Y83" s="5">
        <v>3.033149E-4</v>
      </c>
      <c r="Z83" s="5">
        <v>1.073304E-4</v>
      </c>
      <c r="AA83" s="5" t="s">
        <v>715</v>
      </c>
      <c r="AB83" s="58">
        <v>6.473135E-5</v>
      </c>
      <c r="AC83" s="58">
        <v>1.499295E-4</v>
      </c>
      <c r="AD83" s="5" t="s">
        <v>687</v>
      </c>
      <c r="AE83" s="5" t="s">
        <v>32</v>
      </c>
      <c r="AF83" s="5" t="s">
        <v>32</v>
      </c>
      <c r="AG83" s="5" t="s">
        <v>32</v>
      </c>
      <c r="AH83" s="5">
        <v>8.311091</v>
      </c>
      <c r="AI83" s="5">
        <v>3.634329</v>
      </c>
      <c r="AJ83" s="5">
        <v>13.0013</v>
      </c>
      <c r="AK83" s="37" t="s">
        <v>32</v>
      </c>
      <c r="AL83" s="37" t="s">
        <v>32</v>
      </c>
      <c r="AM83" s="37" t="s">
        <v>32</v>
      </c>
      <c r="AN83" s="37" t="s">
        <v>32</v>
      </c>
      <c r="AO83" s="5" t="s">
        <v>779</v>
      </c>
    </row>
    <row r="84" ht="15.75" customHeight="1">
      <c r="A84">
        <v>16.0</v>
      </c>
      <c r="B84">
        <v>2.0</v>
      </c>
      <c r="C84">
        <v>1.0</v>
      </c>
      <c r="D84" s="5">
        <v>1.0</v>
      </c>
      <c r="E84" t="s">
        <v>781</v>
      </c>
      <c r="F84" s="5" t="s">
        <v>678</v>
      </c>
      <c r="G84" s="5" t="s">
        <v>678</v>
      </c>
      <c r="H84" t="s">
        <v>259</v>
      </c>
      <c r="I84" s="5">
        <v>10.0</v>
      </c>
      <c r="J84" t="s">
        <v>31</v>
      </c>
      <c r="K84" t="s">
        <v>32</v>
      </c>
      <c r="L84" t="s">
        <v>32</v>
      </c>
      <c r="M84" s="5" t="s">
        <v>32</v>
      </c>
      <c r="N84" s="5" t="s">
        <v>32</v>
      </c>
      <c r="O84" s="5" t="s">
        <v>32</v>
      </c>
      <c r="P84" s="5" t="s">
        <v>32</v>
      </c>
      <c r="Q84" s="5" t="s">
        <v>32</v>
      </c>
      <c r="R84" s="5" t="s">
        <v>766</v>
      </c>
      <c r="S84" s="5" t="s">
        <v>680</v>
      </c>
      <c r="T84" s="5">
        <v>21.85794</v>
      </c>
      <c r="U84" s="5" t="s">
        <v>32</v>
      </c>
      <c r="V84" s="5">
        <v>9.0</v>
      </c>
      <c r="W84" s="58">
        <v>4.14216E-9</v>
      </c>
      <c r="X84" t="s">
        <v>27</v>
      </c>
      <c r="Y84" s="5">
        <v>2.057992</v>
      </c>
      <c r="Z84" s="5">
        <v>2.337054</v>
      </c>
      <c r="AA84" s="5" t="s">
        <v>715</v>
      </c>
      <c r="AB84" s="5">
        <v>2.095184</v>
      </c>
      <c r="AC84" s="5">
        <v>2.578924</v>
      </c>
      <c r="AD84" s="5" t="s">
        <v>681</v>
      </c>
      <c r="AE84" s="5" t="s">
        <v>32</v>
      </c>
      <c r="AF84" s="5" t="s">
        <v>32</v>
      </c>
      <c r="AG84" s="5" t="s">
        <v>32</v>
      </c>
      <c r="AH84" s="5">
        <v>6.912087</v>
      </c>
      <c r="AI84" s="5">
        <v>3.71711</v>
      </c>
      <c r="AJ84" s="5">
        <v>10.10351</v>
      </c>
      <c r="AK84" s="37" t="s">
        <v>32</v>
      </c>
      <c r="AL84" s="37" t="s">
        <v>32</v>
      </c>
      <c r="AM84" s="37" t="s">
        <v>32</v>
      </c>
      <c r="AN84" s="37" t="s">
        <v>32</v>
      </c>
      <c r="AO84" s="5" t="s">
        <v>782</v>
      </c>
    </row>
    <row r="85" ht="15.75" customHeight="1">
      <c r="A85">
        <v>16.0</v>
      </c>
      <c r="B85">
        <v>3.0</v>
      </c>
      <c r="C85">
        <v>1.0</v>
      </c>
      <c r="D85" s="5">
        <v>1.0</v>
      </c>
      <c r="E85" t="s">
        <v>783</v>
      </c>
      <c r="F85" s="5" t="s">
        <v>678</v>
      </c>
      <c r="G85" s="5" t="s">
        <v>678</v>
      </c>
      <c r="H85" s="5">
        <v>5.0</v>
      </c>
      <c r="I85" s="5">
        <v>4.0</v>
      </c>
      <c r="J85" t="s">
        <v>31</v>
      </c>
      <c r="K85" t="s">
        <v>32</v>
      </c>
      <c r="L85" s="5" t="s">
        <v>766</v>
      </c>
      <c r="M85" s="5" t="s">
        <v>680</v>
      </c>
      <c r="N85" s="5">
        <v>18.79246</v>
      </c>
      <c r="O85" s="5" t="s">
        <v>32</v>
      </c>
      <c r="P85" s="5">
        <v>4.0</v>
      </c>
      <c r="Q85" s="58">
        <v>4.721315E-5</v>
      </c>
      <c r="R85" s="5" t="s">
        <v>766</v>
      </c>
      <c r="S85" s="5" t="s">
        <v>680</v>
      </c>
      <c r="T85" s="5">
        <v>4.468997</v>
      </c>
      <c r="U85" s="5" t="s">
        <v>32</v>
      </c>
      <c r="V85" s="5">
        <v>3.0</v>
      </c>
      <c r="W85" s="5">
        <v>0.02087446</v>
      </c>
      <c r="X85" t="s">
        <v>31</v>
      </c>
      <c r="Y85" s="5" t="s">
        <v>32</v>
      </c>
      <c r="Z85" s="5" t="s">
        <v>32</v>
      </c>
      <c r="AA85" s="5" t="s">
        <v>32</v>
      </c>
      <c r="AB85" s="5" t="s">
        <v>32</v>
      </c>
      <c r="AC85" s="5" t="s">
        <v>32</v>
      </c>
      <c r="AD85" s="5" t="s">
        <v>681</v>
      </c>
      <c r="AE85" s="5">
        <v>8.404241</v>
      </c>
      <c r="AF85" s="5">
        <v>2.83925</v>
      </c>
      <c r="AG85" s="5">
        <v>14.08517</v>
      </c>
      <c r="AH85" s="5">
        <v>2.234498</v>
      </c>
      <c r="AI85" s="5">
        <v>0.2632168</v>
      </c>
      <c r="AJ85" s="5">
        <v>4.1670553</v>
      </c>
      <c r="AK85" s="6">
        <v>4.801601</v>
      </c>
      <c r="AL85" s="6">
        <v>-1.158864</v>
      </c>
      <c r="AM85" s="6">
        <v>10.762066</v>
      </c>
      <c r="AN85" s="6">
        <v>0.1143595</v>
      </c>
      <c r="AO85" s="5" t="s">
        <v>784</v>
      </c>
    </row>
    <row r="86" ht="15.75" customHeight="1">
      <c r="A86">
        <v>16.0</v>
      </c>
      <c r="B86">
        <v>3.0</v>
      </c>
      <c r="C86">
        <v>2.0</v>
      </c>
      <c r="D86" s="5">
        <v>1.0</v>
      </c>
      <c r="E86" t="s">
        <v>785</v>
      </c>
      <c r="F86" s="5" t="s">
        <v>678</v>
      </c>
      <c r="G86" s="5" t="s">
        <v>678</v>
      </c>
      <c r="H86" s="5">
        <v>9.0</v>
      </c>
      <c r="I86" s="5">
        <v>4.0</v>
      </c>
      <c r="J86" t="s">
        <v>31</v>
      </c>
      <c r="K86" t="s">
        <v>32</v>
      </c>
      <c r="L86" s="5" t="s">
        <v>766</v>
      </c>
      <c r="M86" s="5" t="s">
        <v>680</v>
      </c>
      <c r="N86" s="5">
        <v>20.23687</v>
      </c>
      <c r="O86" s="5" t="s">
        <v>32</v>
      </c>
      <c r="P86" s="5">
        <v>8.0</v>
      </c>
      <c r="Q86" s="58">
        <v>3.713804E-8</v>
      </c>
      <c r="R86" s="5" t="s">
        <v>766</v>
      </c>
      <c r="S86" s="5" t="s">
        <v>680</v>
      </c>
      <c r="T86" s="5">
        <v>9.190985</v>
      </c>
      <c r="U86" s="5" t="s">
        <v>32</v>
      </c>
      <c r="V86" s="5">
        <v>3.0</v>
      </c>
      <c r="W86" s="5">
        <v>0.002723826</v>
      </c>
      <c r="X86" t="s">
        <v>31</v>
      </c>
      <c r="Y86" s="5" t="s">
        <v>32</v>
      </c>
      <c r="Z86" s="5" t="s">
        <v>32</v>
      </c>
      <c r="AA86" s="5" t="s">
        <v>32</v>
      </c>
      <c r="AB86" s="5" t="s">
        <v>32</v>
      </c>
      <c r="AC86" s="5" t="s">
        <v>32</v>
      </c>
      <c r="AD86" s="5" t="s">
        <v>681</v>
      </c>
      <c r="AE86" s="5">
        <v>6.745624</v>
      </c>
      <c r="AF86" s="5">
        <v>3.446096</v>
      </c>
      <c r="AG86" s="5">
        <v>10.044942</v>
      </c>
      <c r="AH86" s="5">
        <v>4.595493</v>
      </c>
      <c r="AI86" s="5">
        <v>1.053507</v>
      </c>
      <c r="AJ86" s="5">
        <v>8.224204</v>
      </c>
      <c r="AK86" s="6">
        <v>5.719313</v>
      </c>
      <c r="AL86" s="6">
        <v>3.417392</v>
      </c>
      <c r="AM86" s="6">
        <v>8.021234</v>
      </c>
      <c r="AN86" s="59">
        <v>1.117717E-6</v>
      </c>
      <c r="AO86" s="5" t="s">
        <v>784</v>
      </c>
    </row>
    <row r="87" ht="15.75" customHeight="1">
      <c r="A87">
        <v>16.0</v>
      </c>
      <c r="B87">
        <v>3.0</v>
      </c>
      <c r="C87">
        <v>3.0</v>
      </c>
      <c r="D87" s="5">
        <v>1.0</v>
      </c>
      <c r="E87" t="s">
        <v>786</v>
      </c>
      <c r="F87" s="5" t="s">
        <v>678</v>
      </c>
      <c r="G87" s="5" t="s">
        <v>678</v>
      </c>
      <c r="H87" s="5">
        <v>14.0</v>
      </c>
      <c r="I87" s="5">
        <v>8.0</v>
      </c>
      <c r="J87" t="s">
        <v>31</v>
      </c>
      <c r="K87" t="s">
        <v>32</v>
      </c>
      <c r="L87" s="5" t="s">
        <v>766</v>
      </c>
      <c r="M87" s="5" t="s">
        <v>680</v>
      </c>
      <c r="N87" s="5">
        <v>16.31795</v>
      </c>
      <c r="O87" s="5" t="s">
        <v>32</v>
      </c>
      <c r="P87" s="5">
        <v>13.0</v>
      </c>
      <c r="Q87" s="58">
        <v>4.863977E-10</v>
      </c>
      <c r="R87" s="5" t="s">
        <v>766</v>
      </c>
      <c r="S87" s="5" t="s">
        <v>680</v>
      </c>
      <c r="T87" s="5">
        <v>8.72953</v>
      </c>
      <c r="U87" s="5" t="s">
        <v>32</v>
      </c>
      <c r="V87" s="5">
        <v>7.0</v>
      </c>
      <c r="W87" s="58">
        <v>5.199887E-5</v>
      </c>
      <c r="X87" t="s">
        <v>31</v>
      </c>
      <c r="Y87" s="5" t="s">
        <v>32</v>
      </c>
      <c r="Z87" s="5" t="s">
        <v>32</v>
      </c>
      <c r="AA87" s="5" t="s">
        <v>32</v>
      </c>
      <c r="AB87" s="5" t="s">
        <v>32</v>
      </c>
      <c r="AC87" s="5" t="s">
        <v>32</v>
      </c>
      <c r="AD87" s="5" t="s">
        <v>681</v>
      </c>
      <c r="AE87" s="5">
        <v>4.361155</v>
      </c>
      <c r="AF87" s="5">
        <v>2.617673</v>
      </c>
      <c r="AG87" s="5">
        <v>6.089983</v>
      </c>
      <c r="AH87" s="5">
        <v>3.086355</v>
      </c>
      <c r="AI87" s="5">
        <v>1.349622</v>
      </c>
      <c r="AJ87" s="5">
        <v>4.797836</v>
      </c>
      <c r="AK87" s="6">
        <v>3.71185</v>
      </c>
      <c r="AL87" s="6">
        <v>2.462787</v>
      </c>
      <c r="AM87" s="6">
        <v>4.960912</v>
      </c>
      <c r="AN87" s="59">
        <v>5.730434E-9</v>
      </c>
      <c r="AO87" s="5" t="s">
        <v>784</v>
      </c>
    </row>
    <row r="88" ht="15.75" customHeight="1">
      <c r="A88">
        <v>19.0</v>
      </c>
      <c r="B88">
        <v>1.0</v>
      </c>
      <c r="C88">
        <v>1.0</v>
      </c>
      <c r="D88" s="5">
        <v>1.0</v>
      </c>
      <c r="E88" s="5" t="s">
        <v>787</v>
      </c>
      <c r="F88" s="5" t="s">
        <v>678</v>
      </c>
      <c r="G88" s="5" t="s">
        <v>678</v>
      </c>
      <c r="H88" s="5">
        <v>2.0</v>
      </c>
      <c r="I88" s="5">
        <v>5.0</v>
      </c>
      <c r="J88" t="s">
        <v>27</v>
      </c>
      <c r="K88" s="5" t="s">
        <v>396</v>
      </c>
      <c r="L88" s="5" t="s">
        <v>396</v>
      </c>
      <c r="M88" s="5" t="s">
        <v>680</v>
      </c>
      <c r="N88" s="5">
        <v>3.511476</v>
      </c>
      <c r="O88" s="5" t="s">
        <v>32</v>
      </c>
      <c r="P88" s="5">
        <v>1.0</v>
      </c>
      <c r="Q88" s="5">
        <v>0.1766213</v>
      </c>
      <c r="R88" s="5" t="s">
        <v>396</v>
      </c>
      <c r="S88" s="5" t="s">
        <v>680</v>
      </c>
      <c r="T88" s="5">
        <v>38.92091</v>
      </c>
      <c r="U88" s="5" t="s">
        <v>32</v>
      </c>
      <c r="V88" s="5">
        <v>4.0</v>
      </c>
      <c r="W88" s="58">
        <v>2.603218E-6</v>
      </c>
      <c r="X88" t="s">
        <v>31</v>
      </c>
      <c r="Y88" s="5" t="s">
        <v>32</v>
      </c>
      <c r="Z88" s="5" t="s">
        <v>32</v>
      </c>
      <c r="AA88" s="5" t="s">
        <v>32</v>
      </c>
      <c r="AB88" s="5" t="s">
        <v>32</v>
      </c>
      <c r="AC88" s="5" t="s">
        <v>32</v>
      </c>
      <c r="AD88" s="5" t="s">
        <v>788</v>
      </c>
      <c r="AE88" s="5">
        <v>2.482988</v>
      </c>
      <c r="AF88" s="5">
        <v>-0.5946068</v>
      </c>
      <c r="AG88" s="5">
        <v>5.7866542</v>
      </c>
      <c r="AH88" s="5">
        <v>17.40596</v>
      </c>
      <c r="AI88" s="5">
        <v>6.015823</v>
      </c>
      <c r="AJ88" s="5">
        <v>28.411386</v>
      </c>
      <c r="AK88" s="6">
        <v>8.991063</v>
      </c>
      <c r="AL88" s="6">
        <v>-5.513302</v>
      </c>
      <c r="AM88" s="6">
        <v>23.495428</v>
      </c>
      <c r="AN88" s="6">
        <v>0.224383</v>
      </c>
      <c r="AO88" s="5" t="s">
        <v>789</v>
      </c>
    </row>
    <row r="89" ht="15.75" customHeight="1">
      <c r="A89">
        <v>19.0</v>
      </c>
      <c r="B89">
        <v>1.0</v>
      </c>
      <c r="C89">
        <v>2.0</v>
      </c>
      <c r="D89" s="5">
        <v>1.0</v>
      </c>
      <c r="E89" s="5" t="s">
        <v>790</v>
      </c>
      <c r="F89" s="5" t="s">
        <v>678</v>
      </c>
      <c r="G89" s="5" t="s">
        <v>678</v>
      </c>
      <c r="H89" s="5">
        <v>2.0</v>
      </c>
      <c r="I89" s="5">
        <v>5.0</v>
      </c>
      <c r="J89" t="s">
        <v>27</v>
      </c>
      <c r="K89" s="5" t="s">
        <v>396</v>
      </c>
      <c r="L89" s="5" t="s">
        <v>396</v>
      </c>
      <c r="M89" s="5" t="s">
        <v>680</v>
      </c>
      <c r="N89" s="5">
        <v>3.411066</v>
      </c>
      <c r="O89" s="5" t="s">
        <v>32</v>
      </c>
      <c r="P89" s="5">
        <v>1.0</v>
      </c>
      <c r="Q89" s="5">
        <v>0.1815468</v>
      </c>
      <c r="R89" s="5" t="s">
        <v>396</v>
      </c>
      <c r="S89" s="5" t="s">
        <v>680</v>
      </c>
      <c r="T89" s="5">
        <v>25.09801</v>
      </c>
      <c r="U89" s="5" t="s">
        <v>32</v>
      </c>
      <c r="V89" s="5">
        <v>4.0</v>
      </c>
      <c r="W89" s="58">
        <v>1.496275E-5</v>
      </c>
      <c r="X89" t="s">
        <v>31</v>
      </c>
      <c r="Y89" s="5" t="s">
        <v>32</v>
      </c>
      <c r="Z89" s="5" t="s">
        <v>32</v>
      </c>
      <c r="AA89" s="5" t="s">
        <v>32</v>
      </c>
      <c r="AB89" s="5" t="s">
        <v>32</v>
      </c>
      <c r="AC89" s="5" t="s">
        <v>32</v>
      </c>
      <c r="AD89" s="5" t="s">
        <v>788</v>
      </c>
      <c r="AE89" s="5">
        <v>2.411988</v>
      </c>
      <c r="AF89" s="5">
        <v>-0.605721</v>
      </c>
      <c r="AG89" s="5">
        <v>5.633767</v>
      </c>
      <c r="AH89" s="5">
        <v>11.224173</v>
      </c>
      <c r="AI89" s="5">
        <v>3.841858</v>
      </c>
      <c r="AJ89" s="5">
        <v>18.349709</v>
      </c>
      <c r="AK89" s="6">
        <v>6.202808</v>
      </c>
      <c r="AL89" s="6">
        <v>-2.348363</v>
      </c>
      <c r="AM89" s="6">
        <v>14.753979</v>
      </c>
      <c r="AN89" s="6">
        <v>0.1551106</v>
      </c>
      <c r="AO89" s="5" t="s">
        <v>789</v>
      </c>
    </row>
    <row r="90" ht="15.75" customHeight="1">
      <c r="A90">
        <v>19.0</v>
      </c>
      <c r="B90">
        <v>2.0</v>
      </c>
      <c r="C90">
        <v>1.0</v>
      </c>
      <c r="D90" s="5">
        <v>1.0</v>
      </c>
      <c r="E90" t="s">
        <v>791</v>
      </c>
      <c r="F90" s="5" t="s">
        <v>678</v>
      </c>
      <c r="G90" s="5" t="s">
        <v>678</v>
      </c>
      <c r="H90" s="5">
        <v>19.0</v>
      </c>
      <c r="I90" s="5">
        <v>24.0</v>
      </c>
      <c r="J90" t="s">
        <v>27</v>
      </c>
      <c r="K90" s="5" t="s">
        <v>340</v>
      </c>
      <c r="L90" s="5" t="s">
        <v>340</v>
      </c>
      <c r="M90" s="5" t="s">
        <v>742</v>
      </c>
      <c r="N90" s="5">
        <v>16.87163</v>
      </c>
      <c r="O90" s="5" t="s">
        <v>32</v>
      </c>
      <c r="P90" s="5">
        <v>1.0</v>
      </c>
      <c r="Q90" s="58">
        <v>3.999499E-5</v>
      </c>
      <c r="R90" s="5" t="s">
        <v>340</v>
      </c>
      <c r="S90" s="5" t="s">
        <v>742</v>
      </c>
      <c r="T90" s="5">
        <v>5.12079</v>
      </c>
      <c r="U90" s="5" t="s">
        <v>32</v>
      </c>
      <c r="V90" s="5">
        <v>1.0</v>
      </c>
      <c r="W90" s="5">
        <v>0.02364086</v>
      </c>
      <c r="X90" t="s">
        <v>31</v>
      </c>
      <c r="Y90" s="5" t="s">
        <v>32</v>
      </c>
      <c r="Z90" s="5" t="s">
        <v>32</v>
      </c>
      <c r="AA90" s="5" t="s">
        <v>32</v>
      </c>
      <c r="AB90" s="5" t="s">
        <v>32</v>
      </c>
      <c r="AC90" s="5" t="s">
        <v>32</v>
      </c>
      <c r="AD90" s="5" t="s">
        <v>792</v>
      </c>
      <c r="AE90" s="5">
        <v>25.92992</v>
      </c>
      <c r="AF90" s="5">
        <v>5.484926</v>
      </c>
      <c r="AG90" s="5">
        <v>122.583391</v>
      </c>
      <c r="AH90" s="5">
        <v>3.754594</v>
      </c>
      <c r="AI90" s="5">
        <v>1.193745</v>
      </c>
      <c r="AJ90" s="5">
        <v>11.809033</v>
      </c>
      <c r="AK90" s="6">
        <v>9.162342</v>
      </c>
      <c r="AL90" s="6">
        <v>1.386722</v>
      </c>
      <c r="AM90" s="6">
        <v>60.537364</v>
      </c>
      <c r="AN90" s="6">
        <v>0.02148563</v>
      </c>
    </row>
    <row r="91" ht="15.75" customHeight="1">
      <c r="A91">
        <v>19.0</v>
      </c>
      <c r="B91" s="5">
        <v>2.0</v>
      </c>
      <c r="C91" s="5">
        <v>2.0</v>
      </c>
      <c r="D91" s="5">
        <v>1.0</v>
      </c>
      <c r="E91" t="s">
        <v>793</v>
      </c>
      <c r="F91" s="5" t="s">
        <v>678</v>
      </c>
      <c r="G91" s="5" t="s">
        <v>679</v>
      </c>
      <c r="H91" s="5">
        <v>19.0</v>
      </c>
      <c r="I91" s="5">
        <v>18.0</v>
      </c>
      <c r="J91" t="s">
        <v>27</v>
      </c>
      <c r="K91" s="5" t="s">
        <v>197</v>
      </c>
      <c r="L91" s="5" t="s">
        <v>197</v>
      </c>
      <c r="M91" s="5" t="s">
        <v>680</v>
      </c>
      <c r="N91" s="5">
        <v>5.000418</v>
      </c>
      <c r="O91" s="5" t="s">
        <v>32</v>
      </c>
      <c r="P91" s="5">
        <v>17.0</v>
      </c>
      <c r="Q91" s="5">
        <v>1.094824E-4</v>
      </c>
      <c r="R91" s="5" t="s">
        <v>197</v>
      </c>
      <c r="S91" s="5" t="s">
        <v>680</v>
      </c>
      <c r="T91" s="5">
        <v>1.15363</v>
      </c>
      <c r="U91" s="5" t="s">
        <v>32</v>
      </c>
      <c r="V91" s="5">
        <v>16.0</v>
      </c>
      <c r="W91" s="5">
        <v>0.2655945</v>
      </c>
      <c r="X91" t="s">
        <v>31</v>
      </c>
      <c r="Y91" s="5" t="s">
        <v>32</v>
      </c>
      <c r="Z91" s="5" t="s">
        <v>32</v>
      </c>
      <c r="AA91" s="5" t="s">
        <v>32</v>
      </c>
      <c r="AB91" s="5" t="s">
        <v>32</v>
      </c>
      <c r="AC91" s="5" t="s">
        <v>32</v>
      </c>
      <c r="AD91" s="5" t="s">
        <v>681</v>
      </c>
      <c r="AE91" s="5">
        <v>2.297534</v>
      </c>
      <c r="AF91" s="5">
        <v>1.09556</v>
      </c>
      <c r="AG91" s="5">
        <v>3.460222</v>
      </c>
      <c r="AH91" s="5">
        <v>0.557773</v>
      </c>
      <c r="AI91" s="5">
        <v>-0.417364</v>
      </c>
      <c r="AJ91" s="5">
        <v>1.516296</v>
      </c>
      <c r="AK91" s="6">
        <v>1.388699</v>
      </c>
      <c r="AL91" s="6">
        <v>-0.3145252</v>
      </c>
      <c r="AM91" s="6">
        <v>3.0919225</v>
      </c>
      <c r="AN91" s="6">
        <v>0.1100368</v>
      </c>
    </row>
    <row r="92" ht="15.75" customHeight="1">
      <c r="A92">
        <v>20.0</v>
      </c>
      <c r="B92" s="5">
        <v>1.0</v>
      </c>
      <c r="C92" s="5">
        <v>1.0</v>
      </c>
      <c r="D92" s="5">
        <v>1.0</v>
      </c>
      <c r="E92" s="5" t="s">
        <v>794</v>
      </c>
      <c r="F92" s="5" t="s">
        <v>708</v>
      </c>
      <c r="G92" s="5" t="s">
        <v>679</v>
      </c>
      <c r="H92" s="5">
        <v>19.0</v>
      </c>
      <c r="I92" s="5">
        <v>36.0</v>
      </c>
      <c r="J92" s="5" t="s">
        <v>31</v>
      </c>
      <c r="K92" s="5" t="s">
        <v>32</v>
      </c>
      <c r="L92" s="5" t="s">
        <v>390</v>
      </c>
      <c r="M92" s="5" t="s">
        <v>695</v>
      </c>
      <c r="N92" s="5">
        <v>0.438529</v>
      </c>
      <c r="O92" s="5" t="s">
        <v>32</v>
      </c>
      <c r="P92" s="5" t="s">
        <v>32</v>
      </c>
      <c r="Q92" s="5">
        <v>0.7012384</v>
      </c>
      <c r="R92" s="5" t="s">
        <v>390</v>
      </c>
      <c r="S92" s="5" t="s">
        <v>695</v>
      </c>
      <c r="T92" s="5">
        <v>0.2119114</v>
      </c>
      <c r="U92" s="5" t="s">
        <v>32</v>
      </c>
      <c r="V92" s="5" t="s">
        <v>32</v>
      </c>
      <c r="W92" s="5">
        <v>0.8485044</v>
      </c>
      <c r="X92" s="5" t="s">
        <v>31</v>
      </c>
      <c r="Y92" s="5" t="s">
        <v>32</v>
      </c>
      <c r="Z92" s="5" t="s">
        <v>32</v>
      </c>
      <c r="AA92" s="5" t="s">
        <v>32</v>
      </c>
      <c r="AB92" s="5" t="s">
        <v>32</v>
      </c>
      <c r="AC92" s="5" t="s">
        <v>32</v>
      </c>
      <c r="AD92" s="5" t="s">
        <v>681</v>
      </c>
      <c r="AE92" s="5">
        <v>0.1718983</v>
      </c>
      <c r="AF92" s="5">
        <v>-0.7996357</v>
      </c>
      <c r="AG92" s="5">
        <v>1.1384335</v>
      </c>
      <c r="AH92" s="5">
        <v>0.05922034</v>
      </c>
      <c r="AI92" s="5">
        <v>-0.6706589</v>
      </c>
      <c r="AJ92" s="5">
        <v>0.7882324</v>
      </c>
      <c r="AK92" s="6">
        <v>0.09857794</v>
      </c>
      <c r="AL92" s="6">
        <v>-0.5068997</v>
      </c>
      <c r="AM92" s="6">
        <v>0.7040556</v>
      </c>
      <c r="AN92" s="6">
        <v>0.7496491</v>
      </c>
      <c r="AO92" s="5" t="s">
        <v>772</v>
      </c>
    </row>
    <row r="93" ht="15.75" customHeight="1">
      <c r="A93">
        <v>20.0</v>
      </c>
      <c r="B93" s="5">
        <v>1.0</v>
      </c>
      <c r="C93" s="5">
        <v>2.0</v>
      </c>
      <c r="D93" s="5">
        <v>1.0</v>
      </c>
      <c r="E93" s="5" t="s">
        <v>795</v>
      </c>
      <c r="F93" s="5" t="s">
        <v>708</v>
      </c>
      <c r="G93" s="5" t="s">
        <v>679</v>
      </c>
      <c r="H93" s="5">
        <v>21.0</v>
      </c>
      <c r="I93" s="5">
        <v>35.0</v>
      </c>
      <c r="J93" s="5" t="s">
        <v>31</v>
      </c>
      <c r="K93" s="5" t="s">
        <v>32</v>
      </c>
      <c r="L93" s="5" t="s">
        <v>390</v>
      </c>
      <c r="M93" s="5" t="s">
        <v>695</v>
      </c>
      <c r="N93" s="5">
        <v>0.07784989</v>
      </c>
      <c r="O93" s="5" t="s">
        <v>32</v>
      </c>
      <c r="P93" s="5" t="s">
        <v>32</v>
      </c>
      <c r="Q93" s="5">
        <v>0.9698511</v>
      </c>
      <c r="R93" s="5" t="s">
        <v>390</v>
      </c>
      <c r="S93" s="5" t="s">
        <v>695</v>
      </c>
      <c r="T93" s="5">
        <v>0.1460593</v>
      </c>
      <c r="U93" s="5" t="s">
        <v>32</v>
      </c>
      <c r="V93" s="5" t="s">
        <v>32</v>
      </c>
      <c r="W93" s="5">
        <v>0.9000077</v>
      </c>
      <c r="X93" s="5" t="s">
        <v>31</v>
      </c>
      <c r="Y93" s="5" t="s">
        <v>32</v>
      </c>
      <c r="Z93" s="5" t="s">
        <v>32</v>
      </c>
      <c r="AA93" s="5" t="s">
        <v>32</v>
      </c>
      <c r="AB93" s="5" t="s">
        <v>32</v>
      </c>
      <c r="AC93" s="5" t="s">
        <v>32</v>
      </c>
      <c r="AD93" s="5" t="s">
        <v>681</v>
      </c>
      <c r="AE93" s="5">
        <v>0.02816529</v>
      </c>
      <c r="AF93" s="5">
        <v>-0.918997</v>
      </c>
      <c r="AG93" s="5">
        <v>0.9745917</v>
      </c>
      <c r="AH93" s="5">
        <v>0.040761</v>
      </c>
      <c r="AI93" s="5">
        <v>-0.6929633</v>
      </c>
      <c r="AJ93" s="5">
        <v>0.7738703</v>
      </c>
      <c r="AK93" s="6">
        <v>0.03615846</v>
      </c>
      <c r="AL93" s="6">
        <v>-0.5655364</v>
      </c>
      <c r="AM93" s="6">
        <v>0.6378534</v>
      </c>
      <c r="AN93" s="6">
        <v>0.9062398</v>
      </c>
      <c r="AO93" s="5" t="s">
        <v>772</v>
      </c>
    </row>
    <row r="94" ht="15.75" customHeight="1">
      <c r="A94">
        <v>20.0</v>
      </c>
      <c r="B94" s="5">
        <v>1.0</v>
      </c>
      <c r="C94" s="5">
        <v>3.0</v>
      </c>
      <c r="D94" s="5">
        <v>1.0</v>
      </c>
      <c r="E94" s="5" t="s">
        <v>796</v>
      </c>
      <c r="F94" s="5" t="s">
        <v>678</v>
      </c>
      <c r="G94" s="5" t="s">
        <v>679</v>
      </c>
      <c r="H94" s="5">
        <v>18.0</v>
      </c>
      <c r="I94" s="5">
        <v>36.0</v>
      </c>
      <c r="J94" s="5" t="s">
        <v>27</v>
      </c>
      <c r="K94" s="5" t="s">
        <v>259</v>
      </c>
      <c r="L94" s="5" t="s">
        <v>390</v>
      </c>
      <c r="M94" s="5" t="s">
        <v>695</v>
      </c>
      <c r="N94" s="5">
        <v>3.006397</v>
      </c>
      <c r="O94" s="5" t="s">
        <v>32</v>
      </c>
      <c r="P94" s="5" t="s">
        <v>32</v>
      </c>
      <c r="Q94" s="5">
        <v>0.001023486</v>
      </c>
      <c r="R94" s="5" t="s">
        <v>390</v>
      </c>
      <c r="S94" s="5" t="s">
        <v>695</v>
      </c>
      <c r="T94" s="5">
        <v>0.998848</v>
      </c>
      <c r="U94" s="5" t="s">
        <v>32</v>
      </c>
      <c r="V94" s="5" t="s">
        <v>32</v>
      </c>
      <c r="W94" s="5">
        <v>0.327788</v>
      </c>
      <c r="X94" s="5" t="s">
        <v>31</v>
      </c>
      <c r="Y94" s="5" t="s">
        <v>32</v>
      </c>
      <c r="Z94" s="5" t="s">
        <v>32</v>
      </c>
      <c r="AA94" s="5" t="s">
        <v>32</v>
      </c>
      <c r="AB94" s="5" t="s">
        <v>32</v>
      </c>
      <c r="AC94" s="5" t="s">
        <v>32</v>
      </c>
      <c r="AD94" s="5" t="s">
        <v>681</v>
      </c>
      <c r="AE94" s="5">
        <v>2.563103</v>
      </c>
      <c r="AF94" s="5">
        <v>1.223514</v>
      </c>
      <c r="AG94" s="5">
        <v>3.858346</v>
      </c>
      <c r="AH94" s="5">
        <v>0.2914964</v>
      </c>
      <c r="AI94" s="5">
        <v>-0.4431904</v>
      </c>
      <c r="AJ94" s="5">
        <v>1.021949</v>
      </c>
      <c r="AK94" s="5">
        <v>1.347119</v>
      </c>
      <c r="AL94" s="5">
        <v>-0.873461</v>
      </c>
      <c r="AM94" s="5">
        <v>3.567699</v>
      </c>
      <c r="AN94" s="5">
        <v>0.2344335</v>
      </c>
      <c r="AO94" s="5" t="s">
        <v>797</v>
      </c>
    </row>
    <row r="95" ht="15.75" customHeight="1">
      <c r="A95">
        <v>20.0</v>
      </c>
      <c r="B95" s="5">
        <v>1.0</v>
      </c>
      <c r="C95" s="5">
        <v>4.0</v>
      </c>
      <c r="D95" s="5">
        <v>1.0</v>
      </c>
      <c r="E95" s="5" t="s">
        <v>798</v>
      </c>
      <c r="F95" s="5" t="s">
        <v>708</v>
      </c>
      <c r="G95" s="5" t="s">
        <v>679</v>
      </c>
      <c r="H95" s="5">
        <v>21.0</v>
      </c>
      <c r="I95" s="5">
        <v>35.0</v>
      </c>
      <c r="J95" s="5" t="s">
        <v>27</v>
      </c>
      <c r="K95" s="5" t="s">
        <v>259</v>
      </c>
      <c r="L95" s="5" t="s">
        <v>390</v>
      </c>
      <c r="M95" s="5" t="s">
        <v>695</v>
      </c>
      <c r="N95" s="5">
        <v>1.487869</v>
      </c>
      <c r="O95" s="5" t="s">
        <v>32</v>
      </c>
      <c r="P95" s="5" t="s">
        <v>32</v>
      </c>
      <c r="Q95" s="5">
        <v>0.1460453</v>
      </c>
      <c r="R95" s="5" t="s">
        <v>390</v>
      </c>
      <c r="S95" s="5" t="s">
        <v>695</v>
      </c>
      <c r="T95" s="5">
        <v>1.868766</v>
      </c>
      <c r="U95" s="5" t="s">
        <v>32</v>
      </c>
      <c r="V95" s="5" t="s">
        <v>32</v>
      </c>
      <c r="W95" s="5">
        <v>0.0623144</v>
      </c>
      <c r="X95" s="5" t="s">
        <v>31</v>
      </c>
      <c r="Y95" s="5" t="s">
        <v>32</v>
      </c>
      <c r="Z95" s="5" t="s">
        <v>32</v>
      </c>
      <c r="AA95" s="5" t="s">
        <v>32</v>
      </c>
      <c r="AB95" s="5" t="s">
        <v>32</v>
      </c>
      <c r="AC95" s="5" t="s">
        <v>32</v>
      </c>
      <c r="AD95" s="5" t="s">
        <v>681</v>
      </c>
      <c r="AE95" s="5">
        <v>0.6838845</v>
      </c>
      <c r="AF95" s="5">
        <v>-0.2956912</v>
      </c>
      <c r="AG95" s="5">
        <v>1.646454</v>
      </c>
      <c r="AH95" s="5">
        <v>0.645546</v>
      </c>
      <c r="AI95" s="5">
        <v>-0.1087057</v>
      </c>
      <c r="AJ95" s="5">
        <v>1.390458</v>
      </c>
      <c r="AK95" s="5">
        <v>0.6594895</v>
      </c>
      <c r="AL95" s="5">
        <v>0.04360311</v>
      </c>
      <c r="AM95" s="5">
        <v>1.275376</v>
      </c>
      <c r="AN95" s="5">
        <v>0.03584122</v>
      </c>
      <c r="AO95" s="5" t="s">
        <v>797</v>
      </c>
    </row>
    <row r="96" ht="15.75" customHeight="1">
      <c r="A96">
        <v>20.0</v>
      </c>
      <c r="B96" s="5">
        <v>1.0</v>
      </c>
      <c r="C96" s="5">
        <v>5.0</v>
      </c>
      <c r="D96" s="5">
        <v>1.0</v>
      </c>
      <c r="E96" s="5" t="s">
        <v>799</v>
      </c>
      <c r="F96" s="5" t="s">
        <v>678</v>
      </c>
      <c r="G96" s="5" t="s">
        <v>703</v>
      </c>
      <c r="H96" s="5">
        <v>27.0</v>
      </c>
      <c r="I96" s="5">
        <v>51.0</v>
      </c>
      <c r="J96" s="5" t="s">
        <v>27</v>
      </c>
      <c r="K96" s="5" t="s">
        <v>259</v>
      </c>
      <c r="L96" s="5" t="s">
        <v>390</v>
      </c>
      <c r="M96" s="5" t="s">
        <v>695</v>
      </c>
      <c r="N96" s="5">
        <v>2.10043</v>
      </c>
      <c r="O96" s="5" t="s">
        <v>32</v>
      </c>
      <c r="P96" s="5" t="s">
        <v>32</v>
      </c>
      <c r="Q96" s="5">
        <v>0.03519667</v>
      </c>
      <c r="R96" s="5" t="s">
        <v>390</v>
      </c>
      <c r="S96" s="5" t="s">
        <v>695</v>
      </c>
      <c r="T96" s="5">
        <v>-1.229224</v>
      </c>
      <c r="U96" s="5" t="s">
        <v>32</v>
      </c>
      <c r="V96" s="5" t="s">
        <v>32</v>
      </c>
      <c r="W96" s="5">
        <v>0.2227251</v>
      </c>
      <c r="X96" s="5" t="s">
        <v>31</v>
      </c>
      <c r="Y96" s="5" t="s">
        <v>32</v>
      </c>
      <c r="Z96" s="5" t="s">
        <v>32</v>
      </c>
      <c r="AA96" s="5" t="s">
        <v>32</v>
      </c>
      <c r="AB96" s="5" t="s">
        <v>32</v>
      </c>
      <c r="AC96" s="5" t="s">
        <v>32</v>
      </c>
      <c r="AD96" s="5" t="s">
        <v>681</v>
      </c>
      <c r="AE96" s="5">
        <v>0.8082212</v>
      </c>
      <c r="AF96" s="5">
        <v>0.009667198</v>
      </c>
      <c r="AG96" s="5">
        <v>1.591935</v>
      </c>
      <c r="AH96" s="5">
        <v>-0.2267656</v>
      </c>
      <c r="AI96" s="5">
        <v>-0.7764475</v>
      </c>
      <c r="AJ96" s="5">
        <v>0.3252096</v>
      </c>
      <c r="AK96" s="5">
        <v>0.2453652</v>
      </c>
      <c r="AL96" s="5">
        <v>-0.7649989</v>
      </c>
      <c r="AM96" s="5">
        <v>1.255729</v>
      </c>
      <c r="AN96" s="5">
        <v>0.634093</v>
      </c>
      <c r="AO96" s="5" t="s">
        <v>797</v>
      </c>
    </row>
    <row r="97" ht="15.75" customHeight="1">
      <c r="A97">
        <v>20.0</v>
      </c>
      <c r="B97" s="5">
        <v>2.0</v>
      </c>
      <c r="C97" s="5">
        <v>1.0</v>
      </c>
      <c r="D97" s="5">
        <v>1.0</v>
      </c>
      <c r="E97" s="5" t="s">
        <v>800</v>
      </c>
      <c r="F97" s="5" t="s">
        <v>678</v>
      </c>
      <c r="G97" s="5" t="s">
        <v>679</v>
      </c>
      <c r="H97" s="5">
        <v>13.0</v>
      </c>
      <c r="I97" s="5">
        <v>13.0</v>
      </c>
      <c r="J97" s="5" t="s">
        <v>27</v>
      </c>
      <c r="K97" s="5" t="s">
        <v>259</v>
      </c>
      <c r="L97" s="5" t="s">
        <v>390</v>
      </c>
      <c r="M97" s="5" t="s">
        <v>695</v>
      </c>
      <c r="N97" s="5">
        <v>2.9277</v>
      </c>
      <c r="O97" s="5" t="s">
        <v>32</v>
      </c>
      <c r="P97" s="5" t="s">
        <v>32</v>
      </c>
      <c r="Q97" s="5">
        <v>0.001554002</v>
      </c>
      <c r="R97" s="5" t="s">
        <v>390</v>
      </c>
      <c r="S97" s="5" t="s">
        <v>695</v>
      </c>
      <c r="T97" s="5">
        <v>0.146385</v>
      </c>
      <c r="U97" s="5" t="s">
        <v>32</v>
      </c>
      <c r="V97" s="5" t="s">
        <v>32</v>
      </c>
      <c r="W97" s="5">
        <v>0.9432789</v>
      </c>
      <c r="X97" s="5" t="s">
        <v>31</v>
      </c>
      <c r="Y97" s="5" t="s">
        <v>32</v>
      </c>
      <c r="Z97" s="5" t="s">
        <v>32</v>
      </c>
      <c r="AA97" s="5" t="s">
        <v>32</v>
      </c>
      <c r="AB97" s="5" t="s">
        <v>32</v>
      </c>
      <c r="AC97" s="5" t="s">
        <v>32</v>
      </c>
      <c r="AD97" s="5" t="s">
        <v>681</v>
      </c>
      <c r="AE97" s="5">
        <v>2.570485</v>
      </c>
      <c r="AF97" s="5">
        <v>0.9998724</v>
      </c>
      <c r="AG97" s="5">
        <v>4.080861</v>
      </c>
      <c r="AH97" s="5">
        <v>0.3717114</v>
      </c>
      <c r="AI97" s="5">
        <v>-0.7643179</v>
      </c>
      <c r="AJ97" s="5">
        <v>1.491367</v>
      </c>
      <c r="AK97" s="5">
        <v>1.392072</v>
      </c>
      <c r="AL97" s="5">
        <v>-0.7571122</v>
      </c>
      <c r="AM97" s="5">
        <v>3.541257</v>
      </c>
      <c r="AN97" s="5">
        <v>0.2042592</v>
      </c>
      <c r="AO97" s="5" t="s">
        <v>797</v>
      </c>
    </row>
    <row r="98" ht="15.75" customHeight="1">
      <c r="A98">
        <v>20.0</v>
      </c>
      <c r="B98" s="5">
        <v>2.0</v>
      </c>
      <c r="C98" s="5">
        <v>2.0</v>
      </c>
      <c r="D98" s="5">
        <v>1.0</v>
      </c>
      <c r="E98" s="5" t="s">
        <v>801</v>
      </c>
      <c r="F98" s="5" t="s">
        <v>678</v>
      </c>
      <c r="G98" s="5" t="s">
        <v>679</v>
      </c>
      <c r="H98" s="5">
        <v>18.0</v>
      </c>
      <c r="I98" s="5">
        <v>15.0</v>
      </c>
      <c r="J98" s="5" t="s">
        <v>27</v>
      </c>
      <c r="K98" s="5" t="s">
        <v>259</v>
      </c>
      <c r="L98" s="5" t="s">
        <v>390</v>
      </c>
      <c r="M98" s="5" t="s">
        <v>695</v>
      </c>
      <c r="N98" s="5">
        <v>2.487865</v>
      </c>
      <c r="O98" s="5" t="s">
        <v>32</v>
      </c>
      <c r="P98" s="5" t="s">
        <v>32</v>
      </c>
      <c r="Q98" s="5">
        <v>0.01165501</v>
      </c>
      <c r="R98" s="5" t="s">
        <v>390</v>
      </c>
      <c r="S98" s="5" t="s">
        <v>695</v>
      </c>
      <c r="T98" s="5">
        <v>1.735913</v>
      </c>
      <c r="U98" s="5" t="s">
        <v>32</v>
      </c>
      <c r="V98" s="5" t="s">
        <v>32</v>
      </c>
      <c r="W98" s="5">
        <v>0.09386169</v>
      </c>
      <c r="X98" s="5" t="s">
        <v>31</v>
      </c>
      <c r="Y98" s="5" t="s">
        <v>32</v>
      </c>
      <c r="Z98" s="5" t="s">
        <v>32</v>
      </c>
      <c r="AA98" s="5" t="s">
        <v>32</v>
      </c>
      <c r="AB98" s="5" t="s">
        <v>32</v>
      </c>
      <c r="AC98" s="5" t="s">
        <v>32</v>
      </c>
      <c r="AD98" s="5" t="s">
        <v>681</v>
      </c>
      <c r="AE98" s="5">
        <v>1.779157</v>
      </c>
      <c r="AF98" s="5">
        <v>0.6471271</v>
      </c>
      <c r="AG98" s="5">
        <v>2.872486</v>
      </c>
      <c r="AH98" s="5">
        <v>0.86635</v>
      </c>
      <c r="AI98" s="5">
        <v>-0.2151739</v>
      </c>
      <c r="AJ98" s="5">
        <v>1.918034</v>
      </c>
      <c r="AK98" s="5">
        <v>1.310684</v>
      </c>
      <c r="AL98" s="5">
        <v>0.4164627</v>
      </c>
      <c r="AM98" s="5">
        <v>2.204906</v>
      </c>
      <c r="AN98" s="5">
        <v>0.004068889</v>
      </c>
      <c r="AO98" s="5" t="s">
        <v>797</v>
      </c>
    </row>
    <row r="99" ht="15.75" customHeight="1">
      <c r="A99">
        <v>20.0</v>
      </c>
      <c r="B99" s="5">
        <v>2.0</v>
      </c>
      <c r="C99" s="5">
        <v>3.0</v>
      </c>
      <c r="D99" s="5">
        <v>1.0</v>
      </c>
      <c r="E99" s="5" t="s">
        <v>802</v>
      </c>
      <c r="F99" s="5" t="s">
        <v>678</v>
      </c>
      <c r="G99" s="5" t="s">
        <v>735</v>
      </c>
      <c r="H99" s="5">
        <v>25.0</v>
      </c>
      <c r="I99" s="5">
        <v>20.0</v>
      </c>
      <c r="J99" s="5" t="s">
        <v>27</v>
      </c>
      <c r="K99" s="5" t="s">
        <v>803</v>
      </c>
      <c r="L99" s="5" t="s">
        <v>804</v>
      </c>
      <c r="M99" s="5" t="s">
        <v>680</v>
      </c>
      <c r="N99" s="5">
        <v>7.492424</v>
      </c>
      <c r="O99" s="5" t="s">
        <v>32</v>
      </c>
      <c r="P99" s="5">
        <v>23.0</v>
      </c>
      <c r="Q99" s="58">
        <v>1.295973E-7</v>
      </c>
      <c r="R99" s="5" t="s">
        <v>804</v>
      </c>
      <c r="S99" s="5" t="s">
        <v>680</v>
      </c>
      <c r="T99" s="5">
        <v>-2.243402</v>
      </c>
      <c r="U99" s="5" t="s">
        <v>32</v>
      </c>
      <c r="V99" s="5">
        <v>18.0</v>
      </c>
      <c r="W99" s="5">
        <v>0.03769116</v>
      </c>
      <c r="X99" s="5" t="s">
        <v>31</v>
      </c>
      <c r="Y99" s="5" t="s">
        <v>32</v>
      </c>
      <c r="Z99" s="5" t="s">
        <v>32</v>
      </c>
      <c r="AA99" s="5" t="s">
        <v>32</v>
      </c>
      <c r="AB99" s="5" t="s">
        <v>32</v>
      </c>
      <c r="AC99" s="5" t="s">
        <v>32</v>
      </c>
      <c r="AD99" s="5" t="s">
        <v>805</v>
      </c>
      <c r="AE99" s="5">
        <v>0.8422367</v>
      </c>
      <c r="AF99" s="5">
        <v>0.6701163</v>
      </c>
      <c r="AG99" s="5">
        <v>0.9284014</v>
      </c>
      <c r="AH99" s="5">
        <v>-0.4674479</v>
      </c>
      <c r="AI99" s="5">
        <v>-0.75399977</v>
      </c>
      <c r="AJ99" s="5">
        <v>-0.03142826</v>
      </c>
      <c r="AK99" s="5">
        <v>0.3494889</v>
      </c>
      <c r="AL99" s="5">
        <v>-0.8707076</v>
      </c>
      <c r="AM99" s="5">
        <v>0.9683882</v>
      </c>
      <c r="AN99" s="5">
        <v>0.6741614</v>
      </c>
      <c r="AO99" s="5" t="s">
        <v>806</v>
      </c>
    </row>
    <row r="100" ht="15.75" customHeight="1">
      <c r="A100">
        <v>21.0</v>
      </c>
      <c r="B100">
        <v>1.0</v>
      </c>
      <c r="C100">
        <v>1.0</v>
      </c>
      <c r="D100" s="5">
        <v>1.0</v>
      </c>
      <c r="E100" t="s">
        <v>807</v>
      </c>
      <c r="F100" s="5" t="s">
        <v>678</v>
      </c>
      <c r="G100" s="5" t="s">
        <v>678</v>
      </c>
      <c r="H100" s="5">
        <v>12.0</v>
      </c>
      <c r="I100" s="5">
        <v>27.0</v>
      </c>
      <c r="J100" s="5" t="s">
        <v>27</v>
      </c>
      <c r="K100" s="5" t="s">
        <v>197</v>
      </c>
      <c r="L100" s="5" t="s">
        <v>197</v>
      </c>
      <c r="M100" s="5" t="s">
        <v>680</v>
      </c>
      <c r="N100" s="5">
        <v>2.348576</v>
      </c>
      <c r="O100" s="5" t="s">
        <v>32</v>
      </c>
      <c r="P100" s="5">
        <v>10.0</v>
      </c>
      <c r="Q100" s="5">
        <v>0.04073944</v>
      </c>
      <c r="R100" s="5" t="s">
        <v>197</v>
      </c>
      <c r="S100" s="5" t="s">
        <v>680</v>
      </c>
      <c r="T100" s="5">
        <v>2.411154</v>
      </c>
      <c r="U100" s="5" t="s">
        <v>32</v>
      </c>
      <c r="V100" s="5">
        <v>25.0</v>
      </c>
      <c r="W100" s="5">
        <v>0.02357807</v>
      </c>
      <c r="X100" s="5" t="s">
        <v>31</v>
      </c>
      <c r="Y100" s="5" t="s">
        <v>32</v>
      </c>
      <c r="Z100" s="5" t="s">
        <v>32</v>
      </c>
      <c r="AA100" s="5" t="s">
        <v>32</v>
      </c>
      <c r="AB100" s="5" t="s">
        <v>32</v>
      </c>
      <c r="AC100" s="5" t="s">
        <v>32</v>
      </c>
      <c r="AD100" s="5" t="s">
        <v>681</v>
      </c>
      <c r="AE100" s="5">
        <v>1.355951</v>
      </c>
      <c r="AF100" s="5">
        <v>0.05518853</v>
      </c>
      <c r="AG100" s="5">
        <v>2.60415546</v>
      </c>
      <c r="AH100" s="5">
        <v>0.928691</v>
      </c>
      <c r="AI100" s="5">
        <v>0.1232132</v>
      </c>
      <c r="AJ100" s="5">
        <v>1.7175443</v>
      </c>
      <c r="AK100" s="6">
        <v>1.039572</v>
      </c>
      <c r="AL100" s="6">
        <v>0.3263091</v>
      </c>
      <c r="AM100" s="6">
        <v>1.7528341</v>
      </c>
      <c r="AN100" s="6">
        <v>0.004281727</v>
      </c>
    </row>
    <row r="101" ht="15.75" customHeight="1">
      <c r="A101">
        <v>21.0</v>
      </c>
      <c r="B101">
        <v>1.0</v>
      </c>
      <c r="C101">
        <v>2.0</v>
      </c>
      <c r="D101" s="5">
        <v>1.0</v>
      </c>
      <c r="E101" s="5" t="s">
        <v>808</v>
      </c>
      <c r="F101" s="5" t="s">
        <v>678</v>
      </c>
      <c r="G101" s="5" t="s">
        <v>678</v>
      </c>
      <c r="H101" s="5">
        <v>12.0</v>
      </c>
      <c r="I101" s="5">
        <v>18.0</v>
      </c>
      <c r="J101" s="5" t="s">
        <v>31</v>
      </c>
      <c r="K101" s="5" t="s">
        <v>32</v>
      </c>
      <c r="L101" s="5" t="s">
        <v>197</v>
      </c>
      <c r="M101" s="5" t="s">
        <v>680</v>
      </c>
      <c r="N101" s="5">
        <v>5.204783</v>
      </c>
      <c r="O101" s="5" t="s">
        <v>32</v>
      </c>
      <c r="P101" s="5">
        <v>10.0</v>
      </c>
      <c r="Q101" s="5">
        <v>3.985327E-4</v>
      </c>
      <c r="R101" s="5" t="s">
        <v>197</v>
      </c>
      <c r="S101" s="5" t="s">
        <v>680</v>
      </c>
      <c r="T101" s="5">
        <v>2.227984</v>
      </c>
      <c r="U101" s="5" t="s">
        <v>32</v>
      </c>
      <c r="V101" s="5">
        <v>16.0</v>
      </c>
      <c r="W101" s="5">
        <v>0.04057874</v>
      </c>
      <c r="X101" s="5" t="s">
        <v>31</v>
      </c>
      <c r="Y101" s="5" t="s">
        <v>32</v>
      </c>
      <c r="Z101" s="5" t="s">
        <v>32</v>
      </c>
      <c r="AA101" s="5" t="s">
        <v>32</v>
      </c>
      <c r="AB101" s="5" t="s">
        <v>32</v>
      </c>
      <c r="AC101" s="5" t="s">
        <v>32</v>
      </c>
      <c r="AD101" s="5" t="s">
        <v>681</v>
      </c>
      <c r="AE101" s="5">
        <v>3.004983</v>
      </c>
      <c r="AF101" s="5">
        <v>1.251697</v>
      </c>
      <c r="AG101" s="5">
        <v>4.695657</v>
      </c>
      <c r="AH101" s="5">
        <v>1.263148</v>
      </c>
      <c r="AI101" s="5">
        <v>0.05315685</v>
      </c>
      <c r="AJ101" s="5">
        <v>2.43910131</v>
      </c>
      <c r="AK101" s="6">
        <v>1.983622</v>
      </c>
      <c r="AL101" s="6">
        <v>0.3023162</v>
      </c>
      <c r="AM101" s="6">
        <v>3.6649283</v>
      </c>
      <c r="AN101" s="6">
        <v>0.02075643</v>
      </c>
    </row>
    <row r="102" ht="15.75" customHeight="1">
      <c r="A102">
        <v>21.0</v>
      </c>
      <c r="B102">
        <v>1.0</v>
      </c>
      <c r="C102">
        <v>3.0</v>
      </c>
      <c r="D102" s="5">
        <v>1.0</v>
      </c>
      <c r="E102" t="s">
        <v>809</v>
      </c>
      <c r="F102" s="5" t="s">
        <v>708</v>
      </c>
      <c r="G102" s="5" t="s">
        <v>703</v>
      </c>
      <c r="H102" s="5">
        <v>12.0</v>
      </c>
      <c r="I102" s="5">
        <v>30.0</v>
      </c>
      <c r="J102" s="5" t="s">
        <v>27</v>
      </c>
      <c r="K102" s="5" t="s">
        <v>197</v>
      </c>
      <c r="L102" s="5" t="s">
        <v>197</v>
      </c>
      <c r="M102" s="5" t="s">
        <v>680</v>
      </c>
      <c r="N102" s="5">
        <v>1.053297</v>
      </c>
      <c r="O102" s="5" t="s">
        <v>32</v>
      </c>
      <c r="P102" s="5">
        <v>10.0</v>
      </c>
      <c r="Q102" s="5">
        <v>0.31699</v>
      </c>
      <c r="R102" s="5" t="s">
        <v>390</v>
      </c>
      <c r="S102" s="5" t="s">
        <v>695</v>
      </c>
      <c r="T102" s="5">
        <v>-0.7258662</v>
      </c>
      <c r="U102" s="5" t="s">
        <v>32</v>
      </c>
      <c r="V102" s="5" t="s">
        <v>32</v>
      </c>
      <c r="W102" s="5">
        <v>0.4863648</v>
      </c>
      <c r="X102" s="5" t="s">
        <v>31</v>
      </c>
      <c r="Y102" s="5" t="s">
        <v>32</v>
      </c>
      <c r="Z102" s="5" t="s">
        <v>32</v>
      </c>
      <c r="AA102" s="5" t="s">
        <v>32</v>
      </c>
      <c r="AB102" s="5" t="s">
        <v>32</v>
      </c>
      <c r="AC102" s="5" t="s">
        <v>32</v>
      </c>
      <c r="AD102" s="5" t="s">
        <v>681</v>
      </c>
      <c r="AE102" s="5">
        <v>0.6081211</v>
      </c>
      <c r="AF102" s="5">
        <v>-0.5678437</v>
      </c>
      <c r="AG102" s="5">
        <v>1.7556535</v>
      </c>
      <c r="AH102" s="5">
        <v>-0.181138</v>
      </c>
      <c r="AI102" s="5">
        <v>-0.8967692</v>
      </c>
      <c r="AJ102" s="5">
        <v>0.5376991</v>
      </c>
      <c r="AK102" s="6">
        <v>0.03693119</v>
      </c>
      <c r="AL102" s="6">
        <v>-0.6547971</v>
      </c>
      <c r="AM102" s="6">
        <v>0.7286595</v>
      </c>
      <c r="AN102" s="6">
        <v>0.9166599</v>
      </c>
    </row>
    <row r="103" ht="15.75" customHeight="1">
      <c r="A103">
        <v>24.0</v>
      </c>
      <c r="B103" s="5">
        <v>1.0</v>
      </c>
      <c r="C103" s="5">
        <v>1.0</v>
      </c>
      <c r="D103" s="5">
        <v>1.0</v>
      </c>
      <c r="E103" s="55" t="s">
        <v>810</v>
      </c>
      <c r="F103" s="5" t="s">
        <v>678</v>
      </c>
      <c r="G103" s="5" t="s">
        <v>703</v>
      </c>
      <c r="H103" s="5">
        <v>8.0</v>
      </c>
      <c r="I103" s="5">
        <v>8.0</v>
      </c>
      <c r="J103" s="5" t="s">
        <v>27</v>
      </c>
      <c r="K103" s="5" t="s">
        <v>197</v>
      </c>
      <c r="L103" s="5" t="s">
        <v>197</v>
      </c>
      <c r="M103" s="5" t="s">
        <v>680</v>
      </c>
      <c r="N103" s="5">
        <v>5.114467</v>
      </c>
      <c r="O103" s="5" t="s">
        <v>32</v>
      </c>
      <c r="P103" s="5">
        <v>6.0</v>
      </c>
      <c r="Q103" s="5">
        <v>0.002190081</v>
      </c>
      <c r="R103" s="5" t="s">
        <v>197</v>
      </c>
      <c r="S103" s="5" t="s">
        <v>680</v>
      </c>
      <c r="T103" s="5">
        <v>-0.1767</v>
      </c>
      <c r="U103" s="5" t="s">
        <v>32</v>
      </c>
      <c r="V103" s="5">
        <v>6.0</v>
      </c>
      <c r="W103" s="5">
        <v>0.8655577</v>
      </c>
      <c r="X103" s="5" t="s">
        <v>31</v>
      </c>
      <c r="Y103" s="5" t="s">
        <v>32</v>
      </c>
      <c r="Z103" s="5" t="s">
        <v>32</v>
      </c>
      <c r="AA103" s="5" t="s">
        <v>32</v>
      </c>
      <c r="AB103" s="5" t="s">
        <v>32</v>
      </c>
      <c r="AC103" s="5" t="s">
        <v>32</v>
      </c>
      <c r="AD103" s="5" t="s">
        <v>681</v>
      </c>
      <c r="AE103" s="5">
        <v>3.616474</v>
      </c>
      <c r="AF103" s="5">
        <v>1.147255</v>
      </c>
      <c r="AG103" s="5">
        <v>6.003115</v>
      </c>
      <c r="AH103" s="5">
        <v>-0.1249458</v>
      </c>
      <c r="AI103" s="5">
        <v>-1.507507</v>
      </c>
      <c r="AJ103" s="5">
        <v>1.267743</v>
      </c>
      <c r="AK103" s="6">
        <v>1.660446</v>
      </c>
      <c r="AL103" s="6">
        <v>-2.002263</v>
      </c>
      <c r="AM103" s="6">
        <v>5.323155</v>
      </c>
      <c r="AN103" s="6">
        <v>0.3742575</v>
      </c>
    </row>
    <row r="104" ht="15.75" customHeight="1">
      <c r="A104">
        <v>24.0</v>
      </c>
      <c r="B104" s="5">
        <v>1.0</v>
      </c>
      <c r="C104" s="5">
        <v>2.0</v>
      </c>
      <c r="D104" s="5">
        <v>1.0</v>
      </c>
      <c r="E104" s="55" t="s">
        <v>811</v>
      </c>
      <c r="F104" s="5" t="s">
        <v>708</v>
      </c>
      <c r="G104" s="5" t="s">
        <v>678</v>
      </c>
      <c r="H104" s="5">
        <v>8.0</v>
      </c>
      <c r="I104" s="5">
        <v>8.0</v>
      </c>
      <c r="J104" s="5" t="s">
        <v>31</v>
      </c>
      <c r="K104" s="5" t="s">
        <v>32</v>
      </c>
      <c r="L104" s="5" t="s">
        <v>197</v>
      </c>
      <c r="M104" s="5" t="s">
        <v>680</v>
      </c>
      <c r="N104" s="5">
        <v>1.319308</v>
      </c>
      <c r="O104" s="5" t="s">
        <v>32</v>
      </c>
      <c r="P104" s="5">
        <v>6.0</v>
      </c>
      <c r="Q104" s="5">
        <v>0.2351748</v>
      </c>
      <c r="R104" s="5" t="s">
        <v>197</v>
      </c>
      <c r="S104" s="5" t="s">
        <v>680</v>
      </c>
      <c r="T104" s="5">
        <v>0.899187</v>
      </c>
      <c r="U104" s="5" t="s">
        <v>32</v>
      </c>
      <c r="V104" s="5">
        <v>6.0</v>
      </c>
      <c r="W104" s="5">
        <v>0.4031949</v>
      </c>
      <c r="X104" s="5" t="s">
        <v>31</v>
      </c>
      <c r="Y104" s="5" t="s">
        <v>32</v>
      </c>
      <c r="Z104" s="5" t="s">
        <v>32</v>
      </c>
      <c r="AA104" s="5" t="s">
        <v>32</v>
      </c>
      <c r="AB104" s="5" t="s">
        <v>32</v>
      </c>
      <c r="AC104" s="5" t="s">
        <v>32</v>
      </c>
      <c r="AD104" s="5" t="s">
        <v>681</v>
      </c>
      <c r="AE104" s="5">
        <v>0.9328917</v>
      </c>
      <c r="AF104" s="5">
        <v>-0.5789872</v>
      </c>
      <c r="AG104" s="5">
        <v>2.378636</v>
      </c>
      <c r="AH104" s="5">
        <v>0.6358212</v>
      </c>
      <c r="AI104" s="5">
        <v>-0.8181923</v>
      </c>
      <c r="AJ104" s="5">
        <v>2.041438</v>
      </c>
      <c r="AK104" s="6">
        <v>0.7817484</v>
      </c>
      <c r="AL104" s="6">
        <v>-0.502265</v>
      </c>
      <c r="AM104" s="6">
        <v>2.065762</v>
      </c>
      <c r="AN104" s="6">
        <v>0.2327563</v>
      </c>
      <c r="AO104" s="5" t="s">
        <v>812</v>
      </c>
    </row>
    <row r="105" ht="15.75" customHeight="1">
      <c r="A105">
        <v>24.0</v>
      </c>
      <c r="B105" s="5">
        <v>1.0</v>
      </c>
      <c r="C105" s="5">
        <v>3.0</v>
      </c>
      <c r="D105" s="5">
        <v>1.0</v>
      </c>
      <c r="E105" s="55" t="s">
        <v>813</v>
      </c>
      <c r="F105" s="5" t="s">
        <v>678</v>
      </c>
      <c r="G105" s="5" t="s">
        <v>679</v>
      </c>
      <c r="H105" s="5">
        <v>8.0</v>
      </c>
      <c r="I105" s="5">
        <v>8.0</v>
      </c>
      <c r="J105" s="5" t="s">
        <v>27</v>
      </c>
      <c r="K105" s="5" t="s">
        <v>197</v>
      </c>
      <c r="L105" s="5" t="s">
        <v>345</v>
      </c>
      <c r="M105" s="5" t="s">
        <v>680</v>
      </c>
      <c r="N105" s="5">
        <v>10.79469</v>
      </c>
      <c r="O105" s="5" t="s">
        <v>32</v>
      </c>
      <c r="P105" s="5">
        <v>3.576481</v>
      </c>
      <c r="Q105" s="5">
        <v>7.419815E-4</v>
      </c>
      <c r="R105" s="5" t="s">
        <v>197</v>
      </c>
      <c r="S105" s="5" t="s">
        <v>680</v>
      </c>
      <c r="T105" s="5">
        <v>0.2254175</v>
      </c>
      <c r="U105" s="5" t="s">
        <v>32</v>
      </c>
      <c r="V105" s="5">
        <v>6.0</v>
      </c>
      <c r="W105" s="5">
        <v>0.8291362</v>
      </c>
      <c r="X105" s="5" t="s">
        <v>31</v>
      </c>
      <c r="Y105" s="5" t="s">
        <v>32</v>
      </c>
      <c r="Z105" s="5" t="s">
        <v>32</v>
      </c>
      <c r="AA105" s="5" t="s">
        <v>32</v>
      </c>
      <c r="AB105" s="5" t="s">
        <v>32</v>
      </c>
      <c r="AC105" s="5" t="s">
        <v>32</v>
      </c>
      <c r="AD105" s="5" t="s">
        <v>687</v>
      </c>
      <c r="AE105" s="5">
        <v>5.653017</v>
      </c>
      <c r="AF105" s="5">
        <v>1.227296</v>
      </c>
      <c r="AG105" s="5">
        <v>10.16045</v>
      </c>
      <c r="AH105" s="5">
        <v>0.1556105</v>
      </c>
      <c r="AI105" s="5">
        <v>-1.2475</v>
      </c>
      <c r="AJ105" s="5">
        <v>1.534436</v>
      </c>
      <c r="AK105" s="6">
        <v>2.749352</v>
      </c>
      <c r="AL105" s="6">
        <v>-2.629439</v>
      </c>
      <c r="AM105" s="6">
        <v>8.128143</v>
      </c>
      <c r="AN105" s="6">
        <v>0.316426</v>
      </c>
    </row>
    <row r="106" ht="15.75" customHeight="1">
      <c r="A106">
        <v>24.0</v>
      </c>
      <c r="B106" s="5">
        <v>1.0</v>
      </c>
      <c r="C106" s="5">
        <v>4.0</v>
      </c>
      <c r="D106" s="5">
        <v>1.0</v>
      </c>
      <c r="E106" s="55" t="s">
        <v>814</v>
      </c>
      <c r="F106" s="5" t="s">
        <v>678</v>
      </c>
      <c r="G106" s="5" t="s">
        <v>679</v>
      </c>
      <c r="H106" s="5">
        <v>8.0</v>
      </c>
      <c r="I106" s="5">
        <v>8.0</v>
      </c>
      <c r="J106" s="5" t="s">
        <v>27</v>
      </c>
      <c r="K106" s="5" t="s">
        <v>197</v>
      </c>
      <c r="L106" s="5" t="s">
        <v>345</v>
      </c>
      <c r="M106" s="5" t="s">
        <v>680</v>
      </c>
      <c r="N106" s="5">
        <v>6.044029</v>
      </c>
      <c r="O106" s="5" t="s">
        <v>32</v>
      </c>
      <c r="P106" s="5">
        <v>3.925518</v>
      </c>
      <c r="Q106" s="5">
        <v>0.004015118</v>
      </c>
      <c r="R106" s="5" t="s">
        <v>197</v>
      </c>
      <c r="S106" s="5" t="s">
        <v>680</v>
      </c>
      <c r="T106" s="5">
        <v>0.425898</v>
      </c>
      <c r="U106" s="5" t="s">
        <v>32</v>
      </c>
      <c r="V106" s="5">
        <v>6.0</v>
      </c>
      <c r="W106" s="5">
        <v>0.6850368</v>
      </c>
      <c r="X106" s="5" t="s">
        <v>31</v>
      </c>
      <c r="Y106" s="5" t="s">
        <v>32</v>
      </c>
      <c r="Z106" s="5" t="s">
        <v>32</v>
      </c>
      <c r="AA106" s="5" t="s">
        <v>32</v>
      </c>
      <c r="AB106" s="5" t="s">
        <v>32</v>
      </c>
      <c r="AC106" s="5" t="s">
        <v>32</v>
      </c>
      <c r="AD106" s="5" t="s">
        <v>687</v>
      </c>
      <c r="AE106" s="5">
        <v>3.252155</v>
      </c>
      <c r="AF106" s="5">
        <v>0.407338</v>
      </c>
      <c r="AG106" s="5">
        <v>6.0475</v>
      </c>
      <c r="AH106" s="5">
        <v>0.3363867</v>
      </c>
      <c r="AI106" s="5">
        <v>-1.098502</v>
      </c>
      <c r="AJ106" s="5">
        <v>1.720333</v>
      </c>
      <c r="AK106" s="6">
        <v>1.659842</v>
      </c>
      <c r="AL106" s="6">
        <v>-1.185385</v>
      </c>
      <c r="AM106" s="6">
        <v>4.50507</v>
      </c>
      <c r="AN106" s="6">
        <v>0.2528729</v>
      </c>
    </row>
    <row r="107" ht="15.75" customHeight="1">
      <c r="A107">
        <v>24.0</v>
      </c>
      <c r="B107" s="5">
        <v>1.0</v>
      </c>
      <c r="C107" s="5">
        <v>5.0</v>
      </c>
      <c r="D107" s="5">
        <v>1.0</v>
      </c>
      <c r="E107" s="55" t="s">
        <v>815</v>
      </c>
      <c r="F107" s="5" t="s">
        <v>678</v>
      </c>
      <c r="G107" s="5" t="s">
        <v>678</v>
      </c>
      <c r="H107" s="5">
        <v>8.0</v>
      </c>
      <c r="I107" s="5">
        <v>8.0</v>
      </c>
      <c r="J107" s="5" t="s">
        <v>27</v>
      </c>
      <c r="K107" s="5" t="s">
        <v>197</v>
      </c>
      <c r="L107" s="5" t="s">
        <v>345</v>
      </c>
      <c r="M107" s="5" t="s">
        <v>680</v>
      </c>
      <c r="N107" s="5">
        <v>17.05087</v>
      </c>
      <c r="O107" s="5" t="s">
        <v>32</v>
      </c>
      <c r="P107" s="5">
        <v>3.085825</v>
      </c>
      <c r="Q107" s="5">
        <v>3.724277E-4</v>
      </c>
      <c r="R107" s="5" t="s">
        <v>390</v>
      </c>
      <c r="S107" s="5" t="s">
        <v>695</v>
      </c>
      <c r="T107" s="5">
        <v>2.309401</v>
      </c>
      <c r="U107" s="5" t="s">
        <v>32</v>
      </c>
      <c r="V107" s="5" t="s">
        <v>32</v>
      </c>
      <c r="W107" s="5">
        <v>0.02857143</v>
      </c>
      <c r="X107" s="5" t="s">
        <v>31</v>
      </c>
      <c r="Y107" s="5" t="s">
        <v>32</v>
      </c>
      <c r="Z107" s="5" t="s">
        <v>32</v>
      </c>
      <c r="AA107" s="5" t="s">
        <v>32</v>
      </c>
      <c r="AB107" s="5" t="s">
        <v>32</v>
      </c>
      <c r="AC107" s="5" t="s">
        <v>32</v>
      </c>
      <c r="AD107" s="5" t="s">
        <v>687</v>
      </c>
      <c r="AE107" s="5">
        <v>8.586207</v>
      </c>
      <c r="AF107" s="5">
        <v>2.109776</v>
      </c>
      <c r="AG107" s="5">
        <v>15.2773</v>
      </c>
      <c r="AH107" s="5">
        <v>2.484508</v>
      </c>
      <c r="AI107" s="5">
        <v>0.1009866</v>
      </c>
      <c r="AJ107" s="5">
        <v>4.77607</v>
      </c>
      <c r="AK107" s="6">
        <v>5.343651</v>
      </c>
      <c r="AL107" s="6">
        <v>-0.6240873</v>
      </c>
      <c r="AM107" s="6">
        <v>11.3113894</v>
      </c>
      <c r="AN107" s="6">
        <v>0.0792598</v>
      </c>
    </row>
    <row r="108" ht="15.75" customHeight="1">
      <c r="A108">
        <v>24.0</v>
      </c>
      <c r="B108" s="5">
        <v>2.0</v>
      </c>
      <c r="C108" s="5">
        <v>1.0</v>
      </c>
      <c r="D108" s="5">
        <v>1.0</v>
      </c>
      <c r="E108" s="55" t="s">
        <v>816</v>
      </c>
      <c r="F108" s="5" t="s">
        <v>678</v>
      </c>
      <c r="G108" s="5" t="s">
        <v>735</v>
      </c>
      <c r="H108" s="5">
        <v>8.0</v>
      </c>
      <c r="I108" s="5">
        <v>12.0</v>
      </c>
      <c r="J108" s="5" t="s">
        <v>27</v>
      </c>
      <c r="K108" s="5" t="s">
        <v>197</v>
      </c>
      <c r="L108" s="5" t="s">
        <v>197</v>
      </c>
      <c r="M108" s="5" t="s">
        <v>680</v>
      </c>
      <c r="N108" s="5">
        <v>3.824188</v>
      </c>
      <c r="O108" s="5" t="s">
        <v>32</v>
      </c>
      <c r="P108" s="5">
        <v>6.0</v>
      </c>
      <c r="Q108" s="5">
        <v>0.008718023</v>
      </c>
      <c r="R108" s="5" t="s">
        <v>197</v>
      </c>
      <c r="S108" s="5" t="s">
        <v>680</v>
      </c>
      <c r="T108" s="5">
        <v>-3.320952</v>
      </c>
      <c r="U108" s="5" t="s">
        <v>32</v>
      </c>
      <c r="V108" s="5">
        <v>10.0</v>
      </c>
      <c r="W108" s="5">
        <v>0.007735024</v>
      </c>
      <c r="X108" s="5" t="s">
        <v>31</v>
      </c>
      <c r="Y108" s="5" t="s">
        <v>32</v>
      </c>
      <c r="Z108" s="5" t="s">
        <v>32</v>
      </c>
      <c r="AA108" s="5" t="s">
        <v>32</v>
      </c>
      <c r="AB108" s="5" t="s">
        <v>32</v>
      </c>
      <c r="AC108" s="5" t="s">
        <v>32</v>
      </c>
      <c r="AD108" s="5" t="s">
        <v>681</v>
      </c>
      <c r="AE108" s="5">
        <v>2.704109</v>
      </c>
      <c r="AF108" s="5">
        <v>0.6200775</v>
      </c>
      <c r="AG108" s="5">
        <v>4.693687</v>
      </c>
      <c r="AH108" s="5">
        <v>-1.917353</v>
      </c>
      <c r="AI108" s="5">
        <v>-3.289486</v>
      </c>
      <c r="AJ108" s="5">
        <v>-0.484107</v>
      </c>
      <c r="AK108" s="6">
        <v>0.3470258</v>
      </c>
      <c r="AL108" s="6">
        <v>-4.181012</v>
      </c>
      <c r="AM108" s="6">
        <v>4.875064</v>
      </c>
      <c r="AN108" s="6">
        <v>0.8805987</v>
      </c>
    </row>
    <row r="109" ht="15.75" customHeight="1">
      <c r="A109">
        <v>24.0</v>
      </c>
      <c r="B109" s="5">
        <v>2.0</v>
      </c>
      <c r="C109" s="5">
        <v>2.0</v>
      </c>
      <c r="D109" s="5">
        <v>1.0</v>
      </c>
      <c r="E109" s="55" t="s">
        <v>817</v>
      </c>
      <c r="F109" s="5" t="s">
        <v>678</v>
      </c>
      <c r="G109" s="5" t="s">
        <v>735</v>
      </c>
      <c r="H109" s="5">
        <v>8.0</v>
      </c>
      <c r="I109" s="5">
        <v>12.0</v>
      </c>
      <c r="J109" s="5" t="s">
        <v>27</v>
      </c>
      <c r="K109" s="5" t="s">
        <v>197</v>
      </c>
      <c r="L109" s="5" t="s">
        <v>345</v>
      </c>
      <c r="M109" s="5" t="s">
        <v>680</v>
      </c>
      <c r="N109" s="5">
        <v>4.110761</v>
      </c>
      <c r="O109" s="5" t="s">
        <v>32</v>
      </c>
      <c r="P109" s="5">
        <v>4.392191</v>
      </c>
      <c r="Q109" s="5">
        <v>0.01214254</v>
      </c>
      <c r="R109" s="5" t="s">
        <v>197</v>
      </c>
      <c r="S109" s="5" t="s">
        <v>680</v>
      </c>
      <c r="T109" s="5">
        <v>-3.132738</v>
      </c>
      <c r="U109" s="5" t="s">
        <v>32</v>
      </c>
      <c r="V109" s="5">
        <v>10.0</v>
      </c>
      <c r="W109" s="5">
        <v>0.0106408</v>
      </c>
      <c r="X109" s="5" t="s">
        <v>31</v>
      </c>
      <c r="Y109" s="5" t="s">
        <v>32</v>
      </c>
      <c r="Z109" s="5" t="s">
        <v>32</v>
      </c>
      <c r="AA109" s="5" t="s">
        <v>32</v>
      </c>
      <c r="AB109" s="5" t="s">
        <v>32</v>
      </c>
      <c r="AC109" s="5" t="s">
        <v>32</v>
      </c>
      <c r="AD109" s="5" t="s">
        <v>687</v>
      </c>
      <c r="AE109" s="5">
        <v>4.625142</v>
      </c>
      <c r="AF109" s="5">
        <v>0.8937053</v>
      </c>
      <c r="AG109" s="5">
        <v>8.384744</v>
      </c>
      <c r="AH109" s="5">
        <v>-1.441733</v>
      </c>
      <c r="AI109" s="5">
        <v>-2.826101</v>
      </c>
      <c r="AJ109" s="5">
        <v>0.02658932</v>
      </c>
      <c r="AK109" s="6">
        <v>1.486164</v>
      </c>
      <c r="AL109" s="6">
        <v>-4.45566</v>
      </c>
      <c r="AM109" s="6">
        <v>7.427991</v>
      </c>
      <c r="AN109" s="6">
        <v>0.6239754</v>
      </c>
    </row>
    <row r="110" ht="15.75" customHeight="1">
      <c r="A110">
        <v>24.0</v>
      </c>
      <c r="B110" s="5">
        <v>2.0</v>
      </c>
      <c r="C110" s="5">
        <v>3.0</v>
      </c>
      <c r="D110" s="5">
        <v>1.0</v>
      </c>
      <c r="E110" s="55" t="s">
        <v>818</v>
      </c>
      <c r="F110" s="5" t="s">
        <v>678</v>
      </c>
      <c r="G110" s="5" t="s">
        <v>735</v>
      </c>
      <c r="H110" s="5">
        <v>8.0</v>
      </c>
      <c r="I110" s="5">
        <v>12.0</v>
      </c>
      <c r="J110" s="5" t="s">
        <v>27</v>
      </c>
      <c r="K110" s="5" t="s">
        <v>197</v>
      </c>
      <c r="L110" s="5" t="s">
        <v>197</v>
      </c>
      <c r="M110" s="5" t="s">
        <v>680</v>
      </c>
      <c r="N110" s="5">
        <v>7.805821</v>
      </c>
      <c r="O110" s="5" t="s">
        <v>32</v>
      </c>
      <c r="P110" s="5">
        <v>6.0</v>
      </c>
      <c r="Q110" s="5">
        <v>2.331278E-4</v>
      </c>
      <c r="R110" s="5" t="s">
        <v>197</v>
      </c>
      <c r="S110" s="5" t="s">
        <v>680</v>
      </c>
      <c r="T110" s="5">
        <v>-4.832133</v>
      </c>
      <c r="U110" s="5" t="s">
        <v>32</v>
      </c>
      <c r="V110" s="5">
        <v>10.0</v>
      </c>
      <c r="W110" s="5">
        <v>6.895721E-4</v>
      </c>
      <c r="X110" s="5" t="s">
        <v>31</v>
      </c>
      <c r="Y110" s="5" t="s">
        <v>32</v>
      </c>
      <c r="Z110" s="5" t="s">
        <v>32</v>
      </c>
      <c r="AA110" s="5" t="s">
        <v>32</v>
      </c>
      <c r="AB110" s="5" t="s">
        <v>32</v>
      </c>
      <c r="AC110" s="5" t="s">
        <v>32</v>
      </c>
      <c r="AD110" s="5" t="s">
        <v>681</v>
      </c>
      <c r="AE110" s="5">
        <v>5.519549</v>
      </c>
      <c r="AF110" s="5">
        <v>2.156096</v>
      </c>
      <c r="AG110" s="5">
        <v>8.832212</v>
      </c>
      <c r="AH110" s="5">
        <v>-2.789833</v>
      </c>
      <c r="AI110" s="5">
        <v>-4.411396</v>
      </c>
      <c r="AJ110" s="5">
        <v>-1.104969</v>
      </c>
      <c r="AK110" s="6">
        <v>1.299765</v>
      </c>
      <c r="AL110" s="6">
        <v>-6.84228</v>
      </c>
      <c r="AM110" s="6">
        <v>9.44181</v>
      </c>
      <c r="AN110" s="6">
        <v>0.7543709</v>
      </c>
    </row>
    <row r="111" ht="15.75" customHeight="1">
      <c r="A111">
        <v>24.0</v>
      </c>
      <c r="B111" s="5">
        <v>2.0</v>
      </c>
      <c r="C111" s="5">
        <v>4.0</v>
      </c>
      <c r="D111" s="5">
        <v>1.0</v>
      </c>
      <c r="E111" s="55" t="s">
        <v>819</v>
      </c>
      <c r="F111" s="5" t="s">
        <v>678</v>
      </c>
      <c r="G111" s="5" t="s">
        <v>735</v>
      </c>
      <c r="H111" s="5">
        <v>8.0</v>
      </c>
      <c r="I111" s="5">
        <v>12.0</v>
      </c>
      <c r="J111" s="5" t="s">
        <v>27</v>
      </c>
      <c r="K111" s="5" t="s">
        <v>197</v>
      </c>
      <c r="L111" s="5" t="s">
        <v>197</v>
      </c>
      <c r="M111" s="5" t="s">
        <v>680</v>
      </c>
      <c r="N111" s="5">
        <v>6.46204</v>
      </c>
      <c r="O111" s="5" t="s">
        <v>32</v>
      </c>
      <c r="P111" s="5">
        <v>6.0</v>
      </c>
      <c r="Q111" s="5">
        <v>6.512861E-4</v>
      </c>
      <c r="R111" s="5" t="s">
        <v>197</v>
      </c>
      <c r="S111" s="5" t="s">
        <v>680</v>
      </c>
      <c r="T111" s="5">
        <v>-4.419996</v>
      </c>
      <c r="U111" s="5" t="s">
        <v>32</v>
      </c>
      <c r="V111" s="5">
        <v>10.0</v>
      </c>
      <c r="W111" s="5">
        <v>0.00129412</v>
      </c>
      <c r="X111" s="5" t="s">
        <v>31</v>
      </c>
      <c r="Y111" s="5" t="s">
        <v>32</v>
      </c>
      <c r="Z111" s="5" t="s">
        <v>32</v>
      </c>
      <c r="AA111" s="5" t="s">
        <v>32</v>
      </c>
      <c r="AB111" s="5" t="s">
        <v>32</v>
      </c>
      <c r="AC111" s="5" t="s">
        <v>32</v>
      </c>
      <c r="AD111" s="5" t="s">
        <v>681</v>
      </c>
      <c r="AE111" s="5">
        <v>4.569352</v>
      </c>
      <c r="AF111" s="5">
        <v>1.66362</v>
      </c>
      <c r="AG111" s="5">
        <v>7.408486</v>
      </c>
      <c r="AH111" s="5">
        <v>-2.551886</v>
      </c>
      <c r="AI111" s="5">
        <v>-4.100061</v>
      </c>
      <c r="AJ111" s="5">
        <v>-0.9400836</v>
      </c>
      <c r="AK111" s="6">
        <v>0.9498294</v>
      </c>
      <c r="AL111" s="6">
        <v>-6.0279</v>
      </c>
      <c r="AM111" s="6">
        <v>7.927559</v>
      </c>
      <c r="AN111" s="6">
        <v>0.7896261</v>
      </c>
    </row>
    <row r="112" ht="15.75" customHeight="1">
      <c r="A112">
        <v>24.0</v>
      </c>
      <c r="B112" s="5">
        <v>2.0</v>
      </c>
      <c r="C112" s="5">
        <v>5.0</v>
      </c>
      <c r="D112" s="5">
        <v>1.0</v>
      </c>
      <c r="E112" s="55" t="s">
        <v>820</v>
      </c>
      <c r="F112" s="5" t="s">
        <v>678</v>
      </c>
      <c r="G112" s="5" t="s">
        <v>735</v>
      </c>
      <c r="H112" s="5">
        <v>8.0</v>
      </c>
      <c r="I112" s="5">
        <v>12.0</v>
      </c>
      <c r="J112" s="5" t="s">
        <v>27</v>
      </c>
      <c r="K112" s="5" t="s">
        <v>197</v>
      </c>
      <c r="L112" s="5" t="s">
        <v>197</v>
      </c>
      <c r="M112" s="5" t="s">
        <v>680</v>
      </c>
      <c r="N112" s="5">
        <v>6.654921</v>
      </c>
      <c r="O112" s="5" t="s">
        <v>32</v>
      </c>
      <c r="P112" s="5">
        <v>6.0</v>
      </c>
      <c r="Q112" s="5">
        <v>5.563789E-4</v>
      </c>
      <c r="R112" s="5" t="s">
        <v>345</v>
      </c>
      <c r="S112" s="5" t="s">
        <v>680</v>
      </c>
      <c r="T112" s="5">
        <v>-5.085004</v>
      </c>
      <c r="U112" s="5" t="s">
        <v>32</v>
      </c>
      <c r="V112" s="5">
        <v>7.100732</v>
      </c>
      <c r="W112" s="5">
        <v>0.001362887</v>
      </c>
      <c r="X112" s="5" t="s">
        <v>31</v>
      </c>
      <c r="Y112" s="5" t="s">
        <v>32</v>
      </c>
      <c r="Z112" s="5" t="s">
        <v>32</v>
      </c>
      <c r="AA112" s="5" t="s">
        <v>32</v>
      </c>
      <c r="AB112" s="5" t="s">
        <v>32</v>
      </c>
      <c r="AC112" s="5" t="s">
        <v>32</v>
      </c>
      <c r="AD112" s="5" t="s">
        <v>687</v>
      </c>
      <c r="AE112" s="5">
        <v>5.195923</v>
      </c>
      <c r="AF112" s="5">
        <v>1.081294</v>
      </c>
      <c r="AG112" s="5">
        <v>9.369</v>
      </c>
      <c r="AH112" s="5">
        <v>-2.293205</v>
      </c>
      <c r="AI112" s="5">
        <v>-4.037522</v>
      </c>
      <c r="AJ112" s="5">
        <v>-0.4709422</v>
      </c>
      <c r="AK112" s="6">
        <v>1.363963</v>
      </c>
      <c r="AL112" s="6">
        <v>-5.973248</v>
      </c>
      <c r="AM112" s="6">
        <v>8.701174</v>
      </c>
      <c r="AN112" s="6">
        <v>0.7155961</v>
      </c>
    </row>
    <row r="113" ht="15.75" customHeight="1">
      <c r="A113">
        <v>24.0</v>
      </c>
      <c r="B113" s="5">
        <v>2.0</v>
      </c>
      <c r="C113" s="5">
        <v>6.0</v>
      </c>
      <c r="D113" s="5">
        <v>1.0</v>
      </c>
      <c r="E113" s="55" t="s">
        <v>821</v>
      </c>
      <c r="F113" s="5" t="s">
        <v>678</v>
      </c>
      <c r="G113" s="5" t="s">
        <v>735</v>
      </c>
      <c r="H113" s="5">
        <v>8.0</v>
      </c>
      <c r="I113" s="5">
        <v>10.0</v>
      </c>
      <c r="J113" s="5" t="s">
        <v>27</v>
      </c>
      <c r="K113" s="5" t="s">
        <v>197</v>
      </c>
      <c r="L113" s="5" t="s">
        <v>345</v>
      </c>
      <c r="M113" s="5" t="s">
        <v>680</v>
      </c>
      <c r="N113" s="5">
        <v>11.76119</v>
      </c>
      <c r="O113" s="5" t="s">
        <v>32</v>
      </c>
      <c r="P113" s="5">
        <v>3.325596</v>
      </c>
      <c r="Q113" s="5">
        <v>7.993519E-4</v>
      </c>
      <c r="R113" s="5" t="s">
        <v>345</v>
      </c>
      <c r="S113" s="5" t="s">
        <v>680</v>
      </c>
      <c r="T113" s="5">
        <v>-7.502377</v>
      </c>
      <c r="U113" s="5" t="s">
        <v>32</v>
      </c>
      <c r="V113" s="5">
        <v>5.602625</v>
      </c>
      <c r="W113" s="5">
        <v>3.991548E-4</v>
      </c>
      <c r="X113" s="5" t="s">
        <v>31</v>
      </c>
      <c r="Y113" s="5" t="s">
        <v>32</v>
      </c>
      <c r="Z113" s="5" t="s">
        <v>32</v>
      </c>
      <c r="AA113" s="5" t="s">
        <v>32</v>
      </c>
      <c r="AB113" s="5" t="s">
        <v>32</v>
      </c>
      <c r="AC113" s="5" t="s">
        <v>32</v>
      </c>
      <c r="AD113" s="5" t="s">
        <v>687</v>
      </c>
      <c r="AE113" s="5">
        <v>6.038505</v>
      </c>
      <c r="AF113" s="5">
        <v>1.348041</v>
      </c>
      <c r="AG113" s="5">
        <v>10.82966</v>
      </c>
      <c r="AH113" s="5">
        <v>-3.154098</v>
      </c>
      <c r="AI113" s="5">
        <v>-5.328959</v>
      </c>
      <c r="AJ113" s="5">
        <v>-0.9197438</v>
      </c>
      <c r="AK113" s="6">
        <v>1.365394</v>
      </c>
      <c r="AL113" s="6">
        <v>-7.641933</v>
      </c>
      <c r="AM113" s="6">
        <v>10.372722</v>
      </c>
      <c r="AN113" s="6">
        <v>0.7663862</v>
      </c>
    </row>
    <row r="114" ht="15.75" customHeight="1">
      <c r="A114">
        <v>24.0</v>
      </c>
      <c r="B114" s="5">
        <v>3.0</v>
      </c>
      <c r="C114" s="5">
        <v>1.0</v>
      </c>
      <c r="D114" s="5">
        <v>1.0</v>
      </c>
      <c r="E114" s="55" t="s">
        <v>822</v>
      </c>
      <c r="F114" s="5" t="s">
        <v>678</v>
      </c>
      <c r="G114" s="5" t="s">
        <v>679</v>
      </c>
      <c r="H114" s="5">
        <v>8.0</v>
      </c>
      <c r="I114" s="5">
        <v>6.0</v>
      </c>
      <c r="J114" s="5" t="s">
        <v>27</v>
      </c>
      <c r="K114" s="5" t="s">
        <v>197</v>
      </c>
      <c r="L114" s="5" t="s">
        <v>197</v>
      </c>
      <c r="M114" s="5" t="s">
        <v>680</v>
      </c>
      <c r="N114" s="5">
        <v>7.789881</v>
      </c>
      <c r="O114" s="5" t="s">
        <v>32</v>
      </c>
      <c r="P114" s="5">
        <v>6.0</v>
      </c>
      <c r="Q114" s="5">
        <v>2.357769E-4</v>
      </c>
      <c r="R114" s="5" t="s">
        <v>197</v>
      </c>
      <c r="S114" s="5" t="s">
        <v>680</v>
      </c>
      <c r="T114" s="5">
        <v>1.814961</v>
      </c>
      <c r="U114" s="5" t="s">
        <v>32</v>
      </c>
      <c r="V114" s="5">
        <v>4.0</v>
      </c>
      <c r="W114" s="5">
        <v>0.143716</v>
      </c>
      <c r="X114" s="5" t="s">
        <v>31</v>
      </c>
      <c r="Y114" s="5" t="s">
        <v>32</v>
      </c>
      <c r="Z114" s="5" t="s">
        <v>32</v>
      </c>
      <c r="AA114" s="5" t="s">
        <v>32</v>
      </c>
      <c r="AB114" s="5" t="s">
        <v>32</v>
      </c>
      <c r="AC114" s="5" t="s">
        <v>32</v>
      </c>
      <c r="AD114" s="5" t="s">
        <v>681</v>
      </c>
      <c r="AE114" s="5">
        <v>5.508277</v>
      </c>
      <c r="AF114" s="5">
        <v>2.150352</v>
      </c>
      <c r="AG114" s="5">
        <v>8.815231</v>
      </c>
      <c r="AH114" s="5">
        <v>1.48191</v>
      </c>
      <c r="AI114" s="5">
        <v>-0.4619813</v>
      </c>
      <c r="AJ114" s="5">
        <v>3.302322</v>
      </c>
      <c r="AK114" s="6">
        <v>3.393106</v>
      </c>
      <c r="AL114" s="6">
        <v>-0.5475952</v>
      </c>
      <c r="AM114" s="6">
        <v>7.3338075</v>
      </c>
      <c r="AN114" s="6">
        <v>0.09148617</v>
      </c>
    </row>
    <row r="115" ht="15.75" customHeight="1">
      <c r="A115">
        <v>24.0</v>
      </c>
      <c r="B115" s="5">
        <v>3.0</v>
      </c>
      <c r="C115" s="5">
        <v>2.0</v>
      </c>
      <c r="D115" s="5">
        <v>1.0</v>
      </c>
      <c r="E115" s="55" t="s">
        <v>823</v>
      </c>
      <c r="F115" s="5" t="s">
        <v>678</v>
      </c>
      <c r="G115" s="5" t="s">
        <v>678</v>
      </c>
      <c r="H115" s="5">
        <v>8.0</v>
      </c>
      <c r="I115" s="5">
        <v>6.0</v>
      </c>
      <c r="J115" s="5" t="s">
        <v>27</v>
      </c>
      <c r="K115" s="5" t="s">
        <v>197</v>
      </c>
      <c r="L115" s="5" t="s">
        <v>197</v>
      </c>
      <c r="M115" s="5" t="s">
        <v>680</v>
      </c>
      <c r="N115" s="5">
        <v>9.16309</v>
      </c>
      <c r="O115" s="5" t="s">
        <v>32</v>
      </c>
      <c r="P115" s="5">
        <v>6.0</v>
      </c>
      <c r="Q115" s="58">
        <v>9.512535E-5</v>
      </c>
      <c r="R115" s="5" t="s">
        <v>197</v>
      </c>
      <c r="S115" s="5" t="s">
        <v>680</v>
      </c>
      <c r="T115" s="5">
        <v>5.40547</v>
      </c>
      <c r="U115" s="5" t="s">
        <v>32</v>
      </c>
      <c r="V115" s="5">
        <v>4.0</v>
      </c>
      <c r="W115" s="5">
        <v>0.005671521</v>
      </c>
      <c r="X115" s="5" t="s">
        <v>31</v>
      </c>
      <c r="Y115" s="5" t="s">
        <v>32</v>
      </c>
      <c r="Z115" s="5" t="s">
        <v>32</v>
      </c>
      <c r="AA115" s="5" t="s">
        <v>32</v>
      </c>
      <c r="AB115" s="5" t="s">
        <v>32</v>
      </c>
      <c r="AC115" s="5" t="s">
        <v>32</v>
      </c>
      <c r="AD115" s="5" t="s">
        <v>681</v>
      </c>
      <c r="AE115" s="5">
        <v>6.479283</v>
      </c>
      <c r="AF115" s="5">
        <v>2.638413</v>
      </c>
      <c r="AG115" s="5">
        <v>10.2841</v>
      </c>
      <c r="AH115" s="5">
        <v>4.413548</v>
      </c>
      <c r="AI115" s="5">
        <v>1.040123</v>
      </c>
      <c r="AJ115" s="5">
        <v>7.719426</v>
      </c>
      <c r="AK115" s="6">
        <v>5.411259</v>
      </c>
      <c r="AL115" s="6">
        <v>3.341498</v>
      </c>
      <c r="AM115" s="6">
        <v>7.48102</v>
      </c>
      <c r="AN115" s="59">
        <v>2.988008E-7</v>
      </c>
    </row>
    <row r="116" ht="15.75" customHeight="1">
      <c r="A116">
        <v>24.0</v>
      </c>
      <c r="B116" s="5">
        <v>3.0</v>
      </c>
      <c r="C116" s="5">
        <v>3.0</v>
      </c>
      <c r="D116" s="5">
        <v>1.0</v>
      </c>
      <c r="E116" s="55" t="s">
        <v>824</v>
      </c>
      <c r="F116" s="5" t="s">
        <v>678</v>
      </c>
      <c r="G116" s="5" t="s">
        <v>679</v>
      </c>
      <c r="H116" s="5">
        <v>8.0</v>
      </c>
      <c r="I116" s="5">
        <v>6.0</v>
      </c>
      <c r="J116" s="5" t="s">
        <v>27</v>
      </c>
      <c r="K116" s="5" t="s">
        <v>197</v>
      </c>
      <c r="L116" s="5" t="s">
        <v>197</v>
      </c>
      <c r="M116" s="5" t="s">
        <v>680</v>
      </c>
      <c r="N116" s="5">
        <v>8.748704</v>
      </c>
      <c r="O116" s="5" t="s">
        <v>32</v>
      </c>
      <c r="P116" s="5">
        <v>6.0</v>
      </c>
      <c r="Q116" s="5">
        <v>1.234589E-4</v>
      </c>
      <c r="R116" s="5" t="s">
        <v>197</v>
      </c>
      <c r="S116" s="5" t="s">
        <v>680</v>
      </c>
      <c r="T116" s="5">
        <v>2.554485</v>
      </c>
      <c r="U116" s="5" t="s">
        <v>32</v>
      </c>
      <c r="V116" s="5">
        <v>4.0</v>
      </c>
      <c r="W116" s="5">
        <v>0.06300514</v>
      </c>
      <c r="X116" s="5" t="s">
        <v>31</v>
      </c>
      <c r="Y116" s="5" t="s">
        <v>32</v>
      </c>
      <c r="Z116" s="5" t="s">
        <v>32</v>
      </c>
      <c r="AA116" s="5" t="s">
        <v>32</v>
      </c>
      <c r="AB116" s="5" t="s">
        <v>32</v>
      </c>
      <c r="AC116" s="5" t="s">
        <v>32</v>
      </c>
      <c r="AD116" s="5" t="s">
        <v>681</v>
      </c>
      <c r="AE116" s="5">
        <v>6.186268</v>
      </c>
      <c r="AF116" s="5">
        <v>2.492441</v>
      </c>
      <c r="AG116" s="5">
        <v>9.839689</v>
      </c>
      <c r="AH116" s="5">
        <v>2.085728</v>
      </c>
      <c r="AI116" s="5">
        <v>-0.1010185</v>
      </c>
      <c r="AJ116" s="5">
        <v>4.142058</v>
      </c>
      <c r="AK116" s="6">
        <v>4.029867</v>
      </c>
      <c r="AL116" s="6">
        <v>0.01679942</v>
      </c>
      <c r="AM116" s="6">
        <v>8.04293551</v>
      </c>
      <c r="AN116" s="6">
        <v>0.04904863</v>
      </c>
    </row>
    <row r="117" ht="15.75" customHeight="1">
      <c r="A117">
        <v>24.0</v>
      </c>
      <c r="B117" s="5">
        <v>3.0</v>
      </c>
      <c r="C117" s="5">
        <v>4.0</v>
      </c>
      <c r="D117" s="5">
        <v>1.0</v>
      </c>
      <c r="E117" s="55" t="s">
        <v>825</v>
      </c>
      <c r="F117" s="5" t="s">
        <v>678</v>
      </c>
      <c r="G117" s="5" t="s">
        <v>678</v>
      </c>
      <c r="H117" s="5">
        <v>8.0</v>
      </c>
      <c r="I117" s="5">
        <v>6.0</v>
      </c>
      <c r="J117" s="5" t="s">
        <v>27</v>
      </c>
      <c r="K117" s="5" t="s">
        <v>197</v>
      </c>
      <c r="L117" s="5" t="s">
        <v>345</v>
      </c>
      <c r="M117" s="5" t="s">
        <v>680</v>
      </c>
      <c r="N117" s="5">
        <v>23.63169</v>
      </c>
      <c r="O117" s="5" t="s">
        <v>32</v>
      </c>
      <c r="P117" s="5">
        <v>3.003484</v>
      </c>
      <c r="Q117" s="5">
        <v>1.647319E-4</v>
      </c>
      <c r="R117" s="5" t="s">
        <v>197</v>
      </c>
      <c r="S117" s="5" t="s">
        <v>680</v>
      </c>
      <c r="T117" s="5">
        <v>10.01587</v>
      </c>
      <c r="U117" s="5" t="s">
        <v>32</v>
      </c>
      <c r="V117" s="5">
        <v>4.0</v>
      </c>
      <c r="W117" s="5">
        <v>5.585633E-4</v>
      </c>
      <c r="X117" s="5" t="s">
        <v>31</v>
      </c>
      <c r="Y117" s="5" t="s">
        <v>32</v>
      </c>
      <c r="Z117" s="5" t="s">
        <v>32</v>
      </c>
      <c r="AA117" s="5" t="s">
        <v>32</v>
      </c>
      <c r="AB117" s="5" t="s">
        <v>32</v>
      </c>
      <c r="AC117" s="5" t="s">
        <v>32</v>
      </c>
      <c r="AD117" s="5" t="s">
        <v>687</v>
      </c>
      <c r="AE117" s="5">
        <v>11.81928</v>
      </c>
      <c r="AF117" s="5">
        <v>3.029334</v>
      </c>
      <c r="AG117" s="5">
        <v>20.95182</v>
      </c>
      <c r="AH117" s="5">
        <v>5.788292</v>
      </c>
      <c r="AI117" s="5">
        <v>0.5530485</v>
      </c>
      <c r="AJ117" s="5">
        <v>11.30629</v>
      </c>
      <c r="AK117" s="6">
        <v>8.648783</v>
      </c>
      <c r="AL117" s="6">
        <v>2.746339</v>
      </c>
      <c r="AM117" s="6">
        <v>14.551227</v>
      </c>
      <c r="AN117" s="6">
        <v>0.004079957</v>
      </c>
    </row>
    <row r="118" ht="15.75" customHeight="1">
      <c r="A118">
        <v>24.0</v>
      </c>
      <c r="B118" s="5">
        <v>3.0</v>
      </c>
      <c r="C118" s="5">
        <v>5.0</v>
      </c>
      <c r="D118" s="5">
        <v>1.0</v>
      </c>
      <c r="E118" s="55" t="s">
        <v>826</v>
      </c>
      <c r="F118" s="5" t="s">
        <v>678</v>
      </c>
      <c r="G118" s="5" t="s">
        <v>678</v>
      </c>
      <c r="H118" s="5">
        <v>8.0</v>
      </c>
      <c r="I118" s="5">
        <v>8.0</v>
      </c>
      <c r="J118" s="5" t="s">
        <v>31</v>
      </c>
      <c r="K118" s="5" t="s">
        <v>32</v>
      </c>
      <c r="L118" s="5" t="s">
        <v>197</v>
      </c>
      <c r="M118" s="5" t="s">
        <v>680</v>
      </c>
      <c r="N118" s="5">
        <v>4.207805</v>
      </c>
      <c r="O118" s="5" t="s">
        <v>32</v>
      </c>
      <c r="P118" s="5">
        <v>6.0</v>
      </c>
      <c r="Q118" s="5">
        <v>0.005636838</v>
      </c>
      <c r="R118" s="5" t="s">
        <v>197</v>
      </c>
      <c r="S118" s="5" t="s">
        <v>680</v>
      </c>
      <c r="T118" s="5">
        <v>3.963494</v>
      </c>
      <c r="U118" s="5" t="s">
        <v>32</v>
      </c>
      <c r="V118" s="5">
        <v>6.0</v>
      </c>
      <c r="W118" s="5">
        <v>0.007422007</v>
      </c>
      <c r="X118" s="5" t="s">
        <v>31</v>
      </c>
      <c r="Y118" s="5" t="s">
        <v>32</v>
      </c>
      <c r="Z118" s="5" t="s">
        <v>32</v>
      </c>
      <c r="AA118" s="5" t="s">
        <v>32</v>
      </c>
      <c r="AB118" s="5" t="s">
        <v>32</v>
      </c>
      <c r="AC118" s="5" t="s">
        <v>32</v>
      </c>
      <c r="AD118" s="5" t="s">
        <v>681</v>
      </c>
      <c r="AE118" s="5">
        <v>2.975367</v>
      </c>
      <c r="AF118" s="5">
        <v>0.7811132</v>
      </c>
      <c r="AG118" s="5">
        <v>5.077952</v>
      </c>
      <c r="AH118" s="5">
        <v>2.802613</v>
      </c>
      <c r="AI118" s="5">
        <v>0.6790372</v>
      </c>
      <c r="AJ118" s="5">
        <v>4.832643</v>
      </c>
      <c r="AK118" s="6">
        <v>2.887488</v>
      </c>
      <c r="AL118" s="6">
        <v>1.330393</v>
      </c>
      <c r="AM118" s="6">
        <v>4.444583</v>
      </c>
      <c r="AN118" s="6">
        <v>2.784433E-4</v>
      </c>
      <c r="AO118" s="5" t="s">
        <v>827</v>
      </c>
    </row>
    <row r="119" ht="15.75" customHeight="1">
      <c r="A119">
        <v>24.0</v>
      </c>
      <c r="B119" s="5">
        <v>3.0</v>
      </c>
      <c r="C119" s="5">
        <v>6.0</v>
      </c>
      <c r="D119" s="5">
        <v>1.0</v>
      </c>
      <c r="E119" s="55" t="s">
        <v>828</v>
      </c>
      <c r="F119" s="5" t="s">
        <v>708</v>
      </c>
      <c r="G119" s="5" t="s">
        <v>679</v>
      </c>
      <c r="H119" s="5">
        <v>8.0</v>
      </c>
      <c r="I119" s="5">
        <v>8.0</v>
      </c>
      <c r="J119" s="5" t="s">
        <v>31</v>
      </c>
      <c r="K119" s="5" t="s">
        <v>32</v>
      </c>
      <c r="L119" s="5" t="s">
        <v>197</v>
      </c>
      <c r="M119" s="5" t="s">
        <v>680</v>
      </c>
      <c r="N119" s="5">
        <v>1.421179</v>
      </c>
      <c r="O119" s="5" t="s">
        <v>32</v>
      </c>
      <c r="P119" s="5">
        <v>6.0</v>
      </c>
      <c r="Q119" s="5">
        <v>0.2050917</v>
      </c>
      <c r="R119" s="5" t="s">
        <v>197</v>
      </c>
      <c r="S119" s="5" t="s">
        <v>680</v>
      </c>
      <c r="T119" s="5">
        <v>0.8955753</v>
      </c>
      <c r="U119" s="5" t="s">
        <v>32</v>
      </c>
      <c r="V119" s="5">
        <v>6.0</v>
      </c>
      <c r="W119" s="5">
        <v>0.404974</v>
      </c>
      <c r="X119" s="5" t="s">
        <v>31</v>
      </c>
      <c r="Y119" s="5" t="s">
        <v>32</v>
      </c>
      <c r="Z119" s="5" t="s">
        <v>32</v>
      </c>
      <c r="AA119" s="5" t="s">
        <v>32</v>
      </c>
      <c r="AB119" s="5" t="s">
        <v>32</v>
      </c>
      <c r="AC119" s="5" t="s">
        <v>32</v>
      </c>
      <c r="AD119" s="5" t="s">
        <v>681</v>
      </c>
      <c r="AE119" s="5">
        <v>1.004925</v>
      </c>
      <c r="AF119" s="5">
        <v>-0.5231449</v>
      </c>
      <c r="AG119" s="5">
        <v>2.463199</v>
      </c>
      <c r="AH119" s="5">
        <v>0.6332674</v>
      </c>
      <c r="AI119" s="5">
        <v>-0.8203145</v>
      </c>
      <c r="AJ119" s="5">
        <v>2.038622</v>
      </c>
      <c r="AK119" s="6">
        <v>0.8148758</v>
      </c>
      <c r="AL119" s="6">
        <v>-0.4722217</v>
      </c>
      <c r="AM119" s="6">
        <v>2.1019733</v>
      </c>
      <c r="AN119" s="6">
        <v>0.2146519</v>
      </c>
      <c r="AO119" s="5" t="s">
        <v>829</v>
      </c>
    </row>
    <row r="120" ht="15.75" customHeight="1">
      <c r="A120">
        <v>24.0</v>
      </c>
      <c r="B120" s="5">
        <v>3.0</v>
      </c>
      <c r="C120" s="5">
        <v>7.0</v>
      </c>
      <c r="D120" s="5">
        <v>1.0</v>
      </c>
      <c r="E120" s="55" t="s">
        <v>830</v>
      </c>
      <c r="F120" s="5" t="s">
        <v>678</v>
      </c>
      <c r="G120" s="5" t="s">
        <v>678</v>
      </c>
      <c r="H120" s="5">
        <v>8.0</v>
      </c>
      <c r="I120" s="5">
        <v>8.0</v>
      </c>
      <c r="J120" s="5" t="s">
        <v>31</v>
      </c>
      <c r="K120" s="5" t="s">
        <v>32</v>
      </c>
      <c r="L120" s="5" t="s">
        <v>197</v>
      </c>
      <c r="M120" s="5" t="s">
        <v>680</v>
      </c>
      <c r="N120" s="5">
        <v>3.992918</v>
      </c>
      <c r="O120" s="5" t="s">
        <v>32</v>
      </c>
      <c r="P120" s="5">
        <v>6.0</v>
      </c>
      <c r="Q120" s="5">
        <v>0.007176665</v>
      </c>
      <c r="R120" s="5" t="s">
        <v>345</v>
      </c>
      <c r="S120" s="5" t="s">
        <v>680</v>
      </c>
      <c r="T120" s="5">
        <v>2.920492</v>
      </c>
      <c r="U120" s="5" t="s">
        <v>32</v>
      </c>
      <c r="V120" s="5">
        <v>4.357305</v>
      </c>
      <c r="W120" s="5">
        <v>0.03894628</v>
      </c>
      <c r="X120" s="5" t="s">
        <v>31</v>
      </c>
      <c r="Y120" s="5" t="s">
        <v>32</v>
      </c>
      <c r="Z120" s="5" t="s">
        <v>32</v>
      </c>
      <c r="AA120" s="5" t="s">
        <v>32</v>
      </c>
      <c r="AB120" s="5" t="s">
        <v>32</v>
      </c>
      <c r="AC120" s="5" t="s">
        <v>32</v>
      </c>
      <c r="AD120" s="5" t="s">
        <v>687</v>
      </c>
      <c r="AE120" s="5">
        <v>2.708333</v>
      </c>
      <c r="AF120" s="5">
        <v>0.193857</v>
      </c>
      <c r="AG120" s="5">
        <v>5.142675</v>
      </c>
      <c r="AH120" s="5">
        <v>3.323902</v>
      </c>
      <c r="AI120" s="5">
        <v>0.4344105</v>
      </c>
      <c r="AJ120" s="5">
        <v>6.168055</v>
      </c>
      <c r="AK120" s="6">
        <v>2.992545</v>
      </c>
      <c r="AL120" s="6">
        <v>1.345146</v>
      </c>
      <c r="AM120" s="6">
        <v>4.639943</v>
      </c>
      <c r="AN120" s="6">
        <v>3.703924E-4</v>
      </c>
      <c r="AO120" s="5" t="s">
        <v>831</v>
      </c>
    </row>
    <row r="121" ht="15.75" customHeight="1">
      <c r="A121">
        <v>24.0</v>
      </c>
      <c r="B121" s="5">
        <v>3.0</v>
      </c>
      <c r="C121" s="5">
        <v>8.0</v>
      </c>
      <c r="D121" s="5">
        <v>1.0</v>
      </c>
      <c r="E121" s="55" t="s">
        <v>832</v>
      </c>
      <c r="F121" s="5" t="s">
        <v>678</v>
      </c>
      <c r="G121" s="5" t="s">
        <v>678</v>
      </c>
      <c r="H121" s="5">
        <v>8.0</v>
      </c>
      <c r="I121" s="5">
        <v>8.0</v>
      </c>
      <c r="J121" s="5" t="s">
        <v>27</v>
      </c>
      <c r="K121" s="5" t="s">
        <v>197</v>
      </c>
      <c r="L121" s="5" t="s">
        <v>345</v>
      </c>
      <c r="M121" s="5" t="s">
        <v>680</v>
      </c>
      <c r="N121" s="5">
        <v>41.125</v>
      </c>
      <c r="O121" s="5" t="s">
        <v>32</v>
      </c>
      <c r="P121" s="5">
        <v>3.0</v>
      </c>
      <c r="Q121" s="58">
        <v>3.163946E-5</v>
      </c>
      <c r="R121" s="5" t="s">
        <v>197</v>
      </c>
      <c r="S121" s="5" t="s">
        <v>680</v>
      </c>
      <c r="T121" s="5">
        <v>4.149283</v>
      </c>
      <c r="U121" s="5" t="s">
        <v>32</v>
      </c>
      <c r="V121" s="5">
        <v>6.0</v>
      </c>
      <c r="W121" s="5">
        <v>0.006015906</v>
      </c>
      <c r="X121" s="5" t="s">
        <v>31</v>
      </c>
      <c r="Y121" s="5" t="s">
        <v>32</v>
      </c>
      <c r="Z121" s="5" t="s">
        <v>32</v>
      </c>
      <c r="AA121" s="5" t="s">
        <v>32</v>
      </c>
      <c r="AB121" s="5" t="s">
        <v>32</v>
      </c>
      <c r="AC121" s="5" t="s">
        <v>32</v>
      </c>
      <c r="AD121" s="5" t="s">
        <v>687</v>
      </c>
      <c r="AE121" s="5">
        <v>20.5625</v>
      </c>
      <c r="AF121" s="5">
        <v>5.434002</v>
      </c>
      <c r="AG121" s="5">
        <v>35.36035</v>
      </c>
      <c r="AH121" s="5">
        <v>2.075854</v>
      </c>
      <c r="AI121" s="5">
        <v>-0.07814925</v>
      </c>
      <c r="AJ121" s="5">
        <v>4.119009</v>
      </c>
      <c r="AK121" s="6">
        <v>11.12118</v>
      </c>
      <c r="AL121" s="6">
        <v>-6.991244</v>
      </c>
      <c r="AM121" s="6">
        <v>29.233603</v>
      </c>
      <c r="AN121" s="6">
        <v>0.2288083</v>
      </c>
    </row>
    <row r="122" ht="15.75" customHeight="1">
      <c r="A122">
        <v>24.0</v>
      </c>
      <c r="B122" s="5">
        <v>4.0</v>
      </c>
      <c r="C122" s="5">
        <v>1.0</v>
      </c>
      <c r="D122" s="5">
        <v>1.0</v>
      </c>
      <c r="E122" s="55" t="s">
        <v>833</v>
      </c>
      <c r="F122" s="5" t="s">
        <v>678</v>
      </c>
      <c r="G122" s="5" t="s">
        <v>678</v>
      </c>
      <c r="H122" s="5">
        <v>6.0</v>
      </c>
      <c r="I122" s="5">
        <v>8.0</v>
      </c>
      <c r="J122" s="5" t="s">
        <v>27</v>
      </c>
      <c r="K122" s="5" t="s">
        <v>197</v>
      </c>
      <c r="L122" s="5" t="s">
        <v>197</v>
      </c>
      <c r="M122" s="5" t="s">
        <v>680</v>
      </c>
      <c r="N122" s="5">
        <v>7.456842</v>
      </c>
      <c r="O122" s="5" t="s">
        <v>32</v>
      </c>
      <c r="P122" s="5">
        <v>4.0</v>
      </c>
      <c r="Q122" s="5">
        <v>0.001728131</v>
      </c>
      <c r="R122" s="5" t="s">
        <v>197</v>
      </c>
      <c r="S122" s="5" t="s">
        <v>680</v>
      </c>
      <c r="T122" s="5">
        <v>3.071358</v>
      </c>
      <c r="U122" s="5" t="s">
        <v>32</v>
      </c>
      <c r="V122" s="5">
        <v>6.0</v>
      </c>
      <c r="W122" s="5">
        <v>0.02190393</v>
      </c>
      <c r="X122" s="5" t="s">
        <v>31</v>
      </c>
      <c r="Y122" s="5" t="s">
        <v>32</v>
      </c>
      <c r="Z122" s="5" t="s">
        <v>32</v>
      </c>
      <c r="AA122" s="5" t="s">
        <v>32</v>
      </c>
      <c r="AB122" s="5" t="s">
        <v>32</v>
      </c>
      <c r="AC122" s="5" t="s">
        <v>32</v>
      </c>
      <c r="AD122" s="5" t="s">
        <v>681</v>
      </c>
      <c r="AE122" s="5">
        <v>6.088486</v>
      </c>
      <c r="AF122" s="5">
        <v>1.742122</v>
      </c>
      <c r="AG122" s="5">
        <v>10.42311</v>
      </c>
      <c r="AH122" s="5">
        <v>2.171778</v>
      </c>
      <c r="AI122" s="5">
        <v>0.2904801</v>
      </c>
      <c r="AJ122" s="5">
        <v>3.956579</v>
      </c>
      <c r="AK122" s="6">
        <v>3.909479</v>
      </c>
      <c r="AL122" s="6">
        <v>0.09561801</v>
      </c>
      <c r="AM122" s="6">
        <v>7.72334036</v>
      </c>
      <c r="AN122" s="6">
        <v>0.04452625</v>
      </c>
    </row>
    <row r="123" ht="15.75" customHeight="1">
      <c r="A123">
        <v>24.0</v>
      </c>
      <c r="B123" s="5">
        <v>4.0</v>
      </c>
      <c r="C123" s="5">
        <v>2.0</v>
      </c>
      <c r="D123" s="5">
        <v>1.0</v>
      </c>
      <c r="E123" s="55" t="s">
        <v>834</v>
      </c>
      <c r="F123" s="5" t="s">
        <v>678</v>
      </c>
      <c r="G123" s="5" t="s">
        <v>679</v>
      </c>
      <c r="H123" s="5">
        <v>6.0</v>
      </c>
      <c r="I123" s="5">
        <v>8.0</v>
      </c>
      <c r="J123" s="5" t="s">
        <v>27</v>
      </c>
      <c r="K123" s="5" t="s">
        <v>197</v>
      </c>
      <c r="L123" s="5" t="s">
        <v>197</v>
      </c>
      <c r="M123" s="5" t="s">
        <v>680</v>
      </c>
      <c r="N123" s="5">
        <v>9.946121</v>
      </c>
      <c r="O123" s="5" t="s">
        <v>32</v>
      </c>
      <c r="P123" s="5">
        <v>4.0</v>
      </c>
      <c r="Q123" s="5">
        <v>5.738803E-4</v>
      </c>
      <c r="R123" s="5" t="s">
        <v>197</v>
      </c>
      <c r="S123" s="5" t="s">
        <v>680</v>
      </c>
      <c r="T123" s="5">
        <v>0.6022279</v>
      </c>
      <c r="U123" s="5" t="s">
        <v>32</v>
      </c>
      <c r="V123" s="5">
        <v>6.0</v>
      </c>
      <c r="W123" s="5">
        <v>0.5690665</v>
      </c>
      <c r="X123" s="5" t="s">
        <v>31</v>
      </c>
      <c r="Y123" s="5" t="s">
        <v>32</v>
      </c>
      <c r="Z123" s="5" t="s">
        <v>32</v>
      </c>
      <c r="AA123" s="5" t="s">
        <v>32</v>
      </c>
      <c r="AB123" s="5" t="s">
        <v>32</v>
      </c>
      <c r="AC123" s="5" t="s">
        <v>32</v>
      </c>
      <c r="AD123" s="5" t="s">
        <v>681</v>
      </c>
      <c r="AE123" s="5">
        <v>8.120974</v>
      </c>
      <c r="AF123" s="5">
        <v>2.537121</v>
      </c>
      <c r="AG123" s="5">
        <v>13.75216</v>
      </c>
      <c r="AH123" s="5">
        <v>0.4258394</v>
      </c>
      <c r="AI123" s="5">
        <v>-0.996725</v>
      </c>
      <c r="AJ123" s="5">
        <v>1.814815</v>
      </c>
      <c r="AK123" s="6">
        <v>4.089708</v>
      </c>
      <c r="AL123" s="6">
        <v>-3.442785</v>
      </c>
      <c r="AM123" s="6">
        <v>11.622202</v>
      </c>
      <c r="AN123" s="6">
        <v>0.287262</v>
      </c>
    </row>
    <row r="124" ht="15.75" customHeight="1">
      <c r="A124">
        <v>24.0</v>
      </c>
      <c r="B124" s="5">
        <v>4.0</v>
      </c>
      <c r="C124" s="5">
        <v>3.0</v>
      </c>
      <c r="D124" s="5">
        <v>1.0</v>
      </c>
      <c r="E124" s="55" t="s">
        <v>835</v>
      </c>
      <c r="F124" s="5" t="s">
        <v>678</v>
      </c>
      <c r="G124" s="5" t="s">
        <v>678</v>
      </c>
      <c r="H124" s="5">
        <v>6.0</v>
      </c>
      <c r="I124" s="5">
        <v>8.0</v>
      </c>
      <c r="J124" s="5" t="s">
        <v>27</v>
      </c>
      <c r="K124" s="5" t="s">
        <v>197</v>
      </c>
      <c r="L124" s="5" t="s">
        <v>197</v>
      </c>
      <c r="M124" s="5" t="s">
        <v>680</v>
      </c>
      <c r="N124" s="5">
        <v>10.03484</v>
      </c>
      <c r="O124" s="5" t="s">
        <v>32</v>
      </c>
      <c r="P124" s="5">
        <v>4.0</v>
      </c>
      <c r="Q124" s="5">
        <v>5.544865E-4</v>
      </c>
      <c r="R124" s="5" t="s">
        <v>197</v>
      </c>
      <c r="S124" s="5" t="s">
        <v>680</v>
      </c>
      <c r="T124" s="5">
        <v>3.34189</v>
      </c>
      <c r="U124" s="5" t="s">
        <v>32</v>
      </c>
      <c r="V124" s="5">
        <v>6.0</v>
      </c>
      <c r="W124" s="5">
        <v>0.01557516</v>
      </c>
      <c r="X124" s="5" t="s">
        <v>31</v>
      </c>
      <c r="Y124" s="5" t="s">
        <v>32</v>
      </c>
      <c r="Z124" s="5" t="s">
        <v>32</v>
      </c>
      <c r="AA124" s="5" t="s">
        <v>32</v>
      </c>
      <c r="AB124" s="5" t="s">
        <v>32</v>
      </c>
      <c r="AC124" s="5" t="s">
        <v>32</v>
      </c>
      <c r="AD124" s="5" t="s">
        <v>681</v>
      </c>
      <c r="AE124" s="5">
        <v>8.193411</v>
      </c>
      <c r="AF124" s="5">
        <v>2.564739</v>
      </c>
      <c r="AG124" s="5">
        <v>13.87136</v>
      </c>
      <c r="AH124" s="5">
        <v>2.363073</v>
      </c>
      <c r="AI124" s="5">
        <v>0.4112248</v>
      </c>
      <c r="AJ124" s="5">
        <v>4.218505</v>
      </c>
      <c r="AK124" s="6">
        <v>5.059423</v>
      </c>
      <c r="AL124" s="6">
        <v>-0.6380834</v>
      </c>
      <c r="AM124" s="6">
        <v>10.7569301</v>
      </c>
      <c r="AN124" s="6">
        <v>0.08177813</v>
      </c>
    </row>
    <row r="125" ht="15.75" customHeight="1">
      <c r="A125">
        <v>24.0</v>
      </c>
      <c r="B125" s="5">
        <v>4.0</v>
      </c>
      <c r="C125" s="5">
        <v>4.0</v>
      </c>
      <c r="D125" s="5">
        <v>1.0</v>
      </c>
      <c r="E125" s="55" t="s">
        <v>836</v>
      </c>
      <c r="F125" s="5" t="s">
        <v>678</v>
      </c>
      <c r="G125" s="5" t="s">
        <v>679</v>
      </c>
      <c r="H125" s="5">
        <v>6.0</v>
      </c>
      <c r="I125" s="5">
        <v>8.0</v>
      </c>
      <c r="J125" s="5" t="s">
        <v>27</v>
      </c>
      <c r="K125" s="5" t="s">
        <v>197</v>
      </c>
      <c r="L125" s="5" t="s">
        <v>197</v>
      </c>
      <c r="M125" s="5" t="s">
        <v>680</v>
      </c>
      <c r="N125" s="5">
        <v>5.922951</v>
      </c>
      <c r="O125" s="5" t="s">
        <v>32</v>
      </c>
      <c r="P125" s="5">
        <v>4.0</v>
      </c>
      <c r="Q125" s="5">
        <v>0.004070677</v>
      </c>
      <c r="R125" s="5" t="s">
        <v>197</v>
      </c>
      <c r="S125" s="5" t="s">
        <v>680</v>
      </c>
      <c r="T125" s="5">
        <v>2.108672</v>
      </c>
      <c r="U125" s="5" t="s">
        <v>32</v>
      </c>
      <c r="V125" s="5">
        <v>6.0</v>
      </c>
      <c r="W125" s="5">
        <v>0.07951859</v>
      </c>
      <c r="X125" s="5" t="s">
        <v>31</v>
      </c>
      <c r="Y125" s="5" t="s">
        <v>32</v>
      </c>
      <c r="Z125" s="5" t="s">
        <v>32</v>
      </c>
      <c r="AA125" s="5" t="s">
        <v>32</v>
      </c>
      <c r="AB125" s="5" t="s">
        <v>32</v>
      </c>
      <c r="AC125" s="5" t="s">
        <v>32</v>
      </c>
      <c r="AD125" s="5" t="s">
        <v>681</v>
      </c>
      <c r="AE125" s="5">
        <v>4.836069</v>
      </c>
      <c r="AF125" s="5">
        <v>1.223106</v>
      </c>
      <c r="AG125" s="5">
        <v>8.396053</v>
      </c>
      <c r="AH125" s="5">
        <v>1.491057</v>
      </c>
      <c r="AI125" s="5">
        <v>-0.1653935</v>
      </c>
      <c r="AJ125" s="5">
        <v>3.059672</v>
      </c>
      <c r="AK125" s="6">
        <v>2.959569</v>
      </c>
      <c r="AL125" s="6">
        <v>-0.2940087</v>
      </c>
      <c r="AM125" s="6">
        <v>6.2131471</v>
      </c>
      <c r="AN125" s="6">
        <v>0.07461034</v>
      </c>
    </row>
    <row r="126" ht="15.75" customHeight="1">
      <c r="A126">
        <v>24.0</v>
      </c>
      <c r="B126" s="5">
        <v>4.0</v>
      </c>
      <c r="C126" s="5">
        <v>5.0</v>
      </c>
      <c r="D126" s="5">
        <v>1.0</v>
      </c>
      <c r="E126" s="55" t="s">
        <v>837</v>
      </c>
      <c r="F126" s="5" t="s">
        <v>678</v>
      </c>
      <c r="G126" s="5" t="s">
        <v>678</v>
      </c>
      <c r="H126" s="5">
        <v>6.0</v>
      </c>
      <c r="I126" s="5">
        <v>8.0</v>
      </c>
      <c r="J126" s="5" t="s">
        <v>27</v>
      </c>
      <c r="K126" s="5" t="s">
        <v>197</v>
      </c>
      <c r="L126" s="5" t="s">
        <v>345</v>
      </c>
      <c r="M126" s="5" t="s">
        <v>680</v>
      </c>
      <c r="N126" s="5">
        <v>4.5802</v>
      </c>
      <c r="O126" s="5" t="s">
        <v>32</v>
      </c>
      <c r="P126" s="5">
        <v>2.835155</v>
      </c>
      <c r="Q126" s="5">
        <v>0.0220685</v>
      </c>
      <c r="R126" s="5" t="s">
        <v>197</v>
      </c>
      <c r="S126" s="5" t="s">
        <v>680</v>
      </c>
      <c r="T126" s="5">
        <v>3.428638</v>
      </c>
      <c r="U126" s="5" t="s">
        <v>32</v>
      </c>
      <c r="V126" s="5">
        <v>6.0</v>
      </c>
      <c r="W126" s="5">
        <v>0.01399455</v>
      </c>
      <c r="X126" s="5" t="s">
        <v>31</v>
      </c>
      <c r="Y126" s="5" t="s">
        <v>32</v>
      </c>
      <c r="Z126" s="5" t="s">
        <v>32</v>
      </c>
      <c r="AA126" s="5" t="s">
        <v>32</v>
      </c>
      <c r="AB126" s="5" t="s">
        <v>32</v>
      </c>
      <c r="AC126" s="5" t="s">
        <v>32</v>
      </c>
      <c r="AD126" s="5" t="s">
        <v>687</v>
      </c>
      <c r="AE126" s="5">
        <v>2.919355</v>
      </c>
      <c r="AF126" s="5">
        <v>-0.1722412</v>
      </c>
      <c r="AG126" s="5">
        <v>5.970023</v>
      </c>
      <c r="AH126" s="5">
        <v>2.839691</v>
      </c>
      <c r="AI126" s="5">
        <v>0.2468907</v>
      </c>
      <c r="AJ126" s="5">
        <v>5.359584</v>
      </c>
      <c r="AK126" s="6">
        <v>2.875388</v>
      </c>
      <c r="AL126" s="6">
        <v>1.178634</v>
      </c>
      <c r="AM126" s="6">
        <v>4.572142</v>
      </c>
      <c r="AN126" s="6">
        <v>8.955613E-4</v>
      </c>
    </row>
    <row r="127" ht="15.75" customHeight="1">
      <c r="A127">
        <v>24.0</v>
      </c>
      <c r="B127" s="5">
        <v>4.0</v>
      </c>
      <c r="C127" s="5">
        <v>6.0</v>
      </c>
      <c r="D127" s="5">
        <v>1.0</v>
      </c>
      <c r="E127" s="55" t="s">
        <v>838</v>
      </c>
      <c r="F127" s="5" t="s">
        <v>678</v>
      </c>
      <c r="G127" s="5" t="s">
        <v>678</v>
      </c>
      <c r="H127" s="5">
        <v>6.0</v>
      </c>
      <c r="I127" s="5">
        <v>8.0</v>
      </c>
      <c r="J127" s="5" t="s">
        <v>27</v>
      </c>
      <c r="K127" s="5" t="s">
        <v>197</v>
      </c>
      <c r="L127" s="5" t="s">
        <v>345</v>
      </c>
      <c r="M127" s="5" t="s">
        <v>680</v>
      </c>
      <c r="N127" s="5">
        <v>13.28773</v>
      </c>
      <c r="O127" s="5" t="s">
        <v>32</v>
      </c>
      <c r="P127" s="5">
        <v>2.005994</v>
      </c>
      <c r="Q127" s="5">
        <v>0.005551034</v>
      </c>
      <c r="R127" s="5" t="s">
        <v>197</v>
      </c>
      <c r="S127" s="5" t="s">
        <v>680</v>
      </c>
      <c r="T127" s="5">
        <v>4.855373</v>
      </c>
      <c r="U127" s="5" t="s">
        <v>32</v>
      </c>
      <c r="V127" s="5">
        <v>6.0</v>
      </c>
      <c r="W127" s="5">
        <v>0.002836135</v>
      </c>
      <c r="X127" s="5" t="s">
        <v>31</v>
      </c>
      <c r="Y127" s="5" t="s">
        <v>32</v>
      </c>
      <c r="Z127" s="5" t="s">
        <v>32</v>
      </c>
      <c r="AA127" s="5" t="s">
        <v>32</v>
      </c>
      <c r="AB127" s="5" t="s">
        <v>32</v>
      </c>
      <c r="AC127" s="5" t="s">
        <v>32</v>
      </c>
      <c r="AD127" s="5" t="s">
        <v>687</v>
      </c>
      <c r="AE127" s="5">
        <v>7.677419</v>
      </c>
      <c r="AF127" s="5">
        <v>0.9427065</v>
      </c>
      <c r="AG127" s="5">
        <v>14.88883</v>
      </c>
      <c r="AH127" s="5">
        <v>2.677871</v>
      </c>
      <c r="AI127" s="5">
        <v>0.1814093</v>
      </c>
      <c r="AJ127" s="5">
        <v>5.092549</v>
      </c>
      <c r="AK127" s="6">
        <v>4.915362</v>
      </c>
      <c r="AL127" s="6">
        <v>0.04293802</v>
      </c>
      <c r="AM127" s="6">
        <v>9.78778552</v>
      </c>
      <c r="AN127" s="6">
        <v>0.04801495</v>
      </c>
    </row>
    <row r="128" ht="15.75" customHeight="1">
      <c r="A128">
        <v>24.0</v>
      </c>
      <c r="B128" s="5">
        <v>4.0</v>
      </c>
      <c r="C128" s="5">
        <v>7.0</v>
      </c>
      <c r="D128" s="5">
        <v>1.0</v>
      </c>
      <c r="E128" s="55" t="s">
        <v>839</v>
      </c>
      <c r="F128" s="5" t="s">
        <v>678</v>
      </c>
      <c r="G128" s="5" t="s">
        <v>679</v>
      </c>
      <c r="H128" s="5">
        <v>6.0</v>
      </c>
      <c r="I128" s="5">
        <v>10.0</v>
      </c>
      <c r="J128" s="5" t="s">
        <v>27</v>
      </c>
      <c r="K128" s="5" t="s">
        <v>197</v>
      </c>
      <c r="L128" s="5" t="s">
        <v>345</v>
      </c>
      <c r="M128" s="5" t="s">
        <v>680</v>
      </c>
      <c r="N128" s="5">
        <v>6.066082</v>
      </c>
      <c r="O128" s="5" t="s">
        <v>32</v>
      </c>
      <c r="P128" s="5">
        <v>2.413834</v>
      </c>
      <c r="Q128" s="5">
        <v>0.01632962</v>
      </c>
      <c r="R128" s="5" t="s">
        <v>197</v>
      </c>
      <c r="S128" s="5" t="s">
        <v>680</v>
      </c>
      <c r="T128" s="5">
        <v>0.5407342</v>
      </c>
      <c r="U128" s="5" t="s">
        <v>32</v>
      </c>
      <c r="V128" s="5">
        <v>8.0</v>
      </c>
      <c r="W128" s="5">
        <v>0.6034163</v>
      </c>
      <c r="X128" s="5" t="s">
        <v>31</v>
      </c>
      <c r="Y128" s="5" t="s">
        <v>32</v>
      </c>
      <c r="Z128" s="5" t="s">
        <v>32</v>
      </c>
      <c r="AA128" s="5" t="s">
        <v>32</v>
      </c>
      <c r="AB128" s="5" t="s">
        <v>32</v>
      </c>
      <c r="AC128" s="5" t="s">
        <v>32</v>
      </c>
      <c r="AD128" s="5" t="s">
        <v>687</v>
      </c>
      <c r="AE128" s="5">
        <v>3.680851</v>
      </c>
      <c r="AF128" s="5">
        <v>0.04586493</v>
      </c>
      <c r="AG128" s="5">
        <v>7.362028</v>
      </c>
      <c r="AH128" s="5">
        <v>0.4207117</v>
      </c>
      <c r="AI128" s="5">
        <v>-0.8743082</v>
      </c>
      <c r="AJ128" s="5">
        <v>1.667941</v>
      </c>
      <c r="AK128" s="6">
        <v>1.841634</v>
      </c>
      <c r="AL128" s="6">
        <v>-1.326837</v>
      </c>
      <c r="AM128" s="6">
        <v>5.010105</v>
      </c>
      <c r="AN128" s="6">
        <v>0.254618</v>
      </c>
    </row>
    <row r="129" ht="15.75" customHeight="1">
      <c r="A129">
        <v>24.0</v>
      </c>
      <c r="B129" s="5">
        <v>4.0</v>
      </c>
      <c r="C129" s="5">
        <v>8.0</v>
      </c>
      <c r="D129" s="5">
        <v>1.0</v>
      </c>
      <c r="E129" s="55" t="s">
        <v>840</v>
      </c>
      <c r="F129" s="5" t="s">
        <v>678</v>
      </c>
      <c r="G129" s="5" t="s">
        <v>703</v>
      </c>
      <c r="H129" s="5">
        <v>6.0</v>
      </c>
      <c r="I129" s="5">
        <v>10.0</v>
      </c>
      <c r="J129" s="5" t="s">
        <v>27</v>
      </c>
      <c r="K129" s="5" t="s">
        <v>197</v>
      </c>
      <c r="L129" s="5" t="s">
        <v>197</v>
      </c>
      <c r="M129" s="5" t="s">
        <v>680</v>
      </c>
      <c r="N129" s="5">
        <v>3.855255</v>
      </c>
      <c r="O129" s="5" t="s">
        <v>32</v>
      </c>
      <c r="P129" s="5">
        <v>4.0</v>
      </c>
      <c r="Q129" s="5">
        <v>0.01822076</v>
      </c>
      <c r="R129" s="5" t="s">
        <v>197</v>
      </c>
      <c r="S129" s="5" t="s">
        <v>680</v>
      </c>
      <c r="T129" s="5">
        <v>-1.030908</v>
      </c>
      <c r="U129" s="5" t="s">
        <v>32</v>
      </c>
      <c r="V129" s="5">
        <v>8.0</v>
      </c>
      <c r="W129" s="5">
        <v>0.3327408</v>
      </c>
      <c r="X129" s="5" t="s">
        <v>31</v>
      </c>
      <c r="Y129" s="5" t="s">
        <v>32</v>
      </c>
      <c r="Z129" s="5" t="s">
        <v>32</v>
      </c>
      <c r="AA129" s="5" t="s">
        <v>32</v>
      </c>
      <c r="AB129" s="5" t="s">
        <v>32</v>
      </c>
      <c r="AC129" s="5" t="s">
        <v>32</v>
      </c>
      <c r="AD129" s="5" t="s">
        <v>681</v>
      </c>
      <c r="AE129" s="5">
        <v>3.147803</v>
      </c>
      <c r="AF129" s="5">
        <v>0.4555848</v>
      </c>
      <c r="AG129" s="5">
        <v>5.730333</v>
      </c>
      <c r="AH129" s="5">
        <v>-0.6520032</v>
      </c>
      <c r="AI129" s="5">
        <v>-1.912009</v>
      </c>
      <c r="AJ129" s="5">
        <v>0.6455526</v>
      </c>
      <c r="AK129" s="6">
        <v>1.121537</v>
      </c>
      <c r="AL129" s="6">
        <v>-2.59396</v>
      </c>
      <c r="AM129" s="6">
        <v>4.837033</v>
      </c>
      <c r="AN129" s="6">
        <v>0.5541034</v>
      </c>
    </row>
    <row r="130" ht="15.75" customHeight="1">
      <c r="A130">
        <v>24.0</v>
      </c>
      <c r="B130" s="5">
        <v>4.0</v>
      </c>
      <c r="C130" s="5">
        <v>9.0</v>
      </c>
      <c r="D130" s="5">
        <v>1.0</v>
      </c>
      <c r="E130" s="55" t="s">
        <v>841</v>
      </c>
      <c r="F130" s="5" t="s">
        <v>678</v>
      </c>
      <c r="G130" s="5" t="s">
        <v>678</v>
      </c>
      <c r="H130" s="5">
        <v>6.0</v>
      </c>
      <c r="I130" s="5">
        <v>10.0</v>
      </c>
      <c r="J130" s="5" t="s">
        <v>27</v>
      </c>
      <c r="K130" s="5" t="s">
        <v>197</v>
      </c>
      <c r="L130" s="5" t="s">
        <v>197</v>
      </c>
      <c r="M130" s="5" t="s">
        <v>680</v>
      </c>
      <c r="N130" s="5">
        <v>6.711864</v>
      </c>
      <c r="O130" s="5" t="s">
        <v>32</v>
      </c>
      <c r="P130" s="5">
        <v>4.0</v>
      </c>
      <c r="Q130" s="5">
        <v>0.002565041</v>
      </c>
      <c r="R130" s="5" t="s">
        <v>197</v>
      </c>
      <c r="S130" s="5" t="s">
        <v>680</v>
      </c>
      <c r="T130" s="5">
        <v>2.568878</v>
      </c>
      <c r="U130" s="5" t="s">
        <v>32</v>
      </c>
      <c r="V130" s="5">
        <v>8.0</v>
      </c>
      <c r="W130" s="5">
        <v>0.03318543</v>
      </c>
      <c r="X130" s="5" t="s">
        <v>31</v>
      </c>
      <c r="Y130" s="5" t="s">
        <v>32</v>
      </c>
      <c r="Z130" s="5" t="s">
        <v>32</v>
      </c>
      <c r="AA130" s="5" t="s">
        <v>32</v>
      </c>
      <c r="AB130" s="5" t="s">
        <v>32</v>
      </c>
      <c r="AC130" s="5" t="s">
        <v>32</v>
      </c>
      <c r="AD130" s="5" t="s">
        <v>681</v>
      </c>
      <c r="AE130" s="5">
        <v>5.480214</v>
      </c>
      <c r="AF130" s="5">
        <v>1.493808</v>
      </c>
      <c r="AG130" s="5">
        <v>9.435297</v>
      </c>
      <c r="AH130" s="5">
        <v>1.624701</v>
      </c>
      <c r="AI130" s="5">
        <v>0.123476</v>
      </c>
      <c r="AJ130" s="5">
        <v>3.055395</v>
      </c>
      <c r="AK130" s="6">
        <v>3.32749</v>
      </c>
      <c r="AL130" s="6">
        <v>-0.4250267</v>
      </c>
      <c r="AM130" s="6">
        <v>7.0800069</v>
      </c>
      <c r="AN130" s="6">
        <v>0.08221614</v>
      </c>
    </row>
    <row r="131" ht="15.75" customHeight="1">
      <c r="A131">
        <v>28.0</v>
      </c>
      <c r="B131" s="5">
        <v>1.0</v>
      </c>
      <c r="C131" s="5">
        <v>1.0</v>
      </c>
      <c r="D131" s="5">
        <v>1.0</v>
      </c>
      <c r="E131" s="5" t="s">
        <v>842</v>
      </c>
      <c r="F131" s="5" t="s">
        <v>678</v>
      </c>
      <c r="G131" s="5" t="s">
        <v>678</v>
      </c>
      <c r="H131" s="5" t="s">
        <v>259</v>
      </c>
      <c r="I131" s="5">
        <v>1.0</v>
      </c>
      <c r="J131" s="5" t="s">
        <v>31</v>
      </c>
      <c r="K131" s="5" t="s">
        <v>32</v>
      </c>
      <c r="L131" s="5" t="s">
        <v>32</v>
      </c>
      <c r="M131" s="5" t="s">
        <v>32</v>
      </c>
      <c r="N131" s="5" t="s">
        <v>32</v>
      </c>
      <c r="O131" s="5" t="s">
        <v>32</v>
      </c>
      <c r="P131" s="5" t="s">
        <v>32</v>
      </c>
      <c r="Q131" s="5" t="s">
        <v>32</v>
      </c>
      <c r="R131" s="5" t="s">
        <v>32</v>
      </c>
      <c r="S131" s="5" t="s">
        <v>32</v>
      </c>
      <c r="T131" s="5" t="s">
        <v>32</v>
      </c>
      <c r="U131" s="5" t="s">
        <v>32</v>
      </c>
      <c r="V131" s="5" t="s">
        <v>32</v>
      </c>
      <c r="W131" s="5" t="s">
        <v>32</v>
      </c>
      <c r="X131" s="5" t="s">
        <v>27</v>
      </c>
      <c r="Y131" s="5">
        <v>70.25</v>
      </c>
      <c r="Z131" s="5">
        <v>99.79873</v>
      </c>
      <c r="AA131" s="5" t="s">
        <v>32</v>
      </c>
      <c r="AB131" s="5" t="s">
        <v>32</v>
      </c>
      <c r="AC131" s="5" t="s">
        <v>32</v>
      </c>
      <c r="AD131" s="5" t="s">
        <v>32</v>
      </c>
      <c r="AE131" s="5" t="s">
        <v>32</v>
      </c>
      <c r="AF131" s="5" t="s">
        <v>32</v>
      </c>
      <c r="AG131" s="5" t="s">
        <v>32</v>
      </c>
      <c r="AH131" s="5" t="s">
        <v>32</v>
      </c>
      <c r="AI131" s="5" t="s">
        <v>32</v>
      </c>
      <c r="AJ131" s="5" t="s">
        <v>32</v>
      </c>
      <c r="AK131" s="37" t="s">
        <v>32</v>
      </c>
      <c r="AL131" s="37" t="s">
        <v>32</v>
      </c>
      <c r="AM131" s="37" t="s">
        <v>32</v>
      </c>
      <c r="AN131" s="37" t="s">
        <v>32</v>
      </c>
      <c r="AO131" s="5" t="s">
        <v>782</v>
      </c>
    </row>
    <row r="132" ht="15.75" customHeight="1">
      <c r="A132">
        <v>28.0</v>
      </c>
      <c r="B132" s="5">
        <v>1.0</v>
      </c>
      <c r="C132" s="5">
        <v>2.0</v>
      </c>
      <c r="D132" s="5">
        <v>1.0</v>
      </c>
      <c r="E132" s="5" t="s">
        <v>843</v>
      </c>
      <c r="F132" s="5" t="s">
        <v>678</v>
      </c>
      <c r="G132" s="5" t="s">
        <v>735</v>
      </c>
      <c r="H132" s="5" t="s">
        <v>259</v>
      </c>
      <c r="I132" s="5">
        <v>1.0</v>
      </c>
      <c r="J132" s="5" t="s">
        <v>31</v>
      </c>
      <c r="K132" s="5" t="s">
        <v>32</v>
      </c>
      <c r="L132" s="5" t="s">
        <v>32</v>
      </c>
      <c r="M132" s="5" t="s">
        <v>32</v>
      </c>
      <c r="N132" s="5" t="s">
        <v>32</v>
      </c>
      <c r="O132" s="5" t="s">
        <v>32</v>
      </c>
      <c r="P132" s="5" t="s">
        <v>32</v>
      </c>
      <c r="Q132" s="5" t="s">
        <v>32</v>
      </c>
      <c r="R132" s="5" t="s">
        <v>32</v>
      </c>
      <c r="S132" s="5" t="s">
        <v>32</v>
      </c>
      <c r="T132" s="5" t="s">
        <v>32</v>
      </c>
      <c r="U132" s="5" t="s">
        <v>32</v>
      </c>
      <c r="V132" s="5" t="s">
        <v>32</v>
      </c>
      <c r="W132" s="5" t="s">
        <v>32</v>
      </c>
      <c r="X132" s="5" t="s">
        <v>27</v>
      </c>
      <c r="Y132" s="5">
        <v>96.6</v>
      </c>
      <c r="Z132" s="5">
        <v>-101.857</v>
      </c>
      <c r="AA132" s="5" t="s">
        <v>32</v>
      </c>
      <c r="AB132" s="5" t="s">
        <v>32</v>
      </c>
      <c r="AC132" s="5" t="s">
        <v>32</v>
      </c>
      <c r="AD132" s="5" t="s">
        <v>32</v>
      </c>
      <c r="AE132" s="5" t="s">
        <v>32</v>
      </c>
      <c r="AF132" s="5" t="s">
        <v>32</v>
      </c>
      <c r="AG132" s="5" t="s">
        <v>32</v>
      </c>
      <c r="AH132" s="5" t="s">
        <v>32</v>
      </c>
      <c r="AI132" s="5" t="s">
        <v>32</v>
      </c>
      <c r="AJ132" s="5" t="s">
        <v>32</v>
      </c>
      <c r="AK132" s="37" t="s">
        <v>32</v>
      </c>
      <c r="AL132" s="37" t="s">
        <v>32</v>
      </c>
      <c r="AM132" s="37" t="s">
        <v>32</v>
      </c>
      <c r="AN132" s="37" t="s">
        <v>32</v>
      </c>
      <c r="AO132" s="5" t="s">
        <v>782</v>
      </c>
    </row>
    <row r="133" ht="15.75" customHeight="1">
      <c r="A133">
        <v>28.0</v>
      </c>
      <c r="B133" s="5">
        <v>2.0</v>
      </c>
      <c r="C133" s="5">
        <v>1.0</v>
      </c>
      <c r="D133" s="5">
        <v>1.0</v>
      </c>
      <c r="E133" s="5" t="s">
        <v>844</v>
      </c>
      <c r="F133" s="5" t="s">
        <v>678</v>
      </c>
      <c r="G133" s="5" t="s">
        <v>703</v>
      </c>
      <c r="H133" s="5">
        <v>12.0</v>
      </c>
      <c r="I133" s="5">
        <v>14.0</v>
      </c>
      <c r="J133" s="5" t="s">
        <v>27</v>
      </c>
      <c r="K133" s="5" t="s">
        <v>197</v>
      </c>
      <c r="L133" s="5" t="s">
        <v>345</v>
      </c>
      <c r="M133" s="5" t="s">
        <v>680</v>
      </c>
      <c r="N133" s="5">
        <v>2.873817</v>
      </c>
      <c r="O133" s="5" t="s">
        <v>32</v>
      </c>
      <c r="P133" s="5">
        <v>5.786097</v>
      </c>
      <c r="Q133" s="5">
        <v>0.0294672</v>
      </c>
      <c r="R133" s="5" t="s">
        <v>197</v>
      </c>
      <c r="S133" s="5" t="s">
        <v>680</v>
      </c>
      <c r="T133" s="5">
        <v>-0.3777682</v>
      </c>
      <c r="U133" s="5" t="s">
        <v>32</v>
      </c>
      <c r="V133" s="5">
        <v>12.0</v>
      </c>
      <c r="W133" s="5">
        <v>0.7121999</v>
      </c>
      <c r="X133" s="5" t="s">
        <v>31</v>
      </c>
      <c r="Y133" s="5" t="s">
        <v>32</v>
      </c>
      <c r="Z133" s="5" t="s">
        <v>32</v>
      </c>
      <c r="AA133" s="5" t="s">
        <v>32</v>
      </c>
      <c r="AB133" s="5" t="s">
        <v>32</v>
      </c>
      <c r="AC133" s="5" t="s">
        <v>32</v>
      </c>
      <c r="AD133" s="5" t="s">
        <v>687</v>
      </c>
      <c r="AE133" s="5">
        <v>1.21875</v>
      </c>
      <c r="AF133" s="5">
        <v>-0.1689181</v>
      </c>
      <c r="AG133" s="5">
        <v>-0.1704775</v>
      </c>
      <c r="AH133" s="5">
        <v>2.5274522</v>
      </c>
      <c r="AI133" s="5">
        <v>-1.2139127</v>
      </c>
      <c r="AJ133" s="5">
        <v>0.8896899</v>
      </c>
      <c r="AK133" s="6">
        <v>0.4550951</v>
      </c>
      <c r="AL133" s="6">
        <v>-0.8978918</v>
      </c>
      <c r="AM133" s="6">
        <v>1.8080819</v>
      </c>
      <c r="AN133" s="6">
        <v>0.5097289</v>
      </c>
      <c r="AO133" s="5" t="s">
        <v>845</v>
      </c>
    </row>
    <row r="134" ht="15.75" customHeight="1">
      <c r="A134">
        <v>28.0</v>
      </c>
      <c r="B134" s="5">
        <v>2.0</v>
      </c>
      <c r="C134" s="5">
        <v>2.0</v>
      </c>
      <c r="D134" s="5">
        <v>1.0</v>
      </c>
      <c r="E134" s="5" t="s">
        <v>846</v>
      </c>
      <c r="F134" s="5" t="s">
        <v>678</v>
      </c>
      <c r="G134" s="5" t="s">
        <v>735</v>
      </c>
      <c r="H134" s="5" t="s">
        <v>32</v>
      </c>
      <c r="I134" s="5">
        <v>14.0</v>
      </c>
      <c r="J134" s="5" t="s">
        <v>32</v>
      </c>
      <c r="K134" s="5" t="s">
        <v>32</v>
      </c>
      <c r="L134" s="5" t="s">
        <v>32</v>
      </c>
      <c r="M134" s="5" t="s">
        <v>32</v>
      </c>
      <c r="N134" s="5" t="s">
        <v>32</v>
      </c>
      <c r="O134" s="5" t="s">
        <v>32</v>
      </c>
      <c r="P134" s="5" t="s">
        <v>32</v>
      </c>
      <c r="Q134" s="5" t="s">
        <v>32</v>
      </c>
      <c r="R134" s="5" t="s">
        <v>32</v>
      </c>
      <c r="S134" s="5" t="s">
        <v>32</v>
      </c>
      <c r="T134" s="5" t="s">
        <v>32</v>
      </c>
      <c r="U134" s="5" t="s">
        <v>32</v>
      </c>
      <c r="V134" s="5" t="s">
        <v>32</v>
      </c>
      <c r="W134" s="5" t="s">
        <v>32</v>
      </c>
      <c r="X134" s="5" t="s">
        <v>32</v>
      </c>
      <c r="Y134" s="5" t="s">
        <v>32</v>
      </c>
      <c r="Z134" s="5">
        <v>-100.0</v>
      </c>
      <c r="AA134" s="5" t="s">
        <v>32</v>
      </c>
      <c r="AB134" s="5" t="s">
        <v>32</v>
      </c>
      <c r="AC134" s="5" t="s">
        <v>32</v>
      </c>
      <c r="AD134" s="5" t="s">
        <v>32</v>
      </c>
      <c r="AE134" s="5" t="s">
        <v>32</v>
      </c>
      <c r="AF134" s="5" t="s">
        <v>32</v>
      </c>
      <c r="AG134" s="5" t="s">
        <v>32</v>
      </c>
      <c r="AH134" s="5" t="s">
        <v>32</v>
      </c>
      <c r="AI134" s="5" t="s">
        <v>32</v>
      </c>
      <c r="AJ134" s="5" t="s">
        <v>32</v>
      </c>
      <c r="AK134" s="37" t="s">
        <v>32</v>
      </c>
      <c r="AL134" s="37" t="s">
        <v>32</v>
      </c>
      <c r="AM134" s="37" t="s">
        <v>32</v>
      </c>
      <c r="AN134" s="37" t="s">
        <v>32</v>
      </c>
      <c r="AO134" s="5" t="s">
        <v>847</v>
      </c>
    </row>
    <row r="135" ht="15.75" customHeight="1">
      <c r="A135">
        <v>28.0</v>
      </c>
      <c r="B135" s="5">
        <v>2.0</v>
      </c>
      <c r="C135" s="5">
        <v>3.0</v>
      </c>
      <c r="D135" s="5">
        <v>1.0</v>
      </c>
      <c r="E135" s="5" t="s">
        <v>848</v>
      </c>
      <c r="F135" s="5" t="s">
        <v>678</v>
      </c>
      <c r="G135" s="5" t="s">
        <v>703</v>
      </c>
      <c r="H135" s="5" t="s">
        <v>32</v>
      </c>
      <c r="I135" s="5">
        <v>14.0</v>
      </c>
      <c r="J135" s="5" t="s">
        <v>32</v>
      </c>
      <c r="K135" s="5" t="s">
        <v>32</v>
      </c>
      <c r="L135" s="5" t="s">
        <v>32</v>
      </c>
      <c r="M135" s="5" t="s">
        <v>32</v>
      </c>
      <c r="N135" s="5" t="s">
        <v>32</v>
      </c>
      <c r="O135" s="5" t="s">
        <v>32</v>
      </c>
      <c r="P135" s="5" t="s">
        <v>32</v>
      </c>
      <c r="Q135" s="5" t="s">
        <v>32</v>
      </c>
      <c r="R135" s="5" t="s">
        <v>197</v>
      </c>
      <c r="S135" s="5" t="s">
        <v>680</v>
      </c>
      <c r="T135" s="5">
        <v>-0.4149198</v>
      </c>
      <c r="U135" s="5" t="s">
        <v>32</v>
      </c>
      <c r="V135" s="5">
        <v>12.0</v>
      </c>
      <c r="W135" s="5">
        <v>0.6855224</v>
      </c>
      <c r="X135" s="5" t="s">
        <v>32</v>
      </c>
      <c r="Y135" s="5" t="s">
        <v>32</v>
      </c>
      <c r="Z135" s="5" t="s">
        <v>32</v>
      </c>
      <c r="AA135" s="5" t="s">
        <v>32</v>
      </c>
      <c r="AB135" s="5" t="s">
        <v>32</v>
      </c>
      <c r="AC135" s="5" t="s">
        <v>32</v>
      </c>
      <c r="AD135" s="5" t="s">
        <v>681</v>
      </c>
      <c r="AE135" s="5" t="s">
        <v>32</v>
      </c>
      <c r="AF135" s="5" t="s">
        <v>32</v>
      </c>
      <c r="AG135" s="5" t="s">
        <v>32</v>
      </c>
      <c r="AH135" s="5">
        <v>-0.221784</v>
      </c>
      <c r="AI135" s="5">
        <v>-1.268563</v>
      </c>
      <c r="AJ135" s="5">
        <v>0.8340664</v>
      </c>
      <c r="AK135" s="37" t="s">
        <v>32</v>
      </c>
      <c r="AL135" s="37" t="s">
        <v>32</v>
      </c>
      <c r="AM135" s="37" t="s">
        <v>32</v>
      </c>
      <c r="AN135" s="37" t="s">
        <v>32</v>
      </c>
      <c r="AO135" s="5" t="s">
        <v>849</v>
      </c>
    </row>
    <row r="136" ht="15.75" customHeight="1">
      <c r="A136">
        <v>28.0</v>
      </c>
      <c r="B136" s="5">
        <v>3.0</v>
      </c>
      <c r="C136" s="5">
        <v>1.0</v>
      </c>
      <c r="D136" s="5">
        <v>1.0</v>
      </c>
      <c r="E136" s="5" t="s">
        <v>850</v>
      </c>
      <c r="F136" s="5" t="s">
        <v>678</v>
      </c>
      <c r="G136" s="5" t="s">
        <v>679</v>
      </c>
      <c r="H136" s="5">
        <v>6.0</v>
      </c>
      <c r="I136" s="5">
        <v>32.0</v>
      </c>
      <c r="J136" s="5" t="s">
        <v>31</v>
      </c>
      <c r="K136" s="5" t="s">
        <v>32</v>
      </c>
      <c r="L136" s="5" t="s">
        <v>197</v>
      </c>
      <c r="M136" s="5" t="s">
        <v>680</v>
      </c>
      <c r="N136" s="5">
        <v>1.036113</v>
      </c>
      <c r="O136" s="5" t="s">
        <v>32</v>
      </c>
      <c r="P136" s="5">
        <v>4.0</v>
      </c>
      <c r="Q136" s="5">
        <v>0.3586755</v>
      </c>
      <c r="R136" s="5" t="s">
        <v>390</v>
      </c>
      <c r="S136" s="5" t="s">
        <v>695</v>
      </c>
      <c r="T136" s="5">
        <v>0.904534</v>
      </c>
      <c r="U136" s="5" t="s">
        <v>32</v>
      </c>
      <c r="V136" s="5" t="s">
        <v>32</v>
      </c>
      <c r="W136" s="5">
        <v>0.3808965</v>
      </c>
      <c r="X136" s="5" t="s">
        <v>31</v>
      </c>
      <c r="Y136" s="5" t="s">
        <v>32</v>
      </c>
      <c r="Z136" s="5" t="s">
        <v>32</v>
      </c>
      <c r="AA136" s="5" t="s">
        <v>32</v>
      </c>
      <c r="AB136" s="5" t="s">
        <v>32</v>
      </c>
      <c r="AC136" s="5" t="s">
        <v>32</v>
      </c>
      <c r="AD136" s="5" t="s">
        <v>681</v>
      </c>
      <c r="AE136" s="5">
        <v>0.8459824</v>
      </c>
      <c r="AF136" s="5">
        <v>-0.8959904</v>
      </c>
      <c r="AG136" s="5">
        <v>2.4987841</v>
      </c>
      <c r="AH136" s="5">
        <v>0.2600372</v>
      </c>
      <c r="AI136" s="5">
        <v>-0.4381443</v>
      </c>
      <c r="AJ136" s="5">
        <v>0.9539404</v>
      </c>
      <c r="AK136" s="6">
        <v>0.3221707</v>
      </c>
      <c r="AL136" s="6">
        <v>-0.3575423</v>
      </c>
      <c r="AM136" s="6">
        <v>1.0018836</v>
      </c>
      <c r="AN136" s="6">
        <v>0.3528971</v>
      </c>
    </row>
    <row r="137" ht="15.75" customHeight="1">
      <c r="A137">
        <v>28.0</v>
      </c>
      <c r="B137" s="5">
        <v>3.0</v>
      </c>
      <c r="C137" s="5">
        <v>2.0</v>
      </c>
      <c r="D137" s="5">
        <v>1.0</v>
      </c>
      <c r="E137" s="5" t="s">
        <v>851</v>
      </c>
      <c r="F137" s="5" t="s">
        <v>678</v>
      </c>
      <c r="G137" s="5" t="s">
        <v>679</v>
      </c>
      <c r="H137" s="5">
        <v>3.0</v>
      </c>
      <c r="I137" s="5">
        <v>16.0</v>
      </c>
      <c r="J137" s="5" t="s">
        <v>27</v>
      </c>
      <c r="K137" s="5" t="s">
        <v>197</v>
      </c>
      <c r="L137" s="5" t="s">
        <v>766</v>
      </c>
      <c r="M137" s="5" t="s">
        <v>680</v>
      </c>
      <c r="N137" s="5">
        <v>3.783908</v>
      </c>
      <c r="O137" s="5" t="s">
        <v>32</v>
      </c>
      <c r="P137" s="5">
        <v>2.0</v>
      </c>
      <c r="Q137" s="5">
        <v>0.06328464</v>
      </c>
      <c r="R137" s="5" t="s">
        <v>852</v>
      </c>
      <c r="S137" s="5" t="s">
        <v>695</v>
      </c>
      <c r="T137" s="5">
        <v>0.5170877</v>
      </c>
      <c r="U137" s="5" t="s">
        <v>32</v>
      </c>
      <c r="V137" s="5" t="s">
        <v>32</v>
      </c>
      <c r="W137" s="5">
        <v>0.6321716</v>
      </c>
      <c r="X137" s="5" t="s">
        <v>31</v>
      </c>
      <c r="Y137" s="5" t="s">
        <v>32</v>
      </c>
      <c r="Z137" s="5" t="s">
        <v>32</v>
      </c>
      <c r="AA137" s="5" t="s">
        <v>32</v>
      </c>
      <c r="AB137" s="5" t="s">
        <v>32</v>
      </c>
      <c r="AC137" s="5" t="s">
        <v>32</v>
      </c>
      <c r="AD137" s="5" t="s">
        <v>681</v>
      </c>
      <c r="AE137" s="5">
        <v>2.18464</v>
      </c>
      <c r="AF137" s="5">
        <v>-0.0856468</v>
      </c>
      <c r="AG137" s="5">
        <v>4.4395266</v>
      </c>
      <c r="AH137" s="5">
        <v>0.02047842</v>
      </c>
      <c r="AI137" s="5">
        <v>-0.4699046</v>
      </c>
      <c r="AJ137" s="5">
        <v>0.5101851</v>
      </c>
      <c r="AK137" s="6">
        <v>0.856214</v>
      </c>
      <c r="AL137" s="6">
        <v>-1.208934</v>
      </c>
      <c r="AM137" s="6">
        <v>2.921362</v>
      </c>
      <c r="AN137" s="6">
        <v>0.4164449</v>
      </c>
      <c r="AO137" s="5" t="s">
        <v>845</v>
      </c>
    </row>
    <row r="138" ht="15.75" customHeight="1">
      <c r="A138">
        <v>28.0</v>
      </c>
      <c r="B138" s="5">
        <v>3.0</v>
      </c>
      <c r="C138" s="5">
        <v>3.0</v>
      </c>
      <c r="D138" s="5">
        <v>1.0</v>
      </c>
      <c r="E138" s="5" t="s">
        <v>853</v>
      </c>
      <c r="F138" s="5" t="s">
        <v>708</v>
      </c>
      <c r="G138" s="5" t="s">
        <v>703</v>
      </c>
      <c r="H138" s="5">
        <v>3.0</v>
      </c>
      <c r="I138" s="5">
        <v>16.0</v>
      </c>
      <c r="J138" s="5" t="s">
        <v>31</v>
      </c>
      <c r="K138" s="5" t="s">
        <v>32</v>
      </c>
      <c r="L138" s="5" t="s">
        <v>766</v>
      </c>
      <c r="M138" s="5" t="s">
        <v>680</v>
      </c>
      <c r="N138" s="5">
        <v>3.661667</v>
      </c>
      <c r="O138" s="5" t="s">
        <v>32</v>
      </c>
      <c r="P138" s="5">
        <v>2.0</v>
      </c>
      <c r="Q138" s="5">
        <v>0.06715723</v>
      </c>
      <c r="R138" s="5" t="s">
        <v>852</v>
      </c>
      <c r="S138" s="5" t="s">
        <v>695</v>
      </c>
      <c r="T138" s="5">
        <v>-0.3102526</v>
      </c>
      <c r="U138" s="5" t="s">
        <v>32</v>
      </c>
      <c r="V138" s="5" t="s">
        <v>32</v>
      </c>
      <c r="W138" s="5">
        <v>0.7819519</v>
      </c>
      <c r="X138" s="5" t="s">
        <v>31</v>
      </c>
      <c r="Y138" s="5" t="s">
        <v>32</v>
      </c>
      <c r="Z138" s="5" t="s">
        <v>32</v>
      </c>
      <c r="AA138" s="5" t="s">
        <v>32</v>
      </c>
      <c r="AB138" s="5" t="s">
        <v>32</v>
      </c>
      <c r="AC138" s="5" t="s">
        <v>32</v>
      </c>
      <c r="AD138" s="5" t="s">
        <v>681</v>
      </c>
      <c r="AE138" s="5">
        <v>2.114064</v>
      </c>
      <c r="AF138" s="5">
        <v>-0.1067127</v>
      </c>
      <c r="AG138" s="5">
        <v>4.311473</v>
      </c>
      <c r="AH138" s="5">
        <v>-0.3576466</v>
      </c>
      <c r="AI138" s="5">
        <v>-0.8582565</v>
      </c>
      <c r="AJ138" s="5">
        <v>0.1540444</v>
      </c>
      <c r="AK138" s="6">
        <v>0.6735502</v>
      </c>
      <c r="AL138" s="6">
        <v>-1.715238</v>
      </c>
      <c r="AM138" s="6">
        <v>3.062338</v>
      </c>
      <c r="AN138" s="6">
        <v>0.5805116</v>
      </c>
    </row>
    <row r="139" ht="15.75" customHeight="1">
      <c r="A139">
        <v>29.0</v>
      </c>
      <c r="B139">
        <v>1.0</v>
      </c>
      <c r="C139">
        <v>1.0</v>
      </c>
      <c r="D139" s="5">
        <v>1.0</v>
      </c>
      <c r="E139" t="s">
        <v>854</v>
      </c>
      <c r="F139" s="5" t="s">
        <v>678</v>
      </c>
      <c r="G139" s="5" t="s">
        <v>678</v>
      </c>
      <c r="H139" s="5" t="s">
        <v>259</v>
      </c>
      <c r="I139" s="5">
        <v>5.0</v>
      </c>
      <c r="J139" s="5" t="s">
        <v>31</v>
      </c>
      <c r="K139" s="5" t="s">
        <v>32</v>
      </c>
      <c r="L139" s="5" t="s">
        <v>32</v>
      </c>
      <c r="M139" s="5" t="s">
        <v>32</v>
      </c>
      <c r="N139" s="5" t="s">
        <v>32</v>
      </c>
      <c r="O139" s="5" t="s">
        <v>32</v>
      </c>
      <c r="P139" s="5" t="s">
        <v>32</v>
      </c>
      <c r="Q139" s="5" t="s">
        <v>32</v>
      </c>
      <c r="R139" s="5" t="s">
        <v>766</v>
      </c>
      <c r="S139" s="5" t="s">
        <v>680</v>
      </c>
      <c r="T139" s="5">
        <v>20.63118</v>
      </c>
      <c r="U139" s="5" t="s">
        <v>32</v>
      </c>
      <c r="V139" s="5">
        <v>4.0</v>
      </c>
      <c r="W139" s="58">
        <v>3.260491E-5</v>
      </c>
      <c r="X139" s="5" t="s">
        <v>27</v>
      </c>
      <c r="Y139" s="58">
        <v>2.6E-8</v>
      </c>
      <c r="Z139" s="58">
        <v>5.964812E-9</v>
      </c>
      <c r="AA139" s="5" t="s">
        <v>715</v>
      </c>
      <c r="AB139" s="58">
        <v>1.611005E-9</v>
      </c>
      <c r="AC139" s="58">
        <v>2.208496E-8</v>
      </c>
      <c r="AD139" s="5" t="s">
        <v>681</v>
      </c>
      <c r="AE139" s="5" t="s">
        <v>32</v>
      </c>
      <c r="AF139" s="5" t="s">
        <v>32</v>
      </c>
      <c r="AG139" s="5" t="s">
        <v>32</v>
      </c>
      <c r="AH139" s="5">
        <v>9.226546</v>
      </c>
      <c r="AI139" s="5">
        <v>15.452539</v>
      </c>
      <c r="AJ139" s="5">
        <v>3.132934</v>
      </c>
      <c r="AK139" s="37" t="s">
        <v>32</v>
      </c>
      <c r="AL139" s="37" t="s">
        <v>32</v>
      </c>
      <c r="AM139" s="37" t="s">
        <v>32</v>
      </c>
      <c r="AN139" s="37" t="s">
        <v>32</v>
      </c>
      <c r="AO139" s="5" t="s">
        <v>855</v>
      </c>
    </row>
    <row r="140" ht="15.75" customHeight="1">
      <c r="A140">
        <v>29.0</v>
      </c>
      <c r="B140">
        <v>2.0</v>
      </c>
      <c r="C140">
        <v>1.0</v>
      </c>
      <c r="D140" s="5">
        <v>1.0</v>
      </c>
      <c r="E140" t="s">
        <v>856</v>
      </c>
      <c r="F140" s="5" t="s">
        <v>678</v>
      </c>
      <c r="G140" s="5" t="s">
        <v>678</v>
      </c>
      <c r="H140" s="5">
        <v>3.0</v>
      </c>
      <c r="I140" s="5">
        <v>3.0</v>
      </c>
      <c r="J140" s="5" t="s">
        <v>31</v>
      </c>
      <c r="K140" s="5" t="s">
        <v>32</v>
      </c>
      <c r="L140" s="5" t="s">
        <v>766</v>
      </c>
      <c r="M140" s="5" t="s">
        <v>680</v>
      </c>
      <c r="N140" s="5">
        <v>45.03332</v>
      </c>
      <c r="O140" s="5" t="s">
        <v>32</v>
      </c>
      <c r="P140" s="5">
        <v>2.0</v>
      </c>
      <c r="Q140" s="5">
        <v>4.927322E-4</v>
      </c>
      <c r="R140" s="5" t="s">
        <v>766</v>
      </c>
      <c r="S140" s="5" t="s">
        <v>680</v>
      </c>
      <c r="T140" s="5">
        <v>17.85735</v>
      </c>
      <c r="U140" s="5" t="s">
        <v>32</v>
      </c>
      <c r="V140" s="5">
        <v>2.0</v>
      </c>
      <c r="W140" s="5">
        <v>0.003121253</v>
      </c>
      <c r="X140" s="5" t="s">
        <v>31</v>
      </c>
      <c r="Y140" s="5" t="s">
        <v>32</v>
      </c>
      <c r="Z140" s="5" t="s">
        <v>32</v>
      </c>
      <c r="AA140" s="5" t="s">
        <v>32</v>
      </c>
      <c r="AB140" s="5" t="s">
        <v>32</v>
      </c>
      <c r="AC140" s="5" t="s">
        <v>32</v>
      </c>
      <c r="AD140" s="5" t="s">
        <v>681</v>
      </c>
      <c r="AE140" s="5">
        <v>26.0</v>
      </c>
      <c r="AF140" s="5">
        <v>4.098563</v>
      </c>
      <c r="AG140" s="5">
        <v>48.254647</v>
      </c>
      <c r="AH140" s="5">
        <v>10.30995</v>
      </c>
      <c r="AI140" s="5">
        <v>1.540743</v>
      </c>
      <c r="AJ140" s="5">
        <v>19.855333</v>
      </c>
      <c r="AK140" s="6">
        <v>15.12914</v>
      </c>
      <c r="AL140" s="6">
        <v>0.9429019</v>
      </c>
      <c r="AM140" s="6">
        <v>29.3153861</v>
      </c>
      <c r="AN140" s="6">
        <v>0.03659671</v>
      </c>
    </row>
    <row r="141" ht="15.75" customHeight="1">
      <c r="A141">
        <v>29.0</v>
      </c>
      <c r="B141">
        <v>2.0</v>
      </c>
      <c r="C141">
        <v>2.0</v>
      </c>
      <c r="D141" s="5">
        <v>1.0</v>
      </c>
      <c r="E141" t="s">
        <v>857</v>
      </c>
      <c r="F141" s="5" t="s">
        <v>708</v>
      </c>
      <c r="G141" s="5" t="s">
        <v>703</v>
      </c>
      <c r="H141" s="5">
        <v>3.0</v>
      </c>
      <c r="I141" s="5">
        <v>3.0</v>
      </c>
      <c r="J141" s="5" t="s">
        <v>31</v>
      </c>
      <c r="K141" s="5" t="s">
        <v>32</v>
      </c>
      <c r="L141" s="5" t="s">
        <v>766</v>
      </c>
      <c r="M141" s="5" t="s">
        <v>680</v>
      </c>
      <c r="N141" s="5">
        <v>2.251666</v>
      </c>
      <c r="O141" s="5" t="s">
        <v>32</v>
      </c>
      <c r="P141" s="5">
        <v>2.0</v>
      </c>
      <c r="Q141" s="5">
        <v>0.1531738</v>
      </c>
      <c r="R141" s="5" t="s">
        <v>766</v>
      </c>
      <c r="S141" s="5" t="s">
        <v>680</v>
      </c>
      <c r="T141" s="5">
        <v>-3.526419</v>
      </c>
      <c r="U141" s="5" t="s">
        <v>32</v>
      </c>
      <c r="V141" s="5">
        <v>2.0</v>
      </c>
      <c r="W141" s="5">
        <v>0.07185459</v>
      </c>
      <c r="X141" s="5" t="s">
        <v>31</v>
      </c>
      <c r="Y141" s="5" t="s">
        <v>32</v>
      </c>
      <c r="Z141" s="5" t="s">
        <v>32</v>
      </c>
      <c r="AA141" s="5" t="s">
        <v>32</v>
      </c>
      <c r="AB141" s="5" t="s">
        <v>32</v>
      </c>
      <c r="AC141" s="5" t="s">
        <v>32</v>
      </c>
      <c r="AD141" s="5" t="s">
        <v>681</v>
      </c>
      <c r="AE141" s="5">
        <v>1.3</v>
      </c>
      <c r="AF141" s="5">
        <v>-0.3837554</v>
      </c>
      <c r="AG141" s="5">
        <v>2.8812568</v>
      </c>
      <c r="AH141" s="5">
        <v>-2.035979</v>
      </c>
      <c r="AI141" s="5">
        <v>-4.1703266</v>
      </c>
      <c r="AJ141" s="5">
        <v>0.1304595</v>
      </c>
      <c r="AK141" s="6">
        <v>-0.3066578</v>
      </c>
      <c r="AL141" s="6">
        <v>-3.573646</v>
      </c>
      <c r="AM141" s="6">
        <v>2.960331</v>
      </c>
      <c r="AN141" s="6">
        <v>0.8540345</v>
      </c>
    </row>
    <row r="142" ht="15.75" customHeight="1">
      <c r="A142">
        <v>29.0</v>
      </c>
      <c r="B142">
        <v>2.0</v>
      </c>
      <c r="C142">
        <v>3.0</v>
      </c>
      <c r="D142" s="5">
        <v>1.0</v>
      </c>
      <c r="E142" t="s">
        <v>858</v>
      </c>
      <c r="F142" s="5" t="s">
        <v>678</v>
      </c>
      <c r="G142" s="5" t="s">
        <v>678</v>
      </c>
      <c r="H142" s="5">
        <v>6.0</v>
      </c>
      <c r="I142" s="5">
        <v>6.0</v>
      </c>
      <c r="J142" s="5" t="s">
        <v>31</v>
      </c>
      <c r="K142" s="5" t="s">
        <v>32</v>
      </c>
      <c r="L142" s="5" t="s">
        <v>197</v>
      </c>
      <c r="M142" s="5" t="s">
        <v>680</v>
      </c>
      <c r="N142" s="5">
        <v>21.23866</v>
      </c>
      <c r="O142" s="5" t="s">
        <v>32</v>
      </c>
      <c r="P142" s="5">
        <v>4.0</v>
      </c>
      <c r="Q142" s="58">
        <v>2.905701E-5</v>
      </c>
      <c r="R142" s="5" t="s">
        <v>197</v>
      </c>
      <c r="S142" s="5" t="s">
        <v>680</v>
      </c>
      <c r="T142" s="5">
        <v>17.22888</v>
      </c>
      <c r="U142" s="5" t="s">
        <v>32</v>
      </c>
      <c r="V142" s="5">
        <v>4.0</v>
      </c>
      <c r="W142" s="58">
        <v>6.659353E-5</v>
      </c>
      <c r="X142" s="5" t="s">
        <v>31</v>
      </c>
      <c r="Y142" s="5" t="s">
        <v>32</v>
      </c>
      <c r="Z142" s="5" t="s">
        <v>32</v>
      </c>
      <c r="AA142" s="5" t="s">
        <v>32</v>
      </c>
      <c r="AB142" s="5" t="s">
        <v>32</v>
      </c>
      <c r="AC142" s="5" t="s">
        <v>32</v>
      </c>
      <c r="AD142" s="5" t="s">
        <v>681</v>
      </c>
      <c r="AE142" s="5">
        <v>17.3413</v>
      </c>
      <c r="AF142" s="5">
        <v>5.896563</v>
      </c>
      <c r="AG142" s="5">
        <v>29.037485</v>
      </c>
      <c r="AH142" s="5">
        <v>14.06732</v>
      </c>
      <c r="AI142" s="5">
        <v>4.725533</v>
      </c>
      <c r="AJ142" s="5">
        <v>23.594545</v>
      </c>
      <c r="AK142" s="6">
        <v>15.37377</v>
      </c>
      <c r="AL142" s="6">
        <v>5.994763</v>
      </c>
      <c r="AM142" s="6">
        <v>24.752782</v>
      </c>
      <c r="AN142" s="6">
        <v>0.001314888</v>
      </c>
    </row>
    <row r="143" ht="15.75" customHeight="1">
      <c r="A143">
        <v>29.0</v>
      </c>
      <c r="B143">
        <v>3.0</v>
      </c>
      <c r="C143">
        <v>1.0</v>
      </c>
      <c r="D143" s="5">
        <v>1.0</v>
      </c>
      <c r="E143" t="s">
        <v>859</v>
      </c>
      <c r="F143" s="5" t="s">
        <v>678</v>
      </c>
      <c r="G143" s="5" t="s">
        <v>679</v>
      </c>
      <c r="H143" s="5">
        <v>10.0</v>
      </c>
      <c r="I143" s="5">
        <v>23.0</v>
      </c>
      <c r="J143" s="5" t="s">
        <v>27</v>
      </c>
      <c r="K143" s="5" t="s">
        <v>259</v>
      </c>
      <c r="L143" s="5" t="s">
        <v>340</v>
      </c>
      <c r="M143" s="5" t="s">
        <v>742</v>
      </c>
      <c r="N143" s="5">
        <v>5.660873</v>
      </c>
      <c r="O143" s="5" t="s">
        <v>32</v>
      </c>
      <c r="P143" s="5">
        <v>1.0</v>
      </c>
      <c r="Q143" s="5">
        <v>0.01734749</v>
      </c>
      <c r="R143" s="5" t="s">
        <v>340</v>
      </c>
      <c r="S143" s="5" t="s">
        <v>742</v>
      </c>
      <c r="T143" s="5">
        <v>0.383156</v>
      </c>
      <c r="U143" s="5" t="s">
        <v>32</v>
      </c>
      <c r="V143" s="5">
        <v>1.0</v>
      </c>
      <c r="W143" s="5">
        <v>0.535919</v>
      </c>
      <c r="X143" s="5" t="s">
        <v>31</v>
      </c>
      <c r="Y143" s="5" t="s">
        <v>32</v>
      </c>
      <c r="Z143" s="5" t="s">
        <v>32</v>
      </c>
      <c r="AA143" s="5" t="s">
        <v>32</v>
      </c>
      <c r="AB143" s="5" t="s">
        <v>32</v>
      </c>
      <c r="AC143" s="5" t="s">
        <v>32</v>
      </c>
      <c r="AD143" s="5" t="s">
        <v>792</v>
      </c>
      <c r="AE143" s="5">
        <v>10.32306</v>
      </c>
      <c r="AF143" s="5">
        <v>1.508854</v>
      </c>
      <c r="AG143" s="5">
        <v>70.626861</v>
      </c>
      <c r="AH143" s="5">
        <v>1.439196</v>
      </c>
      <c r="AI143" s="5">
        <v>0.4544079</v>
      </c>
      <c r="AJ143" s="5">
        <v>4.558209</v>
      </c>
      <c r="AK143" s="6">
        <v>3.296105</v>
      </c>
      <c r="AL143" s="6">
        <v>0.4898793</v>
      </c>
      <c r="AM143" s="6">
        <v>22.1775188</v>
      </c>
      <c r="AN143" s="6">
        <v>0.2200881</v>
      </c>
    </row>
    <row r="144" ht="15.75" customHeight="1">
      <c r="A144">
        <v>29.0</v>
      </c>
      <c r="B144" s="5">
        <v>3.0</v>
      </c>
      <c r="C144" s="5">
        <v>2.0</v>
      </c>
      <c r="D144" s="5">
        <v>1.0</v>
      </c>
      <c r="E144" t="s">
        <v>860</v>
      </c>
      <c r="F144" s="5" t="s">
        <v>678</v>
      </c>
      <c r="G144" s="5" t="s">
        <v>678</v>
      </c>
      <c r="H144" s="5" t="s">
        <v>259</v>
      </c>
      <c r="I144" s="5">
        <v>18.0</v>
      </c>
      <c r="J144" s="5" t="s">
        <v>31</v>
      </c>
      <c r="K144" s="5" t="s">
        <v>32</v>
      </c>
      <c r="L144" s="5" t="s">
        <v>32</v>
      </c>
      <c r="M144" s="5" t="s">
        <v>32</v>
      </c>
      <c r="N144" s="5" t="s">
        <v>32</v>
      </c>
      <c r="O144" s="5" t="s">
        <v>32</v>
      </c>
      <c r="P144" s="5" t="s">
        <v>32</v>
      </c>
      <c r="Q144" s="5" t="s">
        <v>32</v>
      </c>
      <c r="R144" s="5" t="s">
        <v>390</v>
      </c>
      <c r="S144" s="5" t="s">
        <v>695</v>
      </c>
      <c r="T144" s="5">
        <v>0.3554093</v>
      </c>
      <c r="U144" s="5" t="s">
        <v>32</v>
      </c>
      <c r="V144" s="5" t="s">
        <v>32</v>
      </c>
      <c r="W144" s="5">
        <v>0.7618264</v>
      </c>
      <c r="X144" s="5" t="s">
        <v>27</v>
      </c>
      <c r="Y144" s="5">
        <v>12.81</v>
      </c>
      <c r="Z144" s="5">
        <v>0.53</v>
      </c>
      <c r="AA144" s="5" t="s">
        <v>696</v>
      </c>
      <c r="AB144" s="5">
        <v>-5.8</v>
      </c>
      <c r="AC144" s="5">
        <v>10.6</v>
      </c>
      <c r="AD144" s="5" t="s">
        <v>681</v>
      </c>
      <c r="AE144" s="5" t="s">
        <v>32</v>
      </c>
      <c r="AF144" s="5" t="s">
        <v>32</v>
      </c>
      <c r="AG144" s="5" t="s">
        <v>32</v>
      </c>
      <c r="AH144" s="5">
        <v>0.1320236</v>
      </c>
      <c r="AI144" s="5">
        <v>-0.8008162</v>
      </c>
      <c r="AJ144" s="5">
        <v>1.060782</v>
      </c>
      <c r="AK144" s="5" t="s">
        <v>32</v>
      </c>
      <c r="AL144" s="5" t="s">
        <v>32</v>
      </c>
      <c r="AM144" s="5" t="s">
        <v>32</v>
      </c>
      <c r="AN144" s="5" t="s">
        <v>32</v>
      </c>
      <c r="AO144" s="5" t="s">
        <v>697</v>
      </c>
    </row>
    <row r="145" ht="15.75" customHeight="1">
      <c r="A145">
        <v>37.0</v>
      </c>
      <c r="B145">
        <v>1.0</v>
      </c>
      <c r="C145">
        <v>1.0</v>
      </c>
      <c r="D145" s="5">
        <v>1.0</v>
      </c>
      <c r="E145" t="s">
        <v>861</v>
      </c>
      <c r="F145" s="5" t="s">
        <v>678</v>
      </c>
      <c r="G145" s="5" t="s">
        <v>678</v>
      </c>
      <c r="H145" s="5">
        <v>13.0</v>
      </c>
      <c r="I145" s="5">
        <v>12.0</v>
      </c>
      <c r="J145" t="s">
        <v>31</v>
      </c>
      <c r="K145" t="s">
        <v>32</v>
      </c>
      <c r="L145" t="s">
        <v>390</v>
      </c>
      <c r="M145" s="5" t="s">
        <v>695</v>
      </c>
      <c r="N145" s="5">
        <v>-2.806204</v>
      </c>
      <c r="O145" s="5" t="s">
        <v>32</v>
      </c>
      <c r="P145" s="5" t="s">
        <v>32</v>
      </c>
      <c r="Q145" s="5">
        <v>0.0050129</v>
      </c>
      <c r="R145" t="s">
        <v>390</v>
      </c>
      <c r="S145" s="5" t="s">
        <v>695</v>
      </c>
      <c r="T145" s="5">
        <v>-0.9459334</v>
      </c>
      <c r="U145" s="5" t="s">
        <v>32</v>
      </c>
      <c r="V145" s="5" t="s">
        <v>32</v>
      </c>
      <c r="W145" s="5">
        <v>0.3441826</v>
      </c>
      <c r="X145" t="s">
        <v>31</v>
      </c>
      <c r="Y145" s="5" t="s">
        <v>32</v>
      </c>
      <c r="Z145" s="5" t="s">
        <v>32</v>
      </c>
      <c r="AA145" s="5" t="s">
        <v>32</v>
      </c>
      <c r="AB145" s="5" t="s">
        <v>32</v>
      </c>
      <c r="AC145" s="5" t="s">
        <v>32</v>
      </c>
      <c r="AD145" s="5" t="s">
        <v>681</v>
      </c>
      <c r="AE145" s="5">
        <v>2.955051</v>
      </c>
      <c r="AF145" s="5">
        <v>1.271629</v>
      </c>
      <c r="AG145" s="5">
        <v>4.578589</v>
      </c>
      <c r="AH145" s="5">
        <v>0.4716736</v>
      </c>
      <c r="AI145" s="5">
        <v>-0.7052214</v>
      </c>
      <c r="AJ145" s="5">
        <v>1.626032</v>
      </c>
      <c r="AK145" s="5">
        <v>1.208185</v>
      </c>
      <c r="AL145" s="5">
        <v>-0.240872</v>
      </c>
      <c r="AM145" s="5">
        <v>2.657242</v>
      </c>
      <c r="AN145" s="5">
        <v>0.1022241</v>
      </c>
      <c r="AO145" s="5" t="s">
        <v>697</v>
      </c>
    </row>
    <row r="146" ht="15.75" customHeight="1">
      <c r="A146">
        <v>37.0</v>
      </c>
      <c r="B146">
        <v>1.0</v>
      </c>
      <c r="C146">
        <v>1.0</v>
      </c>
      <c r="D146" s="5">
        <v>2.0</v>
      </c>
      <c r="E146" t="s">
        <v>861</v>
      </c>
      <c r="F146" s="5" t="s">
        <v>678</v>
      </c>
      <c r="G146" s="5" t="s">
        <v>678</v>
      </c>
      <c r="H146" s="5">
        <v>13.0</v>
      </c>
      <c r="I146" s="5">
        <v>12.0</v>
      </c>
      <c r="J146" t="s">
        <v>31</v>
      </c>
      <c r="K146" t="s">
        <v>32</v>
      </c>
      <c r="L146" t="s">
        <v>390</v>
      </c>
      <c r="M146" s="5" t="s">
        <v>695</v>
      </c>
      <c r="N146" s="5">
        <v>-2.806204</v>
      </c>
      <c r="O146" s="5" t="s">
        <v>32</v>
      </c>
      <c r="P146" s="5" t="s">
        <v>32</v>
      </c>
      <c r="Q146" s="5">
        <v>0.0050129</v>
      </c>
      <c r="R146" t="s">
        <v>390</v>
      </c>
      <c r="S146" s="5" t="s">
        <v>695</v>
      </c>
      <c r="T146" s="5">
        <v>-1.117921</v>
      </c>
      <c r="U146" s="5" t="s">
        <v>32</v>
      </c>
      <c r="V146" s="5" t="s">
        <v>32</v>
      </c>
      <c r="W146" s="5">
        <v>0.2636006</v>
      </c>
      <c r="X146" t="s">
        <v>31</v>
      </c>
      <c r="Y146" s="5" t="s">
        <v>32</v>
      </c>
      <c r="Z146" s="5" t="s">
        <v>32</v>
      </c>
      <c r="AA146" s="5" t="s">
        <v>32</v>
      </c>
      <c r="AB146" s="5" t="s">
        <v>32</v>
      </c>
      <c r="AC146" s="5" t="s">
        <v>32</v>
      </c>
      <c r="AD146" s="5" t="s">
        <v>681</v>
      </c>
      <c r="AE146" s="5">
        <v>2.955051</v>
      </c>
      <c r="AF146" s="5">
        <v>1.271629</v>
      </c>
      <c r="AG146" s="5">
        <v>4.578589</v>
      </c>
      <c r="AH146" s="5">
        <v>0.5797031</v>
      </c>
      <c r="AI146" s="5">
        <v>-0.6086357</v>
      </c>
      <c r="AJ146" s="5">
        <v>1.740774</v>
      </c>
      <c r="AK146" s="5">
        <v>1.208185</v>
      </c>
      <c r="AL146" s="5">
        <v>-0.240872</v>
      </c>
      <c r="AM146" s="5">
        <v>2.657242</v>
      </c>
      <c r="AN146" s="5">
        <v>0.1022241</v>
      </c>
      <c r="AO146" s="5" t="s">
        <v>697</v>
      </c>
    </row>
    <row r="147" ht="15.75" customHeight="1">
      <c r="A147">
        <v>37.0</v>
      </c>
      <c r="B147">
        <v>2.0</v>
      </c>
      <c r="C147">
        <v>1.0</v>
      </c>
      <c r="D147" s="5">
        <v>1.0</v>
      </c>
      <c r="E147" t="s">
        <v>862</v>
      </c>
      <c r="F147" s="5" t="s">
        <v>678</v>
      </c>
      <c r="G147" s="5" t="s">
        <v>708</v>
      </c>
      <c r="H147" s="5">
        <v>6.0</v>
      </c>
      <c r="I147" s="5">
        <v>6.0</v>
      </c>
      <c r="J147" t="s">
        <v>31</v>
      </c>
      <c r="K147" t="s">
        <v>32</v>
      </c>
      <c r="L147" s="5" t="s">
        <v>345</v>
      </c>
      <c r="M147" s="5" t="s">
        <v>680</v>
      </c>
      <c r="N147" s="5">
        <v>5.671417</v>
      </c>
      <c r="O147" s="5" t="s">
        <v>32</v>
      </c>
      <c r="P147" s="5">
        <v>2.286344</v>
      </c>
      <c r="Q147" s="5">
        <v>0.02174274</v>
      </c>
      <c r="R147" t="s">
        <v>32</v>
      </c>
      <c r="S147" s="5" t="s">
        <v>32</v>
      </c>
      <c r="T147" s="5" t="s">
        <v>32</v>
      </c>
      <c r="U147" s="5" t="s">
        <v>32</v>
      </c>
      <c r="V147" s="5" t="s">
        <v>32</v>
      </c>
      <c r="W147" s="5" t="s">
        <v>32</v>
      </c>
      <c r="X147" t="s">
        <v>31</v>
      </c>
      <c r="Y147" s="5" t="s">
        <v>32</v>
      </c>
      <c r="Z147" s="5" t="s">
        <v>32</v>
      </c>
      <c r="AA147" s="5" t="s">
        <v>32</v>
      </c>
      <c r="AB147" s="5" t="s">
        <v>32</v>
      </c>
      <c r="AC147" s="5" t="s">
        <v>32</v>
      </c>
      <c r="AD147" s="5" t="s">
        <v>687</v>
      </c>
      <c r="AE147" s="5">
        <v>3.390155</v>
      </c>
      <c r="AF147" s="5">
        <v>-0.03433533</v>
      </c>
      <c r="AG147" s="5">
        <v>6.827256</v>
      </c>
      <c r="AH147" s="5" t="s">
        <v>32</v>
      </c>
      <c r="AI147" s="5" t="s">
        <v>32</v>
      </c>
      <c r="AJ147" s="37" t="s">
        <v>32</v>
      </c>
      <c r="AK147" s="37" t="s">
        <v>32</v>
      </c>
      <c r="AL147" s="37" t="s">
        <v>32</v>
      </c>
      <c r="AM147" s="37" t="s">
        <v>32</v>
      </c>
      <c r="AN147" s="37" t="s">
        <v>32</v>
      </c>
      <c r="AO147" s="5" t="s">
        <v>769</v>
      </c>
    </row>
    <row r="148" ht="15.75" customHeight="1">
      <c r="A148">
        <v>37.0</v>
      </c>
      <c r="B148">
        <v>2.0</v>
      </c>
      <c r="C148">
        <v>2.0</v>
      </c>
      <c r="D148" s="5">
        <v>1.0</v>
      </c>
      <c r="E148" t="s">
        <v>863</v>
      </c>
      <c r="F148" s="5" t="s">
        <v>708</v>
      </c>
      <c r="G148" s="5" t="s">
        <v>735</v>
      </c>
      <c r="H148" s="5">
        <v>6.0</v>
      </c>
      <c r="I148" s="5">
        <v>6.0</v>
      </c>
      <c r="J148" t="s">
        <v>31</v>
      </c>
      <c r="K148" t="s">
        <v>32</v>
      </c>
      <c r="L148" s="5" t="s">
        <v>345</v>
      </c>
      <c r="M148" s="5" t="s">
        <v>680</v>
      </c>
      <c r="N148" s="5">
        <v>1.388225</v>
      </c>
      <c r="O148" s="5" t="s">
        <v>32</v>
      </c>
      <c r="P148" s="5">
        <v>2.011199</v>
      </c>
      <c r="Q148" s="5">
        <v>0.2988429</v>
      </c>
      <c r="R148" t="s">
        <v>32</v>
      </c>
      <c r="S148" s="5" t="s">
        <v>32</v>
      </c>
      <c r="T148" s="5" t="s">
        <v>32</v>
      </c>
      <c r="U148" s="5" t="s">
        <v>32</v>
      </c>
      <c r="V148" s="5" t="s">
        <v>32</v>
      </c>
      <c r="W148" s="5" t="s">
        <v>32</v>
      </c>
      <c r="X148" t="s">
        <v>31</v>
      </c>
      <c r="Y148" s="5" t="s">
        <v>32</v>
      </c>
      <c r="Z148" s="5" t="s">
        <v>32</v>
      </c>
      <c r="AA148" s="5" t="s">
        <v>32</v>
      </c>
      <c r="AB148" s="5" t="s">
        <v>32</v>
      </c>
      <c r="AC148" s="5" t="s">
        <v>32</v>
      </c>
      <c r="AD148" s="5" t="s">
        <v>687</v>
      </c>
      <c r="AE148" s="5">
        <v>0.8026133</v>
      </c>
      <c r="AF148" s="5">
        <v>-1.028116</v>
      </c>
      <c r="AG148" s="5">
        <v>2.48923</v>
      </c>
      <c r="AH148" s="5" t="s">
        <v>32</v>
      </c>
      <c r="AI148" s="5" t="s">
        <v>32</v>
      </c>
      <c r="AJ148" s="37" t="s">
        <v>32</v>
      </c>
      <c r="AK148" s="37" t="s">
        <v>32</v>
      </c>
      <c r="AL148" s="37" t="s">
        <v>32</v>
      </c>
      <c r="AM148" s="37" t="s">
        <v>32</v>
      </c>
      <c r="AN148" s="37" t="s">
        <v>32</v>
      </c>
      <c r="AO148" s="5" t="s">
        <v>769</v>
      </c>
    </row>
    <row r="149" ht="15.75" customHeight="1">
      <c r="A149">
        <v>37.0</v>
      </c>
      <c r="B149">
        <v>3.0</v>
      </c>
      <c r="C149">
        <v>1.0</v>
      </c>
      <c r="D149" s="5">
        <v>1.0</v>
      </c>
      <c r="E149" t="s">
        <v>864</v>
      </c>
      <c r="F149" s="5" t="s">
        <v>678</v>
      </c>
      <c r="G149" s="5" t="s">
        <v>708</v>
      </c>
      <c r="H149" s="5">
        <v>6.0</v>
      </c>
      <c r="I149" s="5">
        <v>6.0</v>
      </c>
      <c r="J149" t="s">
        <v>31</v>
      </c>
      <c r="K149" t="s">
        <v>32</v>
      </c>
      <c r="L149" s="5" t="s">
        <v>197</v>
      </c>
      <c r="M149" s="5" t="s">
        <v>680</v>
      </c>
      <c r="N149" s="5">
        <v>15.25125</v>
      </c>
      <c r="O149" s="5" t="s">
        <v>32</v>
      </c>
      <c r="P149" s="5">
        <v>4.0</v>
      </c>
      <c r="Q149" s="5">
        <v>1.077913E-4</v>
      </c>
      <c r="R149" t="s">
        <v>32</v>
      </c>
      <c r="S149" s="5" t="s">
        <v>32</v>
      </c>
      <c r="T149" s="5" t="s">
        <v>32</v>
      </c>
      <c r="U149" s="5" t="s">
        <v>32</v>
      </c>
      <c r="V149" s="5" t="s">
        <v>32</v>
      </c>
      <c r="W149" s="5" t="s">
        <v>32</v>
      </c>
      <c r="X149" t="s">
        <v>31</v>
      </c>
      <c r="Y149" s="5" t="s">
        <v>32</v>
      </c>
      <c r="Z149" s="5" t="s">
        <v>32</v>
      </c>
      <c r="AA149" s="5" t="s">
        <v>32</v>
      </c>
      <c r="AB149" s="5" t="s">
        <v>32</v>
      </c>
      <c r="AC149" s="5" t="s">
        <v>32</v>
      </c>
      <c r="AD149" s="5" t="s">
        <v>681</v>
      </c>
      <c r="AE149" s="5">
        <v>12.45259</v>
      </c>
      <c r="AF149" s="5">
        <v>4.142031</v>
      </c>
      <c r="AG149" s="5">
        <v>20.9142</v>
      </c>
      <c r="AH149" s="5" t="s">
        <v>32</v>
      </c>
      <c r="AI149" s="5" t="s">
        <v>32</v>
      </c>
      <c r="AJ149" s="37" t="s">
        <v>32</v>
      </c>
      <c r="AK149" s="37" t="s">
        <v>32</v>
      </c>
      <c r="AL149" s="37" t="s">
        <v>32</v>
      </c>
      <c r="AM149" s="37" t="s">
        <v>32</v>
      </c>
      <c r="AN149" s="37" t="s">
        <v>32</v>
      </c>
      <c r="AO149" s="5" t="s">
        <v>769</v>
      </c>
    </row>
    <row r="150" ht="15.75" customHeight="1">
      <c r="A150">
        <v>39.0</v>
      </c>
      <c r="B150" s="5">
        <v>1.0</v>
      </c>
      <c r="C150" s="5">
        <v>1.0</v>
      </c>
      <c r="D150" s="5">
        <v>1.0</v>
      </c>
      <c r="E150" s="5" t="s">
        <v>865</v>
      </c>
      <c r="F150" s="5" t="s">
        <v>678</v>
      </c>
      <c r="G150" s="5" t="s">
        <v>703</v>
      </c>
      <c r="H150" s="5">
        <v>10.0</v>
      </c>
      <c r="I150" s="5">
        <v>13.0</v>
      </c>
      <c r="J150" t="s">
        <v>27</v>
      </c>
      <c r="K150" s="5" t="s">
        <v>259</v>
      </c>
      <c r="L150" t="s">
        <v>345</v>
      </c>
      <c r="M150" s="5" t="s">
        <v>680</v>
      </c>
      <c r="N150" s="5">
        <v>5.676941</v>
      </c>
      <c r="O150" s="5" t="s">
        <v>32</v>
      </c>
      <c r="P150" s="5">
        <v>4.015065</v>
      </c>
      <c r="Q150" s="5">
        <v>0.00469753</v>
      </c>
      <c r="R150" t="s">
        <v>345</v>
      </c>
      <c r="S150" s="5" t="s">
        <v>680</v>
      </c>
      <c r="T150" s="5">
        <v>-1.795881</v>
      </c>
      <c r="U150" s="5" t="s">
        <v>32</v>
      </c>
      <c r="V150" s="5">
        <v>9.656009</v>
      </c>
      <c r="W150" s="5">
        <v>0.103811</v>
      </c>
      <c r="X150" t="s">
        <v>31</v>
      </c>
      <c r="Y150" s="5" t="s">
        <v>32</v>
      </c>
      <c r="Z150" s="5" t="s">
        <v>32</v>
      </c>
      <c r="AA150" s="5" t="s">
        <v>32</v>
      </c>
      <c r="AB150" s="5" t="s">
        <v>32</v>
      </c>
      <c r="AC150" s="5" t="s">
        <v>32</v>
      </c>
      <c r="AD150" s="5" t="s">
        <v>687</v>
      </c>
      <c r="AE150" s="5">
        <v>2.541195</v>
      </c>
      <c r="AF150" s="5">
        <v>0.402931</v>
      </c>
      <c r="AG150" s="5">
        <v>4.597614</v>
      </c>
      <c r="AH150" s="5">
        <v>-1.131789</v>
      </c>
      <c r="AI150" s="5">
        <v>-2.355</v>
      </c>
      <c r="AJ150" s="5">
        <v>0.1594191</v>
      </c>
      <c r="AK150" s="6">
        <v>0.597033</v>
      </c>
      <c r="AL150" s="6">
        <v>-2.996234</v>
      </c>
      <c r="AM150" s="6">
        <v>4.190299</v>
      </c>
      <c r="AN150" s="6">
        <v>0.7446858</v>
      </c>
    </row>
    <row r="151" ht="15.75" customHeight="1">
      <c r="A151">
        <v>39.0</v>
      </c>
      <c r="B151">
        <v>1.0</v>
      </c>
      <c r="C151" s="5">
        <v>2.0</v>
      </c>
      <c r="D151" s="5">
        <v>1.0</v>
      </c>
      <c r="E151" s="5" t="s">
        <v>866</v>
      </c>
      <c r="F151" s="5" t="s">
        <v>678</v>
      </c>
      <c r="G151" s="5" t="s">
        <v>678</v>
      </c>
      <c r="H151" s="5">
        <v>6.0</v>
      </c>
      <c r="I151" s="5">
        <v>20.0</v>
      </c>
      <c r="J151" t="s">
        <v>31</v>
      </c>
      <c r="K151" t="s">
        <v>32</v>
      </c>
      <c r="L151" s="5" t="s">
        <v>32</v>
      </c>
      <c r="M151" s="5" t="s">
        <v>32</v>
      </c>
      <c r="N151" s="5" t="s">
        <v>32</v>
      </c>
      <c r="O151" s="5" t="s">
        <v>32</v>
      </c>
      <c r="P151" s="5" t="s">
        <v>32</v>
      </c>
      <c r="Q151" s="5" t="s">
        <v>32</v>
      </c>
      <c r="R151" s="5" t="s">
        <v>32</v>
      </c>
      <c r="S151" s="5" t="s">
        <v>32</v>
      </c>
      <c r="T151" s="5" t="s">
        <v>32</v>
      </c>
      <c r="U151" s="5" t="s">
        <v>32</v>
      </c>
      <c r="V151" s="5" t="s">
        <v>32</v>
      </c>
      <c r="W151" s="5" t="s">
        <v>32</v>
      </c>
      <c r="X151" t="s">
        <v>31</v>
      </c>
      <c r="Y151" s="5" t="s">
        <v>32</v>
      </c>
      <c r="Z151" s="5" t="s">
        <v>32</v>
      </c>
      <c r="AA151" s="5" t="s">
        <v>32</v>
      </c>
      <c r="AB151" s="5" t="s">
        <v>32</v>
      </c>
      <c r="AC151" s="5" t="s">
        <v>32</v>
      </c>
      <c r="AD151" s="5" t="s">
        <v>32</v>
      </c>
      <c r="AE151" s="5" t="s">
        <v>32</v>
      </c>
      <c r="AF151" s="5" t="s">
        <v>32</v>
      </c>
      <c r="AG151" s="5" t="s">
        <v>32</v>
      </c>
      <c r="AH151" s="5" t="s">
        <v>32</v>
      </c>
      <c r="AI151" s="5" t="s">
        <v>32</v>
      </c>
      <c r="AJ151" s="5" t="s">
        <v>32</v>
      </c>
      <c r="AK151" s="37" t="s">
        <v>32</v>
      </c>
      <c r="AL151" s="37" t="s">
        <v>32</v>
      </c>
      <c r="AM151" s="37" t="s">
        <v>32</v>
      </c>
      <c r="AN151" s="37" t="s">
        <v>32</v>
      </c>
      <c r="AO151" s="47"/>
    </row>
    <row r="152" ht="15.75" customHeight="1">
      <c r="A152">
        <v>41.0</v>
      </c>
      <c r="B152" s="5">
        <v>1.0</v>
      </c>
      <c r="C152" s="5">
        <v>1.0</v>
      </c>
      <c r="D152" s="5">
        <v>1.0</v>
      </c>
      <c r="E152" s="5" t="s">
        <v>867</v>
      </c>
      <c r="F152" s="5" t="s">
        <v>708</v>
      </c>
      <c r="G152" s="5" t="s">
        <v>679</v>
      </c>
      <c r="H152" s="5" t="s">
        <v>259</v>
      </c>
      <c r="I152" s="5">
        <v>6.0</v>
      </c>
      <c r="J152" s="5" t="s">
        <v>31</v>
      </c>
      <c r="K152" s="5" t="s">
        <v>32</v>
      </c>
      <c r="L152" s="5" t="s">
        <v>32</v>
      </c>
      <c r="M152" s="5" t="s">
        <v>32</v>
      </c>
      <c r="N152" s="5" t="s">
        <v>32</v>
      </c>
      <c r="O152" s="5" t="s">
        <v>32</v>
      </c>
      <c r="P152" s="5" t="s">
        <v>32</v>
      </c>
      <c r="Q152" s="5" t="s">
        <v>32</v>
      </c>
      <c r="R152" s="5" t="s">
        <v>197</v>
      </c>
      <c r="S152" s="5" t="s">
        <v>680</v>
      </c>
      <c r="T152" s="5">
        <v>1.455489</v>
      </c>
      <c r="U152" s="5" t="s">
        <v>32</v>
      </c>
      <c r="V152" s="5">
        <v>4.0</v>
      </c>
      <c r="W152" s="5">
        <v>0.2192356</v>
      </c>
      <c r="X152" s="5" t="s">
        <v>27</v>
      </c>
      <c r="Y152" s="5">
        <v>11.29347</v>
      </c>
      <c r="Z152" s="5">
        <v>15.58071</v>
      </c>
      <c r="AA152" s="5" t="s">
        <v>715</v>
      </c>
      <c r="AB152" s="5">
        <v>-14.14056</v>
      </c>
      <c r="AC152" s="5">
        <v>45.30198</v>
      </c>
      <c r="AD152" s="5" t="s">
        <v>681</v>
      </c>
      <c r="AE152" s="5" t="s">
        <v>32</v>
      </c>
      <c r="AF152" s="5" t="s">
        <v>32</v>
      </c>
      <c r="AG152" s="5" t="s">
        <v>32</v>
      </c>
      <c r="AH152" s="5">
        <v>1.188402</v>
      </c>
      <c r="AI152" s="5">
        <v>-0.6541789</v>
      </c>
      <c r="AJ152" s="5">
        <v>2.9193827</v>
      </c>
      <c r="AK152" s="37" t="s">
        <v>32</v>
      </c>
      <c r="AL152" s="37" t="s">
        <v>32</v>
      </c>
      <c r="AM152" s="37" t="s">
        <v>32</v>
      </c>
      <c r="AN152" s="37" t="s">
        <v>32</v>
      </c>
    </row>
    <row r="153" ht="15.75" customHeight="1">
      <c r="A153" s="5">
        <v>41.0</v>
      </c>
      <c r="B153" s="5">
        <v>2.0</v>
      </c>
      <c r="C153" s="5">
        <v>1.0</v>
      </c>
      <c r="D153" s="5">
        <v>1.0</v>
      </c>
      <c r="E153" s="5" t="s">
        <v>868</v>
      </c>
      <c r="F153" s="5" t="s">
        <v>708</v>
      </c>
      <c r="G153" s="5" t="s">
        <v>678</v>
      </c>
      <c r="H153" s="5">
        <v>20.0</v>
      </c>
      <c r="I153" s="5">
        <v>84.0</v>
      </c>
      <c r="J153" s="5" t="s">
        <v>27</v>
      </c>
      <c r="K153" s="5" t="s">
        <v>340</v>
      </c>
      <c r="L153" s="5" t="s">
        <v>340</v>
      </c>
      <c r="M153" s="5" t="s">
        <v>742</v>
      </c>
      <c r="N153" s="5">
        <v>0.3750965</v>
      </c>
      <c r="O153" s="5" t="s">
        <v>32</v>
      </c>
      <c r="P153" s="5">
        <v>1.0</v>
      </c>
      <c r="Q153" s="5">
        <v>0.5402393</v>
      </c>
      <c r="R153" s="5" t="s">
        <v>340</v>
      </c>
      <c r="S153" s="5" t="s">
        <v>742</v>
      </c>
      <c r="T153" s="5">
        <v>5.16551</v>
      </c>
      <c r="U153" s="5" t="s">
        <v>32</v>
      </c>
      <c r="V153" s="5">
        <v>1.0</v>
      </c>
      <c r="W153" s="5">
        <v>0.0230397</v>
      </c>
      <c r="X153" s="5" t="s">
        <v>31</v>
      </c>
      <c r="Y153" s="5" t="s">
        <v>32</v>
      </c>
      <c r="Z153" s="5" t="s">
        <v>32</v>
      </c>
      <c r="AA153" s="5" t="s">
        <v>32</v>
      </c>
      <c r="AB153" s="5" t="s">
        <v>32</v>
      </c>
      <c r="AC153" s="5" t="s">
        <v>32</v>
      </c>
      <c r="AD153" s="5" t="s">
        <v>792</v>
      </c>
      <c r="AE153" s="5">
        <v>1.691181</v>
      </c>
      <c r="AF153" s="5">
        <v>0.3147196</v>
      </c>
      <c r="AG153" s="5">
        <v>9.087749</v>
      </c>
      <c r="AH153" s="5">
        <v>1.945032</v>
      </c>
      <c r="AI153" s="5">
        <v>1.095877</v>
      </c>
      <c r="AJ153" s="5">
        <v>3.452168</v>
      </c>
      <c r="AK153" s="6">
        <v>1.916873</v>
      </c>
      <c r="AL153" s="6">
        <v>1.113733</v>
      </c>
      <c r="AM153" s="6">
        <v>3.299177</v>
      </c>
      <c r="AN153" s="6">
        <v>0.01883464</v>
      </c>
    </row>
    <row r="154" ht="15.75" customHeight="1">
      <c r="A154">
        <v>42.0</v>
      </c>
      <c r="B154" s="5">
        <v>1.0</v>
      </c>
      <c r="C154" s="5">
        <v>1.0</v>
      </c>
      <c r="D154" s="5">
        <v>1.0</v>
      </c>
      <c r="E154" s="5" t="s">
        <v>869</v>
      </c>
      <c r="F154" s="5" t="s">
        <v>678</v>
      </c>
      <c r="G154" s="5" t="s">
        <v>678</v>
      </c>
      <c r="H154" s="5" t="s">
        <v>259</v>
      </c>
      <c r="I154" s="5">
        <v>3.0</v>
      </c>
      <c r="J154" s="5" t="s">
        <v>31</v>
      </c>
      <c r="K154" s="5" t="s">
        <v>32</v>
      </c>
      <c r="L154" s="5" t="s">
        <v>32</v>
      </c>
      <c r="M154" s="5" t="s">
        <v>32</v>
      </c>
      <c r="N154" s="5" t="s">
        <v>32</v>
      </c>
      <c r="O154" s="5" t="s">
        <v>32</v>
      </c>
      <c r="P154" s="5" t="s">
        <v>32</v>
      </c>
      <c r="Q154" s="5" t="s">
        <v>32</v>
      </c>
      <c r="R154" s="5" t="s">
        <v>32</v>
      </c>
      <c r="S154" s="5" t="s">
        <v>32</v>
      </c>
      <c r="T154" s="5" t="s">
        <v>32</v>
      </c>
      <c r="U154" s="5" t="s">
        <v>32</v>
      </c>
      <c r="V154" s="5" t="s">
        <v>32</v>
      </c>
      <c r="W154" s="5" t="s">
        <v>32</v>
      </c>
      <c r="X154" s="5" t="s">
        <v>27</v>
      </c>
      <c r="Y154" s="5" t="s">
        <v>32</v>
      </c>
      <c r="Z154" s="5" t="s">
        <v>32</v>
      </c>
      <c r="AA154" s="5" t="s">
        <v>32</v>
      </c>
      <c r="AB154" s="5" t="s">
        <v>32</v>
      </c>
      <c r="AC154" s="5" t="s">
        <v>32</v>
      </c>
      <c r="AD154" s="5" t="s">
        <v>32</v>
      </c>
      <c r="AE154" s="5" t="s">
        <v>32</v>
      </c>
      <c r="AF154" s="5" t="s">
        <v>32</v>
      </c>
      <c r="AG154" s="5" t="s">
        <v>32</v>
      </c>
      <c r="AH154" s="5" t="s">
        <v>32</v>
      </c>
      <c r="AI154" s="5" t="s">
        <v>32</v>
      </c>
      <c r="AJ154" s="37" t="s">
        <v>32</v>
      </c>
      <c r="AK154" s="37" t="s">
        <v>32</v>
      </c>
      <c r="AL154" s="37" t="s">
        <v>32</v>
      </c>
      <c r="AM154" s="37" t="s">
        <v>32</v>
      </c>
      <c r="AN154" s="37" t="s">
        <v>32</v>
      </c>
      <c r="AO154" s="5" t="s">
        <v>870</v>
      </c>
    </row>
    <row r="155" ht="15.75" customHeight="1">
      <c r="A155">
        <v>42.0</v>
      </c>
      <c r="B155" s="5">
        <v>2.0</v>
      </c>
      <c r="C155" s="5">
        <v>1.0</v>
      </c>
      <c r="D155" s="5">
        <v>1.0</v>
      </c>
      <c r="E155" s="5" t="s">
        <v>871</v>
      </c>
      <c r="F155" s="5" t="s">
        <v>678</v>
      </c>
      <c r="G155" s="5" t="s">
        <v>679</v>
      </c>
      <c r="H155" s="5">
        <v>14.0</v>
      </c>
      <c r="I155" s="5">
        <v>12.0</v>
      </c>
      <c r="J155" s="5" t="s">
        <v>27</v>
      </c>
      <c r="K155" s="5" t="s">
        <v>541</v>
      </c>
      <c r="L155" s="5" t="s">
        <v>197</v>
      </c>
      <c r="M155" s="5" t="s">
        <v>680</v>
      </c>
      <c r="N155" s="5">
        <v>4.288986</v>
      </c>
      <c r="O155" s="5" t="s">
        <v>32</v>
      </c>
      <c r="P155" s="5">
        <v>12.0</v>
      </c>
      <c r="Q155" s="5">
        <v>0.001052166</v>
      </c>
      <c r="R155" s="5" t="s">
        <v>197</v>
      </c>
      <c r="S155" s="5" t="s">
        <v>680</v>
      </c>
      <c r="T155" s="5">
        <v>0.4739758</v>
      </c>
      <c r="U155" s="5" t="s">
        <v>32</v>
      </c>
      <c r="V155" s="5">
        <v>10.0</v>
      </c>
      <c r="W155" s="5">
        <v>0.6456962</v>
      </c>
      <c r="X155" s="5" t="s">
        <v>31</v>
      </c>
      <c r="Y155" s="5" t="s">
        <v>32</v>
      </c>
      <c r="Z155" s="5" t="s">
        <v>32</v>
      </c>
      <c r="AA155" s="5" t="s">
        <v>32</v>
      </c>
      <c r="AB155" s="5" t="s">
        <v>32</v>
      </c>
      <c r="AC155" s="5" t="s">
        <v>32</v>
      </c>
      <c r="AD155" s="5" t="s">
        <v>681</v>
      </c>
      <c r="AE155" s="5">
        <v>2.292559</v>
      </c>
      <c r="AF155" s="5">
        <v>0.8800974</v>
      </c>
      <c r="AG155" s="5">
        <v>3.6511361</v>
      </c>
      <c r="AH155" s="5">
        <v>0.2736501</v>
      </c>
      <c r="AI155" s="5">
        <v>-0.8707803</v>
      </c>
      <c r="AJ155" s="5">
        <v>1.4047364</v>
      </c>
      <c r="AK155" s="6">
        <v>1.237453</v>
      </c>
      <c r="AL155" s="6">
        <v>-0.7390172</v>
      </c>
      <c r="AM155" s="6">
        <v>3.2139238</v>
      </c>
      <c r="AN155" s="6">
        <v>0.219778</v>
      </c>
      <c r="AO155" s="5" t="s">
        <v>872</v>
      </c>
    </row>
    <row r="156" ht="15.75" customHeight="1">
      <c r="A156">
        <v>42.0</v>
      </c>
      <c r="B156" s="5">
        <v>2.0</v>
      </c>
      <c r="C156" s="5">
        <v>2.0</v>
      </c>
      <c r="D156" s="5">
        <v>1.0</v>
      </c>
      <c r="E156" s="5" t="s">
        <v>873</v>
      </c>
      <c r="F156" s="5" t="s">
        <v>678</v>
      </c>
      <c r="G156" s="5" t="s">
        <v>679</v>
      </c>
      <c r="H156" s="5">
        <v>14.0</v>
      </c>
      <c r="I156" s="5">
        <v>13.0</v>
      </c>
      <c r="J156" s="5" t="s">
        <v>31</v>
      </c>
      <c r="K156" s="5" t="s">
        <v>32</v>
      </c>
      <c r="L156" s="5" t="s">
        <v>345</v>
      </c>
      <c r="M156" s="5" t="s">
        <v>680</v>
      </c>
      <c r="N156" s="5">
        <v>4.56077</v>
      </c>
      <c r="O156" s="5" t="s">
        <v>32</v>
      </c>
      <c r="P156" s="5">
        <v>7.376149</v>
      </c>
      <c r="Q156" s="5">
        <v>0.002276347</v>
      </c>
      <c r="R156" s="5" t="s">
        <v>197</v>
      </c>
      <c r="S156" s="5" t="s">
        <v>680</v>
      </c>
      <c r="T156" s="5">
        <v>0.6061607</v>
      </c>
      <c r="U156" s="5" t="s">
        <v>32</v>
      </c>
      <c r="V156" s="5">
        <v>11.0</v>
      </c>
      <c r="W156" s="5">
        <v>0.5567099</v>
      </c>
      <c r="X156" s="5" t="s">
        <v>31</v>
      </c>
      <c r="Y156" s="5" t="s">
        <v>32</v>
      </c>
      <c r="Z156" s="5" t="s">
        <v>32</v>
      </c>
      <c r="AA156" s="5" t="s">
        <v>32</v>
      </c>
      <c r="AB156" s="5" t="s">
        <v>32</v>
      </c>
      <c r="AC156" s="5" t="s">
        <v>32</v>
      </c>
      <c r="AD156" s="5" t="s">
        <v>687</v>
      </c>
      <c r="AE156" s="5">
        <v>5.342071</v>
      </c>
      <c r="AF156" s="5">
        <v>2.213625</v>
      </c>
      <c r="AG156" s="5">
        <v>8.449566</v>
      </c>
      <c r="AH156" s="5">
        <v>0.2623192</v>
      </c>
      <c r="AI156" s="5">
        <v>-0.8519444</v>
      </c>
      <c r="AJ156" s="5">
        <v>1.351713</v>
      </c>
      <c r="AK156" s="6">
        <v>2.571135</v>
      </c>
      <c r="AL156" s="6">
        <v>-2.386288</v>
      </c>
      <c r="AM156" s="6">
        <v>7.528559</v>
      </c>
      <c r="AN156" s="6">
        <v>0.3093806</v>
      </c>
      <c r="AO156" s="5" t="s">
        <v>872</v>
      </c>
    </row>
    <row r="157" ht="15.75" customHeight="1">
      <c r="A157">
        <v>42.0</v>
      </c>
      <c r="B157" s="5">
        <v>2.0</v>
      </c>
      <c r="C157" s="5">
        <v>3.0</v>
      </c>
      <c r="D157" s="5">
        <v>1.0</v>
      </c>
      <c r="E157" s="5" t="s">
        <v>874</v>
      </c>
      <c r="F157" s="5" t="s">
        <v>678</v>
      </c>
      <c r="G157" s="5" t="s">
        <v>679</v>
      </c>
      <c r="H157" s="5">
        <v>10.0</v>
      </c>
      <c r="I157" s="5">
        <v>12.0</v>
      </c>
      <c r="J157" s="5" t="s">
        <v>31</v>
      </c>
      <c r="K157" s="5" t="s">
        <v>32</v>
      </c>
      <c r="L157" s="5" t="s">
        <v>390</v>
      </c>
      <c r="M157" s="5" t="s">
        <v>695</v>
      </c>
      <c r="N157" s="5">
        <v>2.78543</v>
      </c>
      <c r="O157" s="5" t="s">
        <v>32</v>
      </c>
      <c r="P157" s="5" t="s">
        <v>32</v>
      </c>
      <c r="Q157" s="5">
        <v>0.007936508</v>
      </c>
      <c r="R157" s="5" t="s">
        <v>390</v>
      </c>
      <c r="S157" s="5" t="s">
        <v>695</v>
      </c>
      <c r="T157" s="5">
        <v>0.1601282</v>
      </c>
      <c r="U157" s="5" t="s">
        <v>32</v>
      </c>
      <c r="V157" s="5" t="s">
        <v>32</v>
      </c>
      <c r="W157" s="5">
        <v>0.9372294</v>
      </c>
      <c r="X157" s="5" t="s">
        <v>31</v>
      </c>
      <c r="Y157" s="5" t="s">
        <v>32</v>
      </c>
      <c r="Z157" s="5" t="s">
        <v>32</v>
      </c>
      <c r="AA157" s="5" t="s">
        <v>32</v>
      </c>
      <c r="AB157" s="5" t="s">
        <v>32</v>
      </c>
      <c r="AC157" s="5" t="s">
        <v>32</v>
      </c>
      <c r="AD157" s="5" t="s">
        <v>681</v>
      </c>
      <c r="AE157" s="5">
        <v>1.937689</v>
      </c>
      <c r="AF157" s="5">
        <v>0.348804</v>
      </c>
      <c r="AG157" s="5">
        <v>3.4519</v>
      </c>
      <c r="AH157" s="5">
        <v>0.5447114</v>
      </c>
      <c r="AI157" s="5">
        <v>-0.6240027</v>
      </c>
      <c r="AJ157" s="5">
        <v>1.687695</v>
      </c>
      <c r="AK157" s="5">
        <v>1.106406</v>
      </c>
      <c r="AL157" s="5">
        <v>-0.2328773</v>
      </c>
      <c r="AM157" s="5">
        <v>2.44569</v>
      </c>
      <c r="AN157" s="5">
        <v>0.1054125</v>
      </c>
      <c r="AO157" s="5" t="s">
        <v>697</v>
      </c>
    </row>
    <row r="158" ht="15.75" customHeight="1">
      <c r="A158">
        <v>42.0</v>
      </c>
      <c r="B158" s="5">
        <v>2.0</v>
      </c>
      <c r="C158" s="5">
        <v>4.0</v>
      </c>
      <c r="D158" s="5">
        <v>1.0</v>
      </c>
      <c r="E158" s="5" t="s">
        <v>875</v>
      </c>
      <c r="F158" s="5" t="s">
        <v>678</v>
      </c>
      <c r="G158" s="5" t="s">
        <v>679</v>
      </c>
      <c r="H158" s="5">
        <v>10.0</v>
      </c>
      <c r="I158" s="5">
        <v>13.0</v>
      </c>
      <c r="J158" s="5" t="s">
        <v>31</v>
      </c>
      <c r="K158" s="5" t="s">
        <v>32</v>
      </c>
      <c r="L158" s="5" t="s">
        <v>390</v>
      </c>
      <c r="M158" s="5" t="s">
        <v>695</v>
      </c>
      <c r="N158" s="5">
        <v>2.78543</v>
      </c>
      <c r="O158" s="5" t="s">
        <v>32</v>
      </c>
      <c r="P158" s="5" t="s">
        <v>32</v>
      </c>
      <c r="Q158" s="5">
        <v>0.007936508</v>
      </c>
      <c r="R158" s="5" t="s">
        <v>390</v>
      </c>
      <c r="S158" s="5" t="s">
        <v>695</v>
      </c>
      <c r="T158" s="5">
        <v>0.0</v>
      </c>
      <c r="U158" s="5" t="s">
        <v>32</v>
      </c>
      <c r="V158" s="5" t="s">
        <v>32</v>
      </c>
      <c r="W158" s="5">
        <v>1.0</v>
      </c>
      <c r="X158" s="5" t="s">
        <v>31</v>
      </c>
      <c r="Y158" s="5" t="s">
        <v>32</v>
      </c>
      <c r="Z158" s="5" t="s">
        <v>32</v>
      </c>
      <c r="AA158" s="5" t="s">
        <v>32</v>
      </c>
      <c r="AB158" s="5" t="s">
        <v>32</v>
      </c>
      <c r="AC158" s="5" t="s">
        <v>32</v>
      </c>
      <c r="AD158" s="5" t="s">
        <v>681</v>
      </c>
      <c r="AE158" s="5">
        <v>1.937689</v>
      </c>
      <c r="AF158" s="5">
        <v>0.348804</v>
      </c>
      <c r="AG158" s="5">
        <v>3.4519</v>
      </c>
      <c r="AH158" s="5">
        <v>0.411894</v>
      </c>
      <c r="AI158" s="5">
        <v>-0.700735</v>
      </c>
      <c r="AJ158" s="5">
        <v>1.506476</v>
      </c>
      <c r="AK158" s="5">
        <v>1.037677</v>
      </c>
      <c r="AL158" s="5">
        <v>-0.4332259</v>
      </c>
      <c r="AM158" s="5">
        <v>2.50858</v>
      </c>
      <c r="AN158" s="5">
        <v>0.1667585</v>
      </c>
      <c r="AO158" s="5" t="s">
        <v>697</v>
      </c>
    </row>
    <row r="159" ht="15.75" customHeight="1">
      <c r="A159">
        <v>44.0</v>
      </c>
      <c r="B159" s="5">
        <v>1.0</v>
      </c>
      <c r="C159">
        <v>1.0</v>
      </c>
      <c r="D159" s="5">
        <v>1.0</v>
      </c>
      <c r="E159" t="s">
        <v>876</v>
      </c>
      <c r="F159" s="5" t="s">
        <v>678</v>
      </c>
      <c r="G159" s="5" t="s">
        <v>679</v>
      </c>
      <c r="H159" s="5">
        <v>20.0</v>
      </c>
      <c r="I159" s="5">
        <v>28.0</v>
      </c>
      <c r="J159" t="s">
        <v>27</v>
      </c>
      <c r="K159" s="5" t="s">
        <v>197</v>
      </c>
      <c r="L159" s="5" t="s">
        <v>877</v>
      </c>
      <c r="M159" s="5" t="s">
        <v>695</v>
      </c>
      <c r="N159" s="5">
        <v>2.055702</v>
      </c>
      <c r="O159" s="5" t="s">
        <v>32</v>
      </c>
      <c r="P159" s="5" t="s">
        <v>32</v>
      </c>
      <c r="Q159" s="5">
        <v>0.03981128</v>
      </c>
      <c r="R159" s="5" t="s">
        <v>877</v>
      </c>
      <c r="S159" s="5" t="s">
        <v>695</v>
      </c>
      <c r="T159" s="5">
        <v>0.1924061</v>
      </c>
      <c r="U159" s="5" t="s">
        <v>32</v>
      </c>
      <c r="V159" s="5" t="s">
        <v>32</v>
      </c>
      <c r="W159" s="5">
        <v>0.8474241</v>
      </c>
      <c r="X159" t="s">
        <v>31</v>
      </c>
      <c r="Y159" s="5" t="s">
        <v>32</v>
      </c>
      <c r="Z159" s="5" t="s">
        <v>32</v>
      </c>
      <c r="AA159" s="5" t="s">
        <v>32</v>
      </c>
      <c r="AB159" s="5" t="s">
        <v>32</v>
      </c>
      <c r="AC159" s="5" t="s">
        <v>32</v>
      </c>
      <c r="AD159" s="5" t="s">
        <v>792</v>
      </c>
      <c r="AE159" s="5">
        <v>4.079901</v>
      </c>
      <c r="AF159" s="5">
        <v>1.067675</v>
      </c>
      <c r="AG159" s="5">
        <v>15.590505</v>
      </c>
      <c r="AH159" s="5">
        <v>1.076923</v>
      </c>
      <c r="AI159" s="5">
        <v>0.5062116</v>
      </c>
      <c r="AJ159" s="5">
        <v>2.2910642</v>
      </c>
      <c r="AK159" s="6">
        <v>1.859225</v>
      </c>
      <c r="AL159" s="6">
        <v>0.5148898</v>
      </c>
      <c r="AM159" s="6">
        <v>6.7135112</v>
      </c>
      <c r="AN159" s="6">
        <v>0.343806</v>
      </c>
    </row>
    <row r="160" ht="15.75" customHeight="1">
      <c r="A160">
        <v>44.0</v>
      </c>
      <c r="B160" s="5">
        <v>1.0</v>
      </c>
      <c r="C160">
        <v>2.0</v>
      </c>
      <c r="D160" s="5">
        <v>1.0</v>
      </c>
      <c r="E160" t="s">
        <v>878</v>
      </c>
      <c r="F160" s="5" t="s">
        <v>678</v>
      </c>
      <c r="G160" s="5" t="s">
        <v>703</v>
      </c>
      <c r="H160" s="5">
        <v>20.0</v>
      </c>
      <c r="I160" s="5">
        <v>22.0</v>
      </c>
      <c r="J160" t="s">
        <v>27</v>
      </c>
      <c r="K160" s="5" t="s">
        <v>197</v>
      </c>
      <c r="L160" s="5" t="s">
        <v>877</v>
      </c>
      <c r="M160" s="5" t="s">
        <v>695</v>
      </c>
      <c r="N160" s="5">
        <v>2.561347</v>
      </c>
      <c r="O160" s="5" t="s">
        <v>32</v>
      </c>
      <c r="P160" s="5" t="s">
        <v>32</v>
      </c>
      <c r="Q160" s="5">
        <v>0.01042671</v>
      </c>
      <c r="R160" s="5" t="s">
        <v>877</v>
      </c>
      <c r="S160" s="5" t="s">
        <v>695</v>
      </c>
      <c r="T160" s="5">
        <v>-0.07056167</v>
      </c>
      <c r="U160" s="5" t="s">
        <v>32</v>
      </c>
      <c r="V160" s="5" t="s">
        <v>32</v>
      </c>
      <c r="W160" s="5">
        <v>0.9437466</v>
      </c>
      <c r="X160" t="s">
        <v>31</v>
      </c>
      <c r="Y160" s="5" t="s">
        <v>32</v>
      </c>
      <c r="Z160" s="5" t="s">
        <v>32</v>
      </c>
      <c r="AA160" s="5" t="s">
        <v>32</v>
      </c>
      <c r="AB160" s="5" t="s">
        <v>32</v>
      </c>
      <c r="AC160" s="5" t="s">
        <v>32</v>
      </c>
      <c r="AD160" s="5" t="s">
        <v>792</v>
      </c>
      <c r="AE160" s="5">
        <v>5.704528</v>
      </c>
      <c r="AF160" s="5">
        <v>1.505061</v>
      </c>
      <c r="AG160" s="5">
        <v>21.621469</v>
      </c>
      <c r="AH160" s="5">
        <v>0.968719</v>
      </c>
      <c r="AI160" s="5">
        <v>0.4007011</v>
      </c>
      <c r="AJ160" s="5">
        <v>2.3419369</v>
      </c>
      <c r="AK160" s="6">
        <v>2.185001</v>
      </c>
      <c r="AL160" s="6">
        <v>0.3867368</v>
      </c>
      <c r="AM160" s="6">
        <v>12.3449061</v>
      </c>
      <c r="AN160" s="6">
        <v>0.3763281</v>
      </c>
    </row>
    <row r="161" ht="15.75" customHeight="1">
      <c r="A161">
        <v>44.0</v>
      </c>
      <c r="B161" s="5">
        <v>1.0</v>
      </c>
      <c r="C161">
        <v>3.0</v>
      </c>
      <c r="D161" s="5">
        <v>1.0</v>
      </c>
      <c r="E161" t="s">
        <v>879</v>
      </c>
      <c r="F161" s="5" t="s">
        <v>678</v>
      </c>
      <c r="G161" s="5" t="s">
        <v>703</v>
      </c>
      <c r="H161" s="5">
        <v>20.0</v>
      </c>
      <c r="I161" s="5">
        <v>21.0</v>
      </c>
      <c r="J161" t="s">
        <v>27</v>
      </c>
      <c r="K161" s="5" t="s">
        <v>197</v>
      </c>
      <c r="L161" s="5" t="s">
        <v>877</v>
      </c>
      <c r="M161" s="5" t="s">
        <v>695</v>
      </c>
      <c r="N161" s="5">
        <v>2.391392</v>
      </c>
      <c r="O161" s="5" t="s">
        <v>32</v>
      </c>
      <c r="P161" s="5" t="s">
        <v>32</v>
      </c>
      <c r="Q161" s="5">
        <v>0.0167846</v>
      </c>
      <c r="R161" s="5" t="s">
        <v>877</v>
      </c>
      <c r="S161" s="5" t="s">
        <v>695</v>
      </c>
      <c r="T161" s="5">
        <v>-0.4510052</v>
      </c>
      <c r="U161" s="5" t="s">
        <v>32</v>
      </c>
      <c r="V161" s="5" t="s">
        <v>32</v>
      </c>
      <c r="W161" s="5">
        <v>0.6519858</v>
      </c>
      <c r="X161" t="s">
        <v>31</v>
      </c>
      <c r="Y161" s="5" t="s">
        <v>32</v>
      </c>
      <c r="Z161" s="5" t="s">
        <v>32</v>
      </c>
      <c r="AA161" s="5" t="s">
        <v>32</v>
      </c>
      <c r="AB161" s="5" t="s">
        <v>32</v>
      </c>
      <c r="AC161" s="5" t="s">
        <v>32</v>
      </c>
      <c r="AD161" s="5" t="s">
        <v>792</v>
      </c>
      <c r="AE161" s="5">
        <v>6.764221</v>
      </c>
      <c r="AF161" s="5">
        <v>1.411818</v>
      </c>
      <c r="AG161" s="5">
        <v>32.408353</v>
      </c>
      <c r="AH161" s="5">
        <v>0.808731</v>
      </c>
      <c r="AI161" s="5">
        <v>0.3214712</v>
      </c>
      <c r="AJ161" s="5">
        <v>2.0345393</v>
      </c>
      <c r="AK161" s="6">
        <v>2.119975</v>
      </c>
      <c r="AL161" s="6">
        <v>0.2668461</v>
      </c>
      <c r="AM161" s="6">
        <v>16.8422711</v>
      </c>
      <c r="AN161" s="6">
        <v>0.4773274</v>
      </c>
    </row>
    <row r="162" ht="15.75" customHeight="1">
      <c r="A162">
        <v>44.0</v>
      </c>
      <c r="B162" s="5">
        <v>1.0</v>
      </c>
      <c r="C162">
        <v>4.0</v>
      </c>
      <c r="D162" s="5">
        <v>1.0</v>
      </c>
      <c r="E162" t="s">
        <v>880</v>
      </c>
      <c r="F162" s="5" t="s">
        <v>678</v>
      </c>
      <c r="G162" s="5" t="s">
        <v>703</v>
      </c>
      <c r="H162" s="5">
        <v>20.0</v>
      </c>
      <c r="I162" s="5">
        <v>15.0</v>
      </c>
      <c r="J162" t="s">
        <v>27</v>
      </c>
      <c r="K162" s="5" t="s">
        <v>197</v>
      </c>
      <c r="L162" s="5" t="s">
        <v>877</v>
      </c>
      <c r="M162" s="5" t="s">
        <v>695</v>
      </c>
      <c r="N162" s="5">
        <v>2.806539</v>
      </c>
      <c r="O162" s="5" t="s">
        <v>32</v>
      </c>
      <c r="P162" s="5" t="s">
        <v>32</v>
      </c>
      <c r="Q162" s="5">
        <v>0.005007683</v>
      </c>
      <c r="R162" s="5" t="s">
        <v>877</v>
      </c>
      <c r="S162" s="5" t="s">
        <v>695</v>
      </c>
      <c r="T162" s="5">
        <v>-0.6299257</v>
      </c>
      <c r="U162" s="5" t="s">
        <v>32</v>
      </c>
      <c r="V162" s="5" t="s">
        <v>32</v>
      </c>
      <c r="W162" s="5">
        <v>0.5287432</v>
      </c>
      <c r="X162" t="s">
        <v>31</v>
      </c>
      <c r="Y162" s="5" t="s">
        <v>32</v>
      </c>
      <c r="Z162" s="5" t="s">
        <v>32</v>
      </c>
      <c r="AA162" s="5" t="s">
        <v>32</v>
      </c>
      <c r="AB162" s="5" t="s">
        <v>32</v>
      </c>
      <c r="AC162" s="5" t="s">
        <v>32</v>
      </c>
      <c r="AD162" s="5" t="s">
        <v>792</v>
      </c>
      <c r="AE162" s="5">
        <v>9.370483</v>
      </c>
      <c r="AF162" s="5">
        <v>1.96393</v>
      </c>
      <c r="AG162" s="5">
        <v>44.70931</v>
      </c>
      <c r="AH162" s="5">
        <v>0.7121782</v>
      </c>
      <c r="AI162" s="5">
        <v>0.2477023</v>
      </c>
      <c r="AJ162" s="5">
        <v>2.0476104</v>
      </c>
      <c r="AK162" s="6">
        <v>2.415904</v>
      </c>
      <c r="AL162" s="6">
        <v>0.1939964</v>
      </c>
      <c r="AM162" s="6">
        <v>30.0860951</v>
      </c>
      <c r="AN162" s="6">
        <v>0.4930263</v>
      </c>
    </row>
    <row r="163" ht="15.75" customHeight="1">
      <c r="A163">
        <v>47.0</v>
      </c>
      <c r="B163" s="5">
        <v>1.0</v>
      </c>
      <c r="C163" s="5">
        <v>1.0</v>
      </c>
      <c r="D163" s="5">
        <v>1.0</v>
      </c>
      <c r="E163" s="5" t="s">
        <v>881</v>
      </c>
      <c r="F163" s="5" t="s">
        <v>678</v>
      </c>
      <c r="G163" s="5" t="s">
        <v>678</v>
      </c>
      <c r="H163" s="5" t="s">
        <v>259</v>
      </c>
      <c r="I163" s="5">
        <v>12.0</v>
      </c>
      <c r="J163" s="5" t="s">
        <v>31</v>
      </c>
      <c r="K163" s="5" t="s">
        <v>32</v>
      </c>
      <c r="L163" s="5" t="s">
        <v>32</v>
      </c>
      <c r="M163" s="5" t="s">
        <v>32</v>
      </c>
      <c r="N163" s="5" t="s">
        <v>32</v>
      </c>
      <c r="O163" s="5" t="s">
        <v>32</v>
      </c>
      <c r="P163" s="5" t="s">
        <v>32</v>
      </c>
      <c r="Q163" s="5" t="s">
        <v>32</v>
      </c>
      <c r="R163" s="5" t="s">
        <v>376</v>
      </c>
      <c r="S163" s="5" t="s">
        <v>680</v>
      </c>
      <c r="T163" s="5">
        <v>8.327805</v>
      </c>
      <c r="U163" s="5" t="s">
        <v>32</v>
      </c>
      <c r="V163" s="5">
        <v>20.0</v>
      </c>
      <c r="W163" s="58">
        <v>6.23345E-8</v>
      </c>
      <c r="X163" s="5" t="s">
        <v>27</v>
      </c>
      <c r="Y163" s="5">
        <v>1.017033</v>
      </c>
      <c r="Z163" s="5">
        <v>2.078411</v>
      </c>
      <c r="AA163" s="5" t="s">
        <v>715</v>
      </c>
      <c r="AB163" s="5">
        <v>1.423535</v>
      </c>
      <c r="AC163" s="5">
        <v>2.733286</v>
      </c>
      <c r="AD163" s="5" t="s">
        <v>681</v>
      </c>
      <c r="AE163" s="5" t="s">
        <v>32</v>
      </c>
      <c r="AF163" s="5" t="s">
        <v>32</v>
      </c>
      <c r="AG163" s="5" t="s">
        <v>32</v>
      </c>
      <c r="AH163" s="5">
        <v>4.808061</v>
      </c>
      <c r="AI163" s="5">
        <v>2.419753</v>
      </c>
      <c r="AJ163" s="5">
        <v>7.14554</v>
      </c>
      <c r="AK163" s="37" t="s">
        <v>32</v>
      </c>
      <c r="AL163" s="37" t="s">
        <v>32</v>
      </c>
      <c r="AM163" s="37" t="s">
        <v>32</v>
      </c>
      <c r="AN163" s="37" t="s">
        <v>32</v>
      </c>
    </row>
    <row r="164" ht="15.75" customHeight="1">
      <c r="A164">
        <v>47.0</v>
      </c>
      <c r="B164" s="5">
        <v>1.0</v>
      </c>
      <c r="C164" s="5">
        <v>2.0</v>
      </c>
      <c r="D164" s="5">
        <v>1.0</v>
      </c>
      <c r="E164" s="5" t="s">
        <v>882</v>
      </c>
      <c r="F164" s="5" t="s">
        <v>678</v>
      </c>
      <c r="G164" s="5" t="s">
        <v>678</v>
      </c>
      <c r="H164" s="5" t="s">
        <v>259</v>
      </c>
      <c r="I164" s="5">
        <v>12.0</v>
      </c>
      <c r="J164" s="5" t="s">
        <v>31</v>
      </c>
      <c r="K164" s="5" t="s">
        <v>32</v>
      </c>
      <c r="L164" s="5" t="s">
        <v>32</v>
      </c>
      <c r="M164" s="5" t="s">
        <v>32</v>
      </c>
      <c r="N164" s="5" t="s">
        <v>32</v>
      </c>
      <c r="O164" s="5" t="s">
        <v>32</v>
      </c>
      <c r="P164" s="5" t="s">
        <v>32</v>
      </c>
      <c r="Q164" s="5" t="s">
        <v>32</v>
      </c>
      <c r="R164" s="5" t="s">
        <v>376</v>
      </c>
      <c r="S164" s="5" t="s">
        <v>680</v>
      </c>
      <c r="T164" s="5">
        <v>9.348221</v>
      </c>
      <c r="U164" s="5" t="s">
        <v>32</v>
      </c>
      <c r="V164" s="5">
        <v>20.0</v>
      </c>
      <c r="W164" s="58">
        <v>9.705688E-9</v>
      </c>
      <c r="X164" s="5" t="s">
        <v>27</v>
      </c>
      <c r="Y164" s="5">
        <v>1.831397</v>
      </c>
      <c r="Z164" s="5">
        <v>2.333081</v>
      </c>
      <c r="AA164" s="5" t="s">
        <v>715</v>
      </c>
      <c r="AB164" s="5">
        <v>1.897645</v>
      </c>
      <c r="AC164" s="5">
        <v>2.768517</v>
      </c>
      <c r="AD164" s="5" t="s">
        <v>681</v>
      </c>
      <c r="AE164" s="5" t="s">
        <v>32</v>
      </c>
      <c r="AF164" s="5" t="s">
        <v>32</v>
      </c>
      <c r="AG164" s="5" t="s">
        <v>32</v>
      </c>
      <c r="AH164" s="5">
        <v>5.397198</v>
      </c>
      <c r="AI164" s="5">
        <v>2.785572</v>
      </c>
      <c r="AJ164" s="5">
        <v>7.962231</v>
      </c>
      <c r="AK164" s="37" t="s">
        <v>32</v>
      </c>
      <c r="AL164" s="37" t="s">
        <v>32</v>
      </c>
      <c r="AM164" s="37" t="s">
        <v>32</v>
      </c>
      <c r="AN164" s="37" t="s">
        <v>32</v>
      </c>
    </row>
    <row r="165" ht="15.75" customHeight="1">
      <c r="A165">
        <v>47.0</v>
      </c>
      <c r="B165" s="5">
        <v>1.0</v>
      </c>
      <c r="C165" s="5">
        <v>3.0</v>
      </c>
      <c r="D165" s="5">
        <v>1.0</v>
      </c>
      <c r="E165" s="5" t="s">
        <v>883</v>
      </c>
      <c r="F165" s="5" t="s">
        <v>678</v>
      </c>
      <c r="G165" s="5" t="s">
        <v>679</v>
      </c>
      <c r="H165" s="5">
        <v>6.0</v>
      </c>
      <c r="I165" s="5">
        <v>12.0</v>
      </c>
      <c r="J165" s="5" t="s">
        <v>31</v>
      </c>
      <c r="K165" s="5" t="s">
        <v>32</v>
      </c>
      <c r="L165" s="5" t="s">
        <v>197</v>
      </c>
      <c r="M165" s="5" t="s">
        <v>680</v>
      </c>
      <c r="N165" s="5">
        <v>3.810512</v>
      </c>
      <c r="O165" s="5" t="s">
        <v>32</v>
      </c>
      <c r="P165" s="5">
        <v>4.0</v>
      </c>
      <c r="Q165" s="5">
        <v>0.01893182</v>
      </c>
      <c r="R165" s="5" t="s">
        <v>390</v>
      </c>
      <c r="S165" s="5" t="s">
        <v>695</v>
      </c>
      <c r="T165" s="5">
        <v>0.1601282</v>
      </c>
      <c r="U165" s="5" t="s">
        <v>32</v>
      </c>
      <c r="V165" s="5" t="s">
        <v>32</v>
      </c>
      <c r="W165" s="5">
        <v>0.9372294</v>
      </c>
      <c r="X165" s="5" t="s">
        <v>31</v>
      </c>
      <c r="Y165" s="5" t="s">
        <v>32</v>
      </c>
      <c r="Z165" s="5" t="s">
        <v>32</v>
      </c>
      <c r="AA165" s="5" t="s">
        <v>32</v>
      </c>
      <c r="AB165" s="5" t="s">
        <v>32</v>
      </c>
      <c r="AC165" s="5" t="s">
        <v>32</v>
      </c>
      <c r="AD165" s="5" t="s">
        <v>681</v>
      </c>
      <c r="AE165" s="5">
        <v>3.11127</v>
      </c>
      <c r="AF165" s="5">
        <v>0.4376604</v>
      </c>
      <c r="AG165" s="5">
        <v>5.6741171</v>
      </c>
      <c r="AH165" s="5">
        <v>0.07163326</v>
      </c>
      <c r="AI165" s="5">
        <v>-1.062141</v>
      </c>
      <c r="AJ165" s="5">
        <v>1.201879</v>
      </c>
      <c r="AK165" s="5">
        <v>1.194251</v>
      </c>
      <c r="AL165" s="5">
        <v>-1.68101</v>
      </c>
      <c r="AM165" s="5">
        <v>4.069511</v>
      </c>
      <c r="AN165" s="5">
        <v>0.4155999</v>
      </c>
      <c r="AO165" s="5" t="s">
        <v>772</v>
      </c>
    </row>
    <row r="166" ht="15.75" customHeight="1">
      <c r="A166">
        <v>47.0</v>
      </c>
      <c r="B166" s="5">
        <v>1.0</v>
      </c>
      <c r="C166" s="5">
        <v>4.0</v>
      </c>
      <c r="D166" s="5">
        <v>1.0</v>
      </c>
      <c r="E166" s="5" t="s">
        <v>884</v>
      </c>
      <c r="F166" s="5" t="s">
        <v>679</v>
      </c>
      <c r="G166" s="5" t="s">
        <v>679</v>
      </c>
      <c r="H166" s="5">
        <v>6.0</v>
      </c>
      <c r="I166" s="5">
        <v>12.0</v>
      </c>
      <c r="J166" s="5" t="s">
        <v>31</v>
      </c>
      <c r="K166" s="5" t="s">
        <v>32</v>
      </c>
      <c r="L166" s="5" t="s">
        <v>197</v>
      </c>
      <c r="M166" s="5" t="s">
        <v>680</v>
      </c>
      <c r="N166" s="5">
        <v>2.540405</v>
      </c>
      <c r="O166" s="5" t="s">
        <v>32</v>
      </c>
      <c r="P166" s="5">
        <v>4.0</v>
      </c>
      <c r="Q166" s="5">
        <v>0.06395338</v>
      </c>
      <c r="R166" s="5" t="s">
        <v>390</v>
      </c>
      <c r="S166" s="5" t="s">
        <v>695</v>
      </c>
      <c r="T166" s="5">
        <v>0.3202563</v>
      </c>
      <c r="U166" s="5" t="s">
        <v>32</v>
      </c>
      <c r="V166" s="5" t="s">
        <v>32</v>
      </c>
      <c r="W166" s="5">
        <v>0.8181818</v>
      </c>
      <c r="X166" s="5" t="s">
        <v>31</v>
      </c>
      <c r="Y166" s="5" t="s">
        <v>32</v>
      </c>
      <c r="Z166" s="5" t="s">
        <v>32</v>
      </c>
      <c r="AA166" s="5" t="s">
        <v>32</v>
      </c>
      <c r="AB166" s="5" t="s">
        <v>32</v>
      </c>
      <c r="AC166" s="5" t="s">
        <v>32</v>
      </c>
      <c r="AD166" s="5" t="s">
        <v>681</v>
      </c>
      <c r="AE166" s="5">
        <v>2.074232</v>
      </c>
      <c r="AF166" s="5">
        <v>-0.1075277</v>
      </c>
      <c r="AG166" s="5">
        <v>4.1255326</v>
      </c>
      <c r="AH166" s="5">
        <v>0.1475825</v>
      </c>
      <c r="AI166" s="5">
        <v>-0.9894282</v>
      </c>
      <c r="AJ166" s="5">
        <v>1.2773407</v>
      </c>
      <c r="AK166" s="5">
        <v>0.7461808</v>
      </c>
      <c r="AL166" s="5">
        <v>-1.001344</v>
      </c>
      <c r="AM166" s="5">
        <v>2.493705</v>
      </c>
      <c r="AN166" s="5">
        <v>0.4026538</v>
      </c>
      <c r="AO166" s="5" t="s">
        <v>772</v>
      </c>
    </row>
    <row r="167" ht="15.75" customHeight="1">
      <c r="A167">
        <v>47.0</v>
      </c>
      <c r="B167" s="5">
        <v>1.0</v>
      </c>
      <c r="C167" s="5">
        <v>5.0</v>
      </c>
      <c r="D167" s="5">
        <v>1.0</v>
      </c>
      <c r="E167" s="5" t="s">
        <v>885</v>
      </c>
      <c r="F167" s="5" t="s">
        <v>678</v>
      </c>
      <c r="G167" s="5" t="s">
        <v>679</v>
      </c>
      <c r="H167" s="5">
        <v>6.0</v>
      </c>
      <c r="I167" s="5">
        <v>12.0</v>
      </c>
      <c r="J167" s="5" t="s">
        <v>31</v>
      </c>
      <c r="K167" s="5" t="s">
        <v>32</v>
      </c>
      <c r="L167" s="5" t="s">
        <v>376</v>
      </c>
      <c r="M167" s="5" t="s">
        <v>680</v>
      </c>
      <c r="N167" s="5">
        <v>3.243747</v>
      </c>
      <c r="O167" s="5" t="s">
        <v>32</v>
      </c>
      <c r="P167" s="5">
        <v>8.0</v>
      </c>
      <c r="Q167" s="5">
        <v>0.01181114</v>
      </c>
      <c r="R167" s="5" t="s">
        <v>376</v>
      </c>
      <c r="S167" s="5" t="s">
        <v>680</v>
      </c>
      <c r="T167" s="5">
        <v>0.284298</v>
      </c>
      <c r="U167" s="5" t="s">
        <v>32</v>
      </c>
      <c r="V167" s="5">
        <v>20.0</v>
      </c>
      <c r="W167" s="5">
        <v>0.7791046</v>
      </c>
      <c r="X167" s="5" t="s">
        <v>31</v>
      </c>
      <c r="Y167" s="5" t="s">
        <v>32</v>
      </c>
      <c r="Z167" s="5" t="s">
        <v>32</v>
      </c>
      <c r="AA167" s="5" t="s">
        <v>32</v>
      </c>
      <c r="AB167" s="5" t="s">
        <v>32</v>
      </c>
      <c r="AC167" s="5" t="s">
        <v>32</v>
      </c>
      <c r="AD167" s="5" t="s">
        <v>681</v>
      </c>
      <c r="AE167" s="5">
        <v>2.648509</v>
      </c>
      <c r="AF167" s="5">
        <v>0.2038366</v>
      </c>
      <c r="AG167" s="5">
        <v>4.9704783</v>
      </c>
      <c r="AH167" s="5">
        <v>0.1641395</v>
      </c>
      <c r="AI167" s="5">
        <v>-0.9737008</v>
      </c>
      <c r="AJ167" s="5">
        <v>1.2939198</v>
      </c>
      <c r="AK167" s="5">
        <v>1.021192</v>
      </c>
      <c r="AL167" s="5">
        <v>-1.293471</v>
      </c>
      <c r="AM167" s="5">
        <v>3.335855</v>
      </c>
      <c r="AN167" s="5">
        <v>0.3872011</v>
      </c>
      <c r="AO167" s="5" t="s">
        <v>772</v>
      </c>
    </row>
    <row r="168" ht="15.75" customHeight="1">
      <c r="A168">
        <v>47.0</v>
      </c>
      <c r="B168" s="5">
        <v>1.0</v>
      </c>
      <c r="C168" s="5">
        <v>6.0</v>
      </c>
      <c r="D168" s="5">
        <v>1.0</v>
      </c>
      <c r="E168" s="5" t="s">
        <v>886</v>
      </c>
      <c r="F168" s="5" t="s">
        <v>678</v>
      </c>
      <c r="G168" s="5" t="s">
        <v>679</v>
      </c>
      <c r="H168" s="55">
        <v>6.0</v>
      </c>
      <c r="I168" s="55">
        <v>12.0</v>
      </c>
      <c r="J168" s="5" t="s">
        <v>31</v>
      </c>
      <c r="K168" s="5" t="s">
        <v>32</v>
      </c>
      <c r="L168" s="5" t="s">
        <v>376</v>
      </c>
      <c r="M168" s="5" t="s">
        <v>680</v>
      </c>
      <c r="N168" s="55">
        <v>2.929836</v>
      </c>
      <c r="O168" s="55" t="s">
        <v>32</v>
      </c>
      <c r="P168" s="55">
        <v>8.0</v>
      </c>
      <c r="Q168" s="5">
        <v>0.01900291</v>
      </c>
      <c r="R168" s="5" t="s">
        <v>376</v>
      </c>
      <c r="S168" s="5" t="s">
        <v>680</v>
      </c>
      <c r="T168" s="5">
        <v>0.8041394</v>
      </c>
      <c r="U168" s="5" t="s">
        <v>32</v>
      </c>
      <c r="V168" s="5">
        <v>20.0</v>
      </c>
      <c r="W168" s="5">
        <v>0.4307716</v>
      </c>
      <c r="X168" s="5" t="s">
        <v>31</v>
      </c>
      <c r="Y168" s="5" t="s">
        <v>32</v>
      </c>
      <c r="Z168" s="5" t="s">
        <v>32</v>
      </c>
      <c r="AA168" s="5" t="s">
        <v>32</v>
      </c>
      <c r="AB168" s="5" t="s">
        <v>32</v>
      </c>
      <c r="AC168" s="5" t="s">
        <v>32</v>
      </c>
      <c r="AD168" s="5" t="s">
        <v>681</v>
      </c>
      <c r="AE168" s="5">
        <v>2.392201</v>
      </c>
      <c r="AF168" s="5">
        <v>0.06815684</v>
      </c>
      <c r="AG168" s="5">
        <v>4.58881717</v>
      </c>
      <c r="AH168" s="5">
        <v>0.4642701</v>
      </c>
      <c r="AI168" s="5">
        <v>-0.6960849</v>
      </c>
      <c r="AJ168" s="5">
        <v>1.6024403</v>
      </c>
      <c r="AK168" s="5">
        <v>0.997707</v>
      </c>
      <c r="AL168" s="5">
        <v>-0.6927262</v>
      </c>
      <c r="AM168" s="5">
        <v>2.68814</v>
      </c>
      <c r="AN168" s="5">
        <v>0.2473597</v>
      </c>
      <c r="AO168" s="5" t="s">
        <v>772</v>
      </c>
    </row>
    <row r="169" ht="15.75" customHeight="1">
      <c r="A169">
        <v>47.0</v>
      </c>
      <c r="B169" s="5">
        <v>1.0</v>
      </c>
      <c r="C169" s="5">
        <v>7.0</v>
      </c>
      <c r="D169" s="5">
        <v>1.0</v>
      </c>
      <c r="E169" s="5" t="s">
        <v>887</v>
      </c>
      <c r="F169" s="5" t="s">
        <v>679</v>
      </c>
      <c r="G169" s="5" t="s">
        <v>679</v>
      </c>
      <c r="H169" s="5">
        <v>6.0</v>
      </c>
      <c r="I169" s="5">
        <v>12.0</v>
      </c>
      <c r="J169" s="5" t="s">
        <v>31</v>
      </c>
      <c r="K169" s="5" t="s">
        <v>32</v>
      </c>
      <c r="L169" s="5" t="s">
        <v>376</v>
      </c>
      <c r="M169" s="5" t="s">
        <v>680</v>
      </c>
      <c r="N169" s="5">
        <v>1.017095</v>
      </c>
      <c r="O169" s="5" t="s">
        <v>32</v>
      </c>
      <c r="P169" s="5">
        <v>8.0</v>
      </c>
      <c r="Q169" s="5">
        <v>0.338878</v>
      </c>
      <c r="R169" s="5" t="s">
        <v>376</v>
      </c>
      <c r="S169" s="5" t="s">
        <v>680</v>
      </c>
      <c r="T169" s="5">
        <v>0.4890476</v>
      </c>
      <c r="U169" s="5" t="s">
        <v>32</v>
      </c>
      <c r="V169" s="5">
        <v>20.0</v>
      </c>
      <c r="W169" s="5">
        <v>0.6301281</v>
      </c>
      <c r="X169" s="5" t="s">
        <v>31</v>
      </c>
      <c r="Y169" s="5" t="s">
        <v>32</v>
      </c>
      <c r="Z169" s="5" t="s">
        <v>32</v>
      </c>
      <c r="AA169" s="5" t="s">
        <v>32</v>
      </c>
      <c r="AB169" s="5" t="s">
        <v>32</v>
      </c>
      <c r="AC169" s="5" t="s">
        <v>32</v>
      </c>
      <c r="AD169" s="5" t="s">
        <v>681</v>
      </c>
      <c r="AE169" s="5">
        <v>0.8304547</v>
      </c>
      <c r="AF169" s="5">
        <v>-0.9074643</v>
      </c>
      <c r="AG169" s="5">
        <v>2.4804434</v>
      </c>
      <c r="AH169" s="5">
        <v>0.2823518</v>
      </c>
      <c r="AI169" s="5">
        <v>-0.8626832</v>
      </c>
      <c r="AJ169" s="5">
        <v>1.4136282</v>
      </c>
      <c r="AK169" s="5">
        <v>0.4269733</v>
      </c>
      <c r="AL169" s="5">
        <v>-0.6429192</v>
      </c>
      <c r="AM169" s="5">
        <v>1.496866</v>
      </c>
      <c r="AN169" s="5">
        <v>0.4341067</v>
      </c>
      <c r="AO169" s="5" t="s">
        <v>772</v>
      </c>
    </row>
    <row r="170" ht="15.75" customHeight="1">
      <c r="A170">
        <v>47.0</v>
      </c>
      <c r="B170" s="5">
        <v>1.0</v>
      </c>
      <c r="C170" s="5">
        <v>8.0</v>
      </c>
      <c r="D170" s="5">
        <v>1.0</v>
      </c>
      <c r="E170" s="5" t="s">
        <v>888</v>
      </c>
      <c r="F170" s="5" t="s">
        <v>679</v>
      </c>
      <c r="G170" s="5" t="s">
        <v>679</v>
      </c>
      <c r="H170" s="55">
        <v>6.0</v>
      </c>
      <c r="I170" s="55">
        <v>12.0</v>
      </c>
      <c r="J170" s="5" t="s">
        <v>31</v>
      </c>
      <c r="K170" s="5" t="s">
        <v>32</v>
      </c>
      <c r="L170" s="5" t="s">
        <v>376</v>
      </c>
      <c r="M170" s="5" t="s">
        <v>680</v>
      </c>
      <c r="N170" s="55">
        <v>0.8136761</v>
      </c>
      <c r="O170" s="55" t="s">
        <v>32</v>
      </c>
      <c r="P170" s="55">
        <v>8.0</v>
      </c>
      <c r="Q170" s="5">
        <v>0.439375</v>
      </c>
      <c r="R170" s="5" t="s">
        <v>376</v>
      </c>
      <c r="S170" s="5" t="s">
        <v>680</v>
      </c>
      <c r="T170" s="5">
        <v>0.594127</v>
      </c>
      <c r="U170" s="5" t="s">
        <v>32</v>
      </c>
      <c r="V170" s="5">
        <v>20.0</v>
      </c>
      <c r="W170" s="5">
        <v>0.5590884</v>
      </c>
      <c r="X170" s="5" t="s">
        <v>31</v>
      </c>
      <c r="Y170" s="5" t="s">
        <v>32</v>
      </c>
      <c r="Z170" s="5" t="s">
        <v>32</v>
      </c>
      <c r="AA170" s="5" t="s">
        <v>32</v>
      </c>
      <c r="AB170" s="5" t="s">
        <v>32</v>
      </c>
      <c r="AC170" s="5" t="s">
        <v>32</v>
      </c>
      <c r="AD170" s="5" t="s">
        <v>681</v>
      </c>
      <c r="AE170" s="5">
        <v>0.6643637</v>
      </c>
      <c r="AF170" s="5">
        <v>-1.033231</v>
      </c>
      <c r="AG170" s="5">
        <v>2.288465</v>
      </c>
      <c r="AH170" s="5">
        <v>0.3430194</v>
      </c>
      <c r="AI170" s="5">
        <v>-0.8065612</v>
      </c>
      <c r="AJ170" s="5">
        <v>1.4759769</v>
      </c>
      <c r="AK170" s="5">
        <v>0.4308196</v>
      </c>
      <c r="AL170" s="5">
        <v>-0.6352274</v>
      </c>
      <c r="AM170" s="5">
        <v>1.496867</v>
      </c>
      <c r="AN170" s="5">
        <v>0.428316</v>
      </c>
      <c r="AO170" s="5" t="s">
        <v>772</v>
      </c>
    </row>
    <row r="171" ht="15.75" customHeight="1">
      <c r="A171">
        <v>47.0</v>
      </c>
      <c r="B171" s="5">
        <v>1.0</v>
      </c>
      <c r="C171" s="5">
        <v>9.0</v>
      </c>
      <c r="D171" s="5">
        <v>1.0</v>
      </c>
      <c r="E171" s="5" t="s">
        <v>889</v>
      </c>
      <c r="F171" s="5" t="s">
        <v>679</v>
      </c>
      <c r="G171" s="55" t="s">
        <v>679</v>
      </c>
      <c r="H171" s="5">
        <v>6.0</v>
      </c>
      <c r="I171" s="5">
        <v>12.0</v>
      </c>
      <c r="J171" s="5" t="s">
        <v>31</v>
      </c>
      <c r="K171" s="5" t="s">
        <v>32</v>
      </c>
      <c r="L171" s="5" t="s">
        <v>197</v>
      </c>
      <c r="M171" s="5" t="s">
        <v>680</v>
      </c>
      <c r="N171" s="5">
        <v>2.668064</v>
      </c>
      <c r="O171" s="5" t="s">
        <v>32</v>
      </c>
      <c r="P171" s="5">
        <v>4.0</v>
      </c>
      <c r="Q171" s="5">
        <v>0.05591858</v>
      </c>
      <c r="R171" s="5" t="s">
        <v>390</v>
      </c>
      <c r="S171" s="5" t="s">
        <v>695</v>
      </c>
      <c r="T171" s="5">
        <v>0.9607689</v>
      </c>
      <c r="U171" s="5" t="s">
        <v>32</v>
      </c>
      <c r="V171" s="5" t="s">
        <v>32</v>
      </c>
      <c r="W171" s="5">
        <v>0.3939394</v>
      </c>
      <c r="X171" s="5" t="s">
        <v>31</v>
      </c>
      <c r="Y171" s="5" t="s">
        <v>32</v>
      </c>
      <c r="Z171" s="5" t="s">
        <v>32</v>
      </c>
      <c r="AA171" s="5" t="s">
        <v>32</v>
      </c>
      <c r="AB171" s="5" t="s">
        <v>32</v>
      </c>
      <c r="AC171" s="5" t="s">
        <v>32</v>
      </c>
      <c r="AD171" s="5" t="s">
        <v>681</v>
      </c>
      <c r="AE171" s="5">
        <v>2.178465</v>
      </c>
      <c r="AF171" s="5">
        <v>-0.04895842</v>
      </c>
      <c r="AG171" s="5">
        <v>4.27601283</v>
      </c>
      <c r="AH171" s="5">
        <v>0.5066942</v>
      </c>
      <c r="AI171" s="5">
        <v>-0.657951</v>
      </c>
      <c r="AJ171" s="5">
        <v>1.647269</v>
      </c>
      <c r="AK171" s="5">
        <v>0.9016052</v>
      </c>
      <c r="AL171" s="5">
        <v>-0.4901707</v>
      </c>
      <c r="AM171" s="5">
        <v>2.293381</v>
      </c>
      <c r="AN171" s="5">
        <v>0.2041977</v>
      </c>
      <c r="AO171" s="5" t="s">
        <v>772</v>
      </c>
    </row>
    <row r="172" ht="15.75" customHeight="1">
      <c r="A172">
        <v>47.0</v>
      </c>
      <c r="B172" s="5">
        <v>1.0</v>
      </c>
      <c r="C172" s="5">
        <v>10.0</v>
      </c>
      <c r="D172" s="5">
        <v>1.0</v>
      </c>
      <c r="E172" s="5" t="s">
        <v>890</v>
      </c>
      <c r="F172" s="55" t="s">
        <v>679</v>
      </c>
      <c r="G172" s="55" t="s">
        <v>708</v>
      </c>
      <c r="H172" s="55">
        <v>6.0</v>
      </c>
      <c r="I172" s="55">
        <v>12.0</v>
      </c>
      <c r="J172" s="5" t="s">
        <v>31</v>
      </c>
      <c r="K172" s="5" t="s">
        <v>32</v>
      </c>
      <c r="L172" s="5" t="s">
        <v>197</v>
      </c>
      <c r="M172" s="5" t="s">
        <v>680</v>
      </c>
      <c r="N172" s="55">
        <v>1.773949</v>
      </c>
      <c r="O172" s="55" t="s">
        <v>32</v>
      </c>
      <c r="P172" s="55">
        <v>4.0</v>
      </c>
      <c r="Q172" s="5">
        <v>0.1507437</v>
      </c>
      <c r="R172" s="5" t="s">
        <v>390</v>
      </c>
      <c r="S172" s="5" t="s">
        <v>695</v>
      </c>
      <c r="T172" s="5">
        <v>0.0</v>
      </c>
      <c r="U172" s="5" t="s">
        <v>32</v>
      </c>
      <c r="V172" s="5" t="s">
        <v>32</v>
      </c>
      <c r="W172" s="5">
        <v>1.0</v>
      </c>
      <c r="X172" s="5" t="s">
        <v>31</v>
      </c>
      <c r="Y172" s="5" t="s">
        <v>32</v>
      </c>
      <c r="Z172" s="5" t="s">
        <v>32</v>
      </c>
      <c r="AA172" s="5" t="s">
        <v>32</v>
      </c>
      <c r="AB172" s="5" t="s">
        <v>32</v>
      </c>
      <c r="AC172" s="5" t="s">
        <v>32</v>
      </c>
      <c r="AD172" s="5" t="s">
        <v>681</v>
      </c>
      <c r="AE172" s="5">
        <v>1.448424</v>
      </c>
      <c r="AF172" s="5">
        <v>-0.4832848</v>
      </c>
      <c r="AG172" s="5">
        <v>3.2576881</v>
      </c>
      <c r="AH172" s="5">
        <v>0.0</v>
      </c>
      <c r="AI172" s="5">
        <v>-1.131586</v>
      </c>
      <c r="AJ172" s="5">
        <v>1.131586</v>
      </c>
      <c r="AK172" s="5">
        <v>0.3813004</v>
      </c>
      <c r="AL172" s="5">
        <v>-0.868927</v>
      </c>
      <c r="AM172" s="5">
        <v>1.631528</v>
      </c>
      <c r="AN172" s="5">
        <v>0.5500006</v>
      </c>
      <c r="AO172" s="5" t="s">
        <v>772</v>
      </c>
    </row>
    <row r="173" ht="15.75" customHeight="1">
      <c r="A173">
        <v>47.0</v>
      </c>
      <c r="B173" s="5">
        <v>1.0</v>
      </c>
      <c r="C173" s="5">
        <v>11.0</v>
      </c>
      <c r="D173" s="5">
        <v>1.0</v>
      </c>
      <c r="E173" s="5" t="s">
        <v>891</v>
      </c>
      <c r="F173" s="5" t="s">
        <v>678</v>
      </c>
      <c r="G173" s="5" t="s">
        <v>679</v>
      </c>
      <c r="H173" s="5">
        <v>6.0</v>
      </c>
      <c r="I173" s="5">
        <v>12.0</v>
      </c>
      <c r="J173" s="5" t="s">
        <v>31</v>
      </c>
      <c r="K173" s="5" t="s">
        <v>32</v>
      </c>
      <c r="L173" s="5" t="s">
        <v>376</v>
      </c>
      <c r="M173" s="5" t="s">
        <v>680</v>
      </c>
      <c r="N173" s="5">
        <v>3.198824</v>
      </c>
      <c r="O173" s="5" t="s">
        <v>32</v>
      </c>
      <c r="P173" s="5">
        <v>8.0</v>
      </c>
      <c r="Q173" s="5">
        <v>0.01263466</v>
      </c>
      <c r="R173" s="5" t="s">
        <v>376</v>
      </c>
      <c r="S173" s="5" t="s">
        <v>680</v>
      </c>
      <c r="T173" s="5">
        <v>0.2375521</v>
      </c>
      <c r="U173" s="5" t="s">
        <v>32</v>
      </c>
      <c r="V173" s="5">
        <v>20.0</v>
      </c>
      <c r="W173" s="5">
        <v>0.8146451</v>
      </c>
      <c r="X173" s="5" t="s">
        <v>31</v>
      </c>
      <c r="Y173" s="5" t="s">
        <v>32</v>
      </c>
      <c r="Z173" s="5" t="s">
        <v>32</v>
      </c>
      <c r="AA173" s="5" t="s">
        <v>32</v>
      </c>
      <c r="AB173" s="5" t="s">
        <v>32</v>
      </c>
      <c r="AC173" s="5" t="s">
        <v>32</v>
      </c>
      <c r="AD173" s="5" t="s">
        <v>681</v>
      </c>
      <c r="AE173" s="5">
        <v>2.611829</v>
      </c>
      <c r="AF173" s="5">
        <v>0.1847137</v>
      </c>
      <c r="AG173" s="5">
        <v>4.915465</v>
      </c>
      <c r="AH173" s="5">
        <v>0.1371508</v>
      </c>
      <c r="AI173" s="5">
        <v>-0.99936</v>
      </c>
      <c r="AJ173" s="5">
        <v>1.266919</v>
      </c>
      <c r="AK173" s="6">
        <v>0.9950606</v>
      </c>
      <c r="AL173" s="6">
        <v>-1.313242</v>
      </c>
      <c r="AM173" s="6">
        <v>3.303364</v>
      </c>
      <c r="AN173" s="6">
        <v>0.3981672</v>
      </c>
    </row>
    <row r="174" ht="15.75" customHeight="1">
      <c r="A174">
        <v>47.0</v>
      </c>
      <c r="B174" s="5">
        <v>1.0</v>
      </c>
      <c r="C174" s="5">
        <v>12.0</v>
      </c>
      <c r="D174" s="5">
        <v>1.0</v>
      </c>
      <c r="E174" s="5" t="s">
        <v>892</v>
      </c>
      <c r="F174" s="5" t="s">
        <v>678</v>
      </c>
      <c r="G174" s="5" t="s">
        <v>679</v>
      </c>
      <c r="H174" s="5">
        <v>6.0</v>
      </c>
      <c r="I174" s="5">
        <v>12.0</v>
      </c>
      <c r="J174" s="5" t="s">
        <v>31</v>
      </c>
      <c r="K174" s="5" t="s">
        <v>32</v>
      </c>
      <c r="L174" s="5" t="s">
        <v>376</v>
      </c>
      <c r="M174" s="5" t="s">
        <v>680</v>
      </c>
      <c r="N174" s="5">
        <v>4.230703</v>
      </c>
      <c r="O174" s="5" t="s">
        <v>32</v>
      </c>
      <c r="P174" s="5">
        <v>8.0</v>
      </c>
      <c r="Q174" s="5">
        <v>0.002873608</v>
      </c>
      <c r="R174" s="5" t="s">
        <v>376</v>
      </c>
      <c r="S174" s="5" t="s">
        <v>680</v>
      </c>
      <c r="T174" s="5">
        <v>1.314959</v>
      </c>
      <c r="U174" s="5" t="s">
        <v>32</v>
      </c>
      <c r="V174" s="5">
        <v>20.0</v>
      </c>
      <c r="W174" s="5">
        <v>0.2034023</v>
      </c>
      <c r="X174" s="5" t="s">
        <v>31</v>
      </c>
      <c r="Y174" s="5" t="s">
        <v>32</v>
      </c>
      <c r="Z174" s="5" t="s">
        <v>32</v>
      </c>
      <c r="AA174" s="5" t="s">
        <v>32</v>
      </c>
      <c r="AB174" s="5" t="s">
        <v>32</v>
      </c>
      <c r="AC174" s="5" t="s">
        <v>32</v>
      </c>
      <c r="AD174" s="5" t="s">
        <v>681</v>
      </c>
      <c r="AE174" s="5">
        <v>3.454354</v>
      </c>
      <c r="AF174" s="5">
        <v>0.6033013</v>
      </c>
      <c r="AG174" s="5">
        <v>6.205243</v>
      </c>
      <c r="AH174" s="5">
        <v>0.7591922</v>
      </c>
      <c r="AI174" s="5">
        <v>-0.4363171</v>
      </c>
      <c r="AJ174" s="5">
        <v>1.920202</v>
      </c>
      <c r="AK174" s="6">
        <v>1.58681</v>
      </c>
      <c r="AL174" s="6">
        <v>-0.8498699</v>
      </c>
      <c r="AM174" s="6">
        <v>4.023489</v>
      </c>
      <c r="AN174" s="6">
        <v>0.2018269</v>
      </c>
    </row>
    <row r="175" ht="15.75" customHeight="1">
      <c r="A175">
        <v>47.0</v>
      </c>
      <c r="B175" s="5">
        <v>1.0</v>
      </c>
      <c r="C175" s="5">
        <v>13.0</v>
      </c>
      <c r="D175" s="5">
        <v>1.0</v>
      </c>
      <c r="E175" s="5" t="s">
        <v>893</v>
      </c>
      <c r="F175" s="5" t="s">
        <v>678</v>
      </c>
      <c r="G175" s="5" t="s">
        <v>679</v>
      </c>
      <c r="H175" s="5">
        <v>12.0</v>
      </c>
      <c r="I175" s="5">
        <v>24.0</v>
      </c>
      <c r="J175" s="5" t="s">
        <v>31</v>
      </c>
      <c r="K175" s="5" t="s">
        <v>259</v>
      </c>
      <c r="L175" s="5" t="s">
        <v>804</v>
      </c>
      <c r="M175" s="5" t="s">
        <v>680</v>
      </c>
      <c r="N175" s="5">
        <v>3.521111</v>
      </c>
      <c r="O175" s="5" t="s">
        <v>32</v>
      </c>
      <c r="P175" s="5">
        <v>10.0</v>
      </c>
      <c r="Q175" s="5">
        <v>0.005528176</v>
      </c>
      <c r="R175" s="5" t="s">
        <v>804</v>
      </c>
      <c r="S175" s="5" t="s">
        <v>680</v>
      </c>
      <c r="T175" s="5">
        <v>1.120151</v>
      </c>
      <c r="U175" s="5" t="s">
        <v>32</v>
      </c>
      <c r="V175" s="5">
        <v>22.0</v>
      </c>
      <c r="W175" s="5">
        <v>0.2747297</v>
      </c>
      <c r="X175" s="5" t="s">
        <v>31</v>
      </c>
      <c r="Y175" s="5" t="s">
        <v>32</v>
      </c>
      <c r="Z175" s="5" t="s">
        <v>32</v>
      </c>
      <c r="AA175" s="5" t="s">
        <v>32</v>
      </c>
      <c r="AB175" s="5" t="s">
        <v>32</v>
      </c>
      <c r="AC175" s="5" t="s">
        <v>32</v>
      </c>
      <c r="AD175" s="5" t="s">
        <v>805</v>
      </c>
      <c r="AE175" s="5">
        <v>0.744</v>
      </c>
      <c r="AF175" s="5">
        <v>0.2968469</v>
      </c>
      <c r="AG175" s="5">
        <v>0.9235582</v>
      </c>
      <c r="AH175" s="5">
        <v>0.2322847</v>
      </c>
      <c r="AI175" s="5">
        <v>-0.1888034</v>
      </c>
      <c r="AJ175" s="5">
        <v>0.5812195</v>
      </c>
      <c r="AK175" s="6">
        <v>0.5035637</v>
      </c>
      <c r="AL175" s="6">
        <v>-0.1478953</v>
      </c>
      <c r="AM175" s="6">
        <v>0.8502699</v>
      </c>
      <c r="AN175" s="6">
        <v>0.1224384</v>
      </c>
      <c r="AO175" s="5" t="s">
        <v>894</v>
      </c>
    </row>
    <row r="176" ht="15.75" customHeight="1">
      <c r="A176">
        <v>47.0</v>
      </c>
      <c r="B176" s="5">
        <v>1.0</v>
      </c>
      <c r="C176" s="5">
        <v>14.0</v>
      </c>
      <c r="D176" s="5">
        <v>1.0</v>
      </c>
      <c r="E176" s="5" t="s">
        <v>895</v>
      </c>
      <c r="F176" s="5" t="s">
        <v>678</v>
      </c>
      <c r="G176" s="5" t="s">
        <v>679</v>
      </c>
      <c r="H176" s="5">
        <v>12.0</v>
      </c>
      <c r="I176" s="5">
        <v>24.0</v>
      </c>
      <c r="J176" s="5" t="s">
        <v>31</v>
      </c>
      <c r="K176" s="5" t="s">
        <v>259</v>
      </c>
      <c r="L176" s="5" t="s">
        <v>804</v>
      </c>
      <c r="M176" s="5" t="s">
        <v>680</v>
      </c>
      <c r="N176" s="5">
        <v>4.513654</v>
      </c>
      <c r="O176" s="5" t="s">
        <v>32</v>
      </c>
      <c r="P176" s="5">
        <v>10.0</v>
      </c>
      <c r="Q176" s="5">
        <v>0.001119253</v>
      </c>
      <c r="R176" s="5" t="s">
        <v>804</v>
      </c>
      <c r="S176" s="5" t="s">
        <v>680</v>
      </c>
      <c r="T176" s="5">
        <v>1.531952</v>
      </c>
      <c r="U176" s="5" t="s">
        <v>32</v>
      </c>
      <c r="V176" s="5">
        <v>22.0</v>
      </c>
      <c r="W176" s="5">
        <v>0.139789</v>
      </c>
      <c r="X176" s="5" t="s">
        <v>31</v>
      </c>
      <c r="Y176" s="5" t="s">
        <v>32</v>
      </c>
      <c r="Z176" s="5" t="s">
        <v>32</v>
      </c>
      <c r="AA176" s="5" t="s">
        <v>32</v>
      </c>
      <c r="AB176" s="5" t="s">
        <v>32</v>
      </c>
      <c r="AC176" s="5" t="s">
        <v>32</v>
      </c>
      <c r="AD176" s="5" t="s">
        <v>805</v>
      </c>
      <c r="AE176" s="5">
        <v>0.819</v>
      </c>
      <c r="AF176" s="5">
        <v>0.462472</v>
      </c>
      <c r="AG176" s="5">
        <v>0.9475357</v>
      </c>
      <c r="AH176" s="5">
        <v>0.3104728</v>
      </c>
      <c r="AI176" s="5">
        <v>-0.1062284</v>
      </c>
      <c r="AJ176" s="5">
        <v>0.6344132</v>
      </c>
      <c r="AK176" s="6">
        <v>0.6039211</v>
      </c>
      <c r="AL176" s="6">
        <v>-0.1128277</v>
      </c>
      <c r="AM176" s="6">
        <v>0.9072762</v>
      </c>
      <c r="AN176" s="6">
        <v>0.09166762</v>
      </c>
      <c r="AO176" s="5" t="s">
        <v>894</v>
      </c>
    </row>
    <row r="177" ht="15.75" customHeight="1">
      <c r="A177">
        <v>47.0</v>
      </c>
      <c r="B177" s="5">
        <v>1.0</v>
      </c>
      <c r="C177" s="5">
        <v>15.0</v>
      </c>
      <c r="D177" s="5">
        <v>1.0</v>
      </c>
      <c r="E177" s="5" t="s">
        <v>896</v>
      </c>
      <c r="F177" s="5" t="s">
        <v>678</v>
      </c>
      <c r="G177" s="5" t="s">
        <v>679</v>
      </c>
      <c r="H177" s="5">
        <v>12.0</v>
      </c>
      <c r="I177" s="5">
        <v>24.0</v>
      </c>
      <c r="J177" s="5" t="s">
        <v>31</v>
      </c>
      <c r="K177" s="5" t="s">
        <v>259</v>
      </c>
      <c r="L177" s="5" t="s">
        <v>804</v>
      </c>
      <c r="M177" s="5" t="s">
        <v>680</v>
      </c>
      <c r="N177" s="5">
        <v>3.39758</v>
      </c>
      <c r="O177" s="5" t="s">
        <v>32</v>
      </c>
      <c r="P177" s="5">
        <v>10.0</v>
      </c>
      <c r="Q177" s="5">
        <v>0.006798659</v>
      </c>
      <c r="R177" s="5" t="s">
        <v>804</v>
      </c>
      <c r="S177" s="5" t="s">
        <v>680</v>
      </c>
      <c r="T177" s="5">
        <v>1.348201</v>
      </c>
      <c r="U177" s="5" t="s">
        <v>32</v>
      </c>
      <c r="V177" s="5">
        <v>22.0</v>
      </c>
      <c r="W177" s="5">
        <v>0.191312</v>
      </c>
      <c r="X177" s="5" t="s">
        <v>31</v>
      </c>
      <c r="Y177" s="5" t="s">
        <v>32</v>
      </c>
      <c r="Z177" s="5" t="s">
        <v>32</v>
      </c>
      <c r="AA177" s="5" t="s">
        <v>32</v>
      </c>
      <c r="AB177" s="5" t="s">
        <v>32</v>
      </c>
      <c r="AC177" s="5" t="s">
        <v>32</v>
      </c>
      <c r="AD177" s="5" t="s">
        <v>805</v>
      </c>
      <c r="AE177" s="5">
        <v>0.732</v>
      </c>
      <c r="AF177" s="5">
        <v>0.2726285</v>
      </c>
      <c r="AG177" s="5">
        <v>0.9195869</v>
      </c>
      <c r="AH177" s="5">
        <v>0.2762519</v>
      </c>
      <c r="AI177" s="5">
        <v>-0.1430907</v>
      </c>
      <c r="AJ177" s="5">
        <v>0.6115032</v>
      </c>
      <c r="AK177" s="6">
        <v>0.507559</v>
      </c>
      <c r="AL177" s="6">
        <v>-0.06960039</v>
      </c>
      <c r="AM177" s="6">
        <v>0.83013965</v>
      </c>
      <c r="AN177" s="6">
        <v>0.08137039</v>
      </c>
      <c r="AO177" s="5" t="s">
        <v>894</v>
      </c>
    </row>
    <row r="178" ht="15.75" customHeight="1">
      <c r="A178">
        <v>47.0</v>
      </c>
      <c r="B178" s="5">
        <v>1.0</v>
      </c>
      <c r="C178" s="5">
        <v>16.0</v>
      </c>
      <c r="D178" s="5">
        <v>1.0</v>
      </c>
      <c r="E178" s="5" t="s">
        <v>897</v>
      </c>
      <c r="F178" s="5" t="s">
        <v>678</v>
      </c>
      <c r="G178" s="5" t="s">
        <v>679</v>
      </c>
      <c r="H178" s="5">
        <v>12.0</v>
      </c>
      <c r="I178" s="5">
        <v>24.0</v>
      </c>
      <c r="J178" s="5" t="s">
        <v>31</v>
      </c>
      <c r="K178" s="5" t="s">
        <v>259</v>
      </c>
      <c r="L178" s="5" t="s">
        <v>804</v>
      </c>
      <c r="M178" s="5" t="s">
        <v>680</v>
      </c>
      <c r="N178" s="5">
        <v>2.830974</v>
      </c>
      <c r="O178" s="5" t="s">
        <v>32</v>
      </c>
      <c r="P178" s="5">
        <v>10.0</v>
      </c>
      <c r="Q178" s="5">
        <v>0.01782211</v>
      </c>
      <c r="R178" s="5" t="s">
        <v>804</v>
      </c>
      <c r="S178" s="5" t="s">
        <v>680</v>
      </c>
      <c r="T178" s="5">
        <v>0.7246845</v>
      </c>
      <c r="U178" s="5" t="s">
        <v>32</v>
      </c>
      <c r="V178" s="5">
        <v>22.0</v>
      </c>
      <c r="W178" s="5">
        <v>0.476283</v>
      </c>
      <c r="X178" s="5" t="s">
        <v>31</v>
      </c>
      <c r="Y178" s="5" t="s">
        <v>32</v>
      </c>
      <c r="Z178" s="5" t="s">
        <v>32</v>
      </c>
      <c r="AA178" s="5" t="s">
        <v>32</v>
      </c>
      <c r="AB178" s="5" t="s">
        <v>32</v>
      </c>
      <c r="AC178" s="5" t="s">
        <v>32</v>
      </c>
      <c r="AD178" s="5" t="s">
        <v>805</v>
      </c>
      <c r="AE178" s="5">
        <v>0.667</v>
      </c>
      <c r="AF178" s="5">
        <v>0.150838</v>
      </c>
      <c r="AG178" s="5">
        <v>0.8973882</v>
      </c>
      <c r="AH178" s="5">
        <v>0.1526915</v>
      </c>
      <c r="AI178" s="5">
        <v>-0.267161</v>
      </c>
      <c r="AJ178" s="5">
        <v>0.5238232</v>
      </c>
      <c r="AK178" s="6">
        <v>0.4060513</v>
      </c>
      <c r="AL178" s="6">
        <v>-0.1976867</v>
      </c>
      <c r="AM178" s="6">
        <v>0.7864555</v>
      </c>
      <c r="AN178" s="6">
        <v>0.18092</v>
      </c>
      <c r="AO178" s="5" t="s">
        <v>894</v>
      </c>
    </row>
    <row r="179" ht="15.75" customHeight="1">
      <c r="A179">
        <v>47.0</v>
      </c>
      <c r="B179" s="5">
        <v>1.0</v>
      </c>
      <c r="C179" s="5">
        <v>17.0</v>
      </c>
      <c r="D179" s="5">
        <v>1.0</v>
      </c>
      <c r="E179" s="5" t="s">
        <v>898</v>
      </c>
      <c r="F179" s="5" t="s">
        <v>678</v>
      </c>
      <c r="G179" s="5" t="s">
        <v>679</v>
      </c>
      <c r="H179" s="5">
        <v>12.0</v>
      </c>
      <c r="I179" s="5">
        <v>24.0</v>
      </c>
      <c r="J179" s="5" t="s">
        <v>31</v>
      </c>
      <c r="K179" s="5" t="s">
        <v>259</v>
      </c>
      <c r="L179" s="5" t="s">
        <v>804</v>
      </c>
      <c r="M179" s="5" t="s">
        <v>680</v>
      </c>
      <c r="N179" s="5">
        <v>3.215658</v>
      </c>
      <c r="O179" s="5" t="s">
        <v>32</v>
      </c>
      <c r="P179" s="5">
        <v>10.0</v>
      </c>
      <c r="Q179" s="5">
        <v>0.009242931</v>
      </c>
      <c r="R179" s="5" t="s">
        <v>804</v>
      </c>
      <c r="S179" s="5" t="s">
        <v>680</v>
      </c>
      <c r="T179" s="5">
        <v>0.7523584</v>
      </c>
      <c r="U179" s="5" t="s">
        <v>32</v>
      </c>
      <c r="V179" s="5">
        <v>22.0</v>
      </c>
      <c r="W179" s="5">
        <v>0.4598103</v>
      </c>
      <c r="X179" s="5" t="s">
        <v>31</v>
      </c>
      <c r="Y179" s="5" t="s">
        <v>32</v>
      </c>
      <c r="Z179" s="5" t="s">
        <v>32</v>
      </c>
      <c r="AA179" s="5" t="s">
        <v>32</v>
      </c>
      <c r="AB179" s="5" t="s">
        <v>32</v>
      </c>
      <c r="AC179" s="5" t="s">
        <v>32</v>
      </c>
      <c r="AD179" s="5" t="s">
        <v>805</v>
      </c>
      <c r="AE179" s="5">
        <v>0.713</v>
      </c>
      <c r="AF179" s="5">
        <v>0.2354375</v>
      </c>
      <c r="AG179" s="5">
        <v>0.9132196</v>
      </c>
      <c r="AH179" s="5">
        <v>0.1583788</v>
      </c>
      <c r="AI179" s="5">
        <v>-0.2617404</v>
      </c>
      <c r="AJ179" s="5">
        <v>0.5280394</v>
      </c>
      <c r="AK179" s="6">
        <v>0.4488134</v>
      </c>
      <c r="AL179" s="6">
        <v>-0.2266136</v>
      </c>
      <c r="AM179" s="6">
        <v>0.8327507</v>
      </c>
      <c r="AN179" s="6">
        <v>0.1845883</v>
      </c>
      <c r="AO179" s="5" t="s">
        <v>894</v>
      </c>
    </row>
    <row r="180" ht="15.75" customHeight="1">
      <c r="A180">
        <v>47.0</v>
      </c>
      <c r="B180" s="5">
        <v>2.0</v>
      </c>
      <c r="C180" s="5">
        <v>1.0</v>
      </c>
      <c r="D180" s="5">
        <v>1.0</v>
      </c>
      <c r="E180" s="5" t="s">
        <v>882</v>
      </c>
      <c r="F180" s="5" t="s">
        <v>678</v>
      </c>
      <c r="G180" s="5" t="s">
        <v>678</v>
      </c>
      <c r="H180" s="5" t="s">
        <v>259</v>
      </c>
      <c r="I180" s="5">
        <v>10.0</v>
      </c>
      <c r="J180" s="5" t="s">
        <v>31</v>
      </c>
      <c r="K180" s="5" t="s">
        <v>32</v>
      </c>
      <c r="L180" s="5" t="s">
        <v>32</v>
      </c>
      <c r="M180" s="5" t="s">
        <v>32</v>
      </c>
      <c r="N180" s="5" t="s">
        <v>32</v>
      </c>
      <c r="O180" s="5" t="s">
        <v>32</v>
      </c>
      <c r="P180" s="5" t="s">
        <v>32</v>
      </c>
      <c r="Q180" s="5" t="s">
        <v>32</v>
      </c>
      <c r="R180" s="5" t="s">
        <v>197</v>
      </c>
      <c r="S180" s="5" t="s">
        <v>680</v>
      </c>
      <c r="T180" s="5">
        <v>14.32847</v>
      </c>
      <c r="U180" s="5" t="s">
        <v>32</v>
      </c>
      <c r="V180" s="5">
        <v>8.0</v>
      </c>
      <c r="W180" s="58">
        <v>5.493333E-7</v>
      </c>
      <c r="X180" s="5" t="s">
        <v>27</v>
      </c>
      <c r="Y180" s="5">
        <v>1.724276</v>
      </c>
      <c r="Z180" s="5">
        <v>2.982365</v>
      </c>
      <c r="AA180" s="5" t="s">
        <v>715</v>
      </c>
      <c r="AB180" s="5">
        <v>2.502387</v>
      </c>
      <c r="AC180" s="5">
        <v>3.462343</v>
      </c>
      <c r="AD180" s="5" t="s">
        <v>681</v>
      </c>
      <c r="AE180" s="5" t="s">
        <v>32</v>
      </c>
      <c r="AF180" s="5" t="s">
        <v>32</v>
      </c>
      <c r="AG180" s="5" t="s">
        <v>32</v>
      </c>
      <c r="AH180" s="5">
        <v>9.062117</v>
      </c>
      <c r="AI180" s="5">
        <v>4.531949</v>
      </c>
      <c r="AJ180" s="5">
        <v>13.57112</v>
      </c>
      <c r="AK180" s="6" t="s">
        <v>32</v>
      </c>
      <c r="AL180" s="6" t="s">
        <v>32</v>
      </c>
      <c r="AM180" s="6" t="s">
        <v>32</v>
      </c>
      <c r="AN180" s="6" t="s">
        <v>32</v>
      </c>
    </row>
    <row r="181" ht="15.75" customHeight="1">
      <c r="A181">
        <v>48.0</v>
      </c>
      <c r="B181">
        <v>1.0</v>
      </c>
      <c r="C181">
        <v>1.0</v>
      </c>
      <c r="D181" s="5">
        <v>1.0</v>
      </c>
      <c r="E181" t="s">
        <v>899</v>
      </c>
      <c r="F181" s="5" t="s">
        <v>678</v>
      </c>
      <c r="G181" s="5" t="s">
        <v>679</v>
      </c>
      <c r="H181" s="5">
        <v>6.0</v>
      </c>
      <c r="I181" s="5">
        <v>6.0</v>
      </c>
      <c r="J181" t="s">
        <v>31</v>
      </c>
      <c r="K181" t="s">
        <v>32</v>
      </c>
      <c r="L181" s="5" t="s">
        <v>376</v>
      </c>
      <c r="M181" s="5" t="s">
        <v>680</v>
      </c>
      <c r="N181" s="5">
        <v>5.134981</v>
      </c>
      <c r="O181" s="5" t="s">
        <v>32</v>
      </c>
      <c r="P181" s="5">
        <v>6.0</v>
      </c>
      <c r="Q181" s="5">
        <v>0.002146524</v>
      </c>
      <c r="R181" s="5" t="s">
        <v>376</v>
      </c>
      <c r="S181" s="5" t="s">
        <v>680</v>
      </c>
      <c r="T181" s="5">
        <v>1.020668</v>
      </c>
      <c r="U181" s="5" t="s">
        <v>32</v>
      </c>
      <c r="V181" s="5">
        <v>6.0</v>
      </c>
      <c r="W181" s="5">
        <v>0.3467888</v>
      </c>
      <c r="X181" t="s">
        <v>31</v>
      </c>
      <c r="Y181" s="5" t="s">
        <v>32</v>
      </c>
      <c r="Z181" s="5" t="s">
        <v>32</v>
      </c>
      <c r="AA181" s="5" t="s">
        <v>32</v>
      </c>
      <c r="AB181" s="5" t="s">
        <v>32</v>
      </c>
      <c r="AC181" s="5" t="s">
        <v>32</v>
      </c>
      <c r="AD181" s="5" t="s">
        <v>681</v>
      </c>
      <c r="AE181" s="5">
        <v>4.192694</v>
      </c>
      <c r="AF181" s="5">
        <v>0.9424328</v>
      </c>
      <c r="AG181" s="5">
        <v>7.367756</v>
      </c>
      <c r="AH181" s="5">
        <v>0.8333723</v>
      </c>
      <c r="AI181" s="5">
        <v>-0.9053048</v>
      </c>
      <c r="AJ181" s="5">
        <v>2.483884</v>
      </c>
      <c r="AK181" s="6">
        <v>2.521003</v>
      </c>
      <c r="AL181" s="6">
        <v>0.01355836</v>
      </c>
      <c r="AM181" s="6">
        <v>5.02844852</v>
      </c>
      <c r="AN181" s="6">
        <v>0.048774</v>
      </c>
    </row>
    <row r="182" ht="15.75" customHeight="1">
      <c r="A182">
        <v>48.0</v>
      </c>
      <c r="B182">
        <v>1.0</v>
      </c>
      <c r="C182">
        <v>1.0</v>
      </c>
      <c r="D182" s="5">
        <v>2.0</v>
      </c>
      <c r="E182" t="s">
        <v>899</v>
      </c>
      <c r="F182" s="5" t="s">
        <v>678</v>
      </c>
      <c r="G182" s="5" t="s">
        <v>678</v>
      </c>
      <c r="H182" s="5">
        <v>6.0</v>
      </c>
      <c r="I182" s="5">
        <v>6.0</v>
      </c>
      <c r="J182" t="s">
        <v>31</v>
      </c>
      <c r="K182" t="s">
        <v>32</v>
      </c>
      <c r="L182" s="5" t="s">
        <v>376</v>
      </c>
      <c r="M182" s="5" t="s">
        <v>680</v>
      </c>
      <c r="N182" s="5">
        <v>5.134981</v>
      </c>
      <c r="O182" s="5" t="s">
        <v>32</v>
      </c>
      <c r="P182" s="5">
        <v>6.0</v>
      </c>
      <c r="Q182" s="5">
        <v>0.002146524</v>
      </c>
      <c r="R182" s="5" t="s">
        <v>376</v>
      </c>
      <c r="S182" s="5" t="s">
        <v>680</v>
      </c>
      <c r="T182" s="5">
        <v>5.029116</v>
      </c>
      <c r="U182" s="5" t="s">
        <v>32</v>
      </c>
      <c r="V182" s="5">
        <v>6.0</v>
      </c>
      <c r="W182" s="5">
        <v>0.002382405</v>
      </c>
      <c r="X182" t="s">
        <v>31</v>
      </c>
      <c r="Y182" s="5" t="s">
        <v>32</v>
      </c>
      <c r="Z182" s="5" t="s">
        <v>32</v>
      </c>
      <c r="AA182" s="5" t="s">
        <v>32</v>
      </c>
      <c r="AB182" s="5" t="s">
        <v>32</v>
      </c>
      <c r="AC182" s="5" t="s">
        <v>32</v>
      </c>
      <c r="AD182" s="5" t="s">
        <v>681</v>
      </c>
      <c r="AE182" s="5">
        <v>4.192694</v>
      </c>
      <c r="AF182" s="5">
        <v>0.9424328</v>
      </c>
      <c r="AG182" s="5">
        <v>7.367756</v>
      </c>
      <c r="AH182" s="5">
        <v>4.106256</v>
      </c>
      <c r="AI182" s="5">
        <v>0.9037742</v>
      </c>
      <c r="AJ182" s="5">
        <v>7.230549</v>
      </c>
      <c r="AK182" s="6">
        <v>2.521003</v>
      </c>
      <c r="AL182" s="6">
        <v>0.01355836</v>
      </c>
      <c r="AM182" s="6">
        <v>5.02844852</v>
      </c>
      <c r="AN182" s="6">
        <v>0.048774</v>
      </c>
    </row>
    <row r="183" ht="15.75" customHeight="1">
      <c r="A183">
        <v>48.0</v>
      </c>
      <c r="B183">
        <v>2.0</v>
      </c>
      <c r="C183">
        <v>1.0</v>
      </c>
      <c r="D183" s="5">
        <v>1.0</v>
      </c>
      <c r="E183" t="s">
        <v>900</v>
      </c>
      <c r="F183" s="5" t="s">
        <v>678</v>
      </c>
      <c r="G183" s="5" t="s">
        <v>678</v>
      </c>
      <c r="H183" s="5">
        <v>755.0</v>
      </c>
      <c r="I183" s="5">
        <v>708.0</v>
      </c>
      <c r="J183" t="s">
        <v>27</v>
      </c>
      <c r="K183" s="5" t="s">
        <v>390</v>
      </c>
      <c r="L183" t="s">
        <v>852</v>
      </c>
      <c r="M183" s="5" t="s">
        <v>695</v>
      </c>
      <c r="N183" s="5">
        <v>21.17035</v>
      </c>
      <c r="O183" s="5" t="s">
        <v>32</v>
      </c>
      <c r="P183" s="5" t="s">
        <v>32</v>
      </c>
      <c r="Q183" s="58">
        <v>1.050387E-130</v>
      </c>
      <c r="R183" t="s">
        <v>852</v>
      </c>
      <c r="S183" s="5" t="s">
        <v>695</v>
      </c>
      <c r="T183" s="5">
        <v>14.86294</v>
      </c>
      <c r="U183" s="5" t="s">
        <v>32</v>
      </c>
      <c r="V183" s="5" t="s">
        <v>32</v>
      </c>
      <c r="W183" s="58">
        <v>1.360204E-55</v>
      </c>
      <c r="X183" t="s">
        <v>31</v>
      </c>
      <c r="Y183" s="5" t="s">
        <v>32</v>
      </c>
      <c r="Z183" s="5" t="s">
        <v>32</v>
      </c>
      <c r="AA183" s="5" t="s">
        <v>32</v>
      </c>
      <c r="AB183" s="5" t="s">
        <v>32</v>
      </c>
      <c r="AC183" s="5" t="s">
        <v>32</v>
      </c>
      <c r="AD183" s="5" t="s">
        <v>788</v>
      </c>
      <c r="AE183" s="5">
        <v>0.2237983</v>
      </c>
      <c r="AF183" s="5">
        <v>0.1515069</v>
      </c>
      <c r="AG183" s="5">
        <v>0.2959447</v>
      </c>
      <c r="AH183" s="5">
        <v>0.2113187</v>
      </c>
      <c r="AI183" s="5">
        <v>0.1367669</v>
      </c>
      <c r="AJ183" s="5">
        <v>0.2857241</v>
      </c>
      <c r="AK183" s="5">
        <v>0.2128143</v>
      </c>
      <c r="AL183" s="5">
        <v>0.1703825</v>
      </c>
      <c r="AM183" s="5">
        <v>0.255246</v>
      </c>
      <c r="AN183" s="58">
        <v>8.35416E-23</v>
      </c>
      <c r="AO183" s="5" t="s">
        <v>901</v>
      </c>
    </row>
    <row r="184" ht="15.75" customHeight="1">
      <c r="A184">
        <v>48.0</v>
      </c>
      <c r="B184">
        <v>2.0</v>
      </c>
      <c r="C184">
        <v>1.0</v>
      </c>
      <c r="D184" s="5">
        <v>2.0</v>
      </c>
      <c r="E184" t="s">
        <v>900</v>
      </c>
      <c r="F184" s="5" t="s">
        <v>678</v>
      </c>
      <c r="G184" s="5" t="s">
        <v>678</v>
      </c>
      <c r="H184" s="5">
        <v>755.0</v>
      </c>
      <c r="I184" s="5">
        <v>719.0</v>
      </c>
      <c r="J184" t="s">
        <v>27</v>
      </c>
      <c r="K184" s="5" t="s">
        <v>390</v>
      </c>
      <c r="L184" t="s">
        <v>852</v>
      </c>
      <c r="M184" s="5" t="s">
        <v>695</v>
      </c>
      <c r="N184" s="5">
        <v>21.17035</v>
      </c>
      <c r="O184" s="5" t="s">
        <v>32</v>
      </c>
      <c r="P184" s="5" t="s">
        <v>32</v>
      </c>
      <c r="Q184" s="58">
        <v>1.050387E-130</v>
      </c>
      <c r="R184" t="s">
        <v>852</v>
      </c>
      <c r="S184" s="5" t="s">
        <v>695</v>
      </c>
      <c r="T184" s="5">
        <v>11.82707</v>
      </c>
      <c r="U184" s="5" t="s">
        <v>32</v>
      </c>
      <c r="V184" s="5" t="s">
        <v>32</v>
      </c>
      <c r="W184" s="58">
        <v>2.834863E-34</v>
      </c>
      <c r="X184" t="s">
        <v>31</v>
      </c>
      <c r="Y184" s="5" t="s">
        <v>32</v>
      </c>
      <c r="Z184" s="5" t="s">
        <v>32</v>
      </c>
      <c r="AA184" s="5" t="s">
        <v>32</v>
      </c>
      <c r="AB184" s="5" t="s">
        <v>32</v>
      </c>
      <c r="AC184" s="5" t="s">
        <v>32</v>
      </c>
      <c r="AD184" s="5" t="s">
        <v>788</v>
      </c>
      <c r="AE184" s="5">
        <v>0.2237983</v>
      </c>
      <c r="AF184" s="5">
        <v>0.1515069</v>
      </c>
      <c r="AG184" s="5">
        <v>0.2959447</v>
      </c>
      <c r="AH184" s="5">
        <v>0.2028008</v>
      </c>
      <c r="AI184" s="5">
        <v>0.1288887</v>
      </c>
      <c r="AJ184" s="5">
        <v>0.2765744</v>
      </c>
      <c r="AK184" s="5">
        <v>0.2128143</v>
      </c>
      <c r="AL184" s="5">
        <v>0.1703825</v>
      </c>
      <c r="AM184" s="5">
        <v>0.255246</v>
      </c>
      <c r="AN184" s="58">
        <v>8.35416E-23</v>
      </c>
      <c r="AO184" s="5" t="s">
        <v>901</v>
      </c>
    </row>
    <row r="185" ht="15.75" customHeight="1">
      <c r="A185">
        <v>48.0</v>
      </c>
      <c r="B185">
        <v>2.0</v>
      </c>
      <c r="C185">
        <v>2.0</v>
      </c>
      <c r="D185" s="5">
        <v>1.0</v>
      </c>
      <c r="E185" t="s">
        <v>902</v>
      </c>
      <c r="F185" s="5" t="s">
        <v>678</v>
      </c>
      <c r="G185" s="5" t="s">
        <v>678</v>
      </c>
      <c r="H185" s="5">
        <v>755.0</v>
      </c>
      <c r="I185" s="5">
        <v>708.0</v>
      </c>
      <c r="J185" t="s">
        <v>31</v>
      </c>
      <c r="K185" t="s">
        <v>32</v>
      </c>
      <c r="L185" t="s">
        <v>852</v>
      </c>
      <c r="M185" s="5" t="s">
        <v>695</v>
      </c>
      <c r="N185" s="5">
        <v>23.25822</v>
      </c>
      <c r="O185" s="5" t="s">
        <v>32</v>
      </c>
      <c r="P185" s="5" t="s">
        <v>32</v>
      </c>
      <c r="Q185" s="58">
        <v>3.3262E-184</v>
      </c>
      <c r="R185" t="s">
        <v>852</v>
      </c>
      <c r="S185" s="5" t="s">
        <v>695</v>
      </c>
      <c r="T185" s="5">
        <v>9.922278</v>
      </c>
      <c r="U185" s="5" t="s">
        <v>32</v>
      </c>
      <c r="V185" s="5" t="s">
        <v>32</v>
      </c>
      <c r="W185" s="58">
        <v>3.669327E-24</v>
      </c>
      <c r="X185" t="s">
        <v>31</v>
      </c>
      <c r="Y185" s="5" t="s">
        <v>32</v>
      </c>
      <c r="Z185" s="5" t="s">
        <v>32</v>
      </c>
      <c r="AA185" s="5" t="s">
        <v>32</v>
      </c>
      <c r="AB185" s="5" t="s">
        <v>32</v>
      </c>
      <c r="AC185" s="5" t="s">
        <v>32</v>
      </c>
      <c r="AD185" s="5" t="s">
        <v>788</v>
      </c>
      <c r="AE185" s="5">
        <v>0.3030026</v>
      </c>
      <c r="AF185" s="5">
        <v>0.2299555</v>
      </c>
      <c r="AG185" s="5">
        <v>0.3758572</v>
      </c>
      <c r="AH185" s="5">
        <v>0.1696205</v>
      </c>
      <c r="AI185" s="5">
        <v>0.09537286</v>
      </c>
      <c r="AJ185" s="5">
        <v>0.2437497</v>
      </c>
      <c r="AK185" s="5">
        <v>0.22806</v>
      </c>
      <c r="AL185" s="5">
        <v>0.1506212</v>
      </c>
      <c r="AM185" s="5">
        <v>0.3054988</v>
      </c>
      <c r="AN185" s="58">
        <v>7.826182E-9</v>
      </c>
    </row>
    <row r="186" ht="15.75" customHeight="1">
      <c r="A186">
        <v>48.0</v>
      </c>
      <c r="B186">
        <v>2.0</v>
      </c>
      <c r="C186">
        <v>2.0</v>
      </c>
      <c r="D186" s="5">
        <v>2.0</v>
      </c>
      <c r="E186" t="s">
        <v>902</v>
      </c>
      <c r="F186" s="5" t="s">
        <v>678</v>
      </c>
      <c r="G186" s="5" t="s">
        <v>678</v>
      </c>
      <c r="H186" s="5">
        <v>755.0</v>
      </c>
      <c r="I186" s="5">
        <v>719.0</v>
      </c>
      <c r="J186" t="s">
        <v>31</v>
      </c>
      <c r="K186" t="s">
        <v>32</v>
      </c>
      <c r="L186" t="s">
        <v>852</v>
      </c>
      <c r="M186" s="5" t="s">
        <v>695</v>
      </c>
      <c r="N186" s="5">
        <v>23.25822</v>
      </c>
      <c r="O186" s="5" t="s">
        <v>32</v>
      </c>
      <c r="P186" s="5" t="s">
        <v>32</v>
      </c>
      <c r="Q186" s="58">
        <v>3.3262E-184</v>
      </c>
      <c r="R186" t="s">
        <v>852</v>
      </c>
      <c r="S186" s="5" t="s">
        <v>695</v>
      </c>
      <c r="T186" s="5">
        <v>12.77192</v>
      </c>
      <c r="U186" s="5" t="s">
        <v>32</v>
      </c>
      <c r="V186" s="5" t="s">
        <v>32</v>
      </c>
      <c r="W186" s="58">
        <v>3.769168E-40</v>
      </c>
      <c r="X186" t="s">
        <v>31</v>
      </c>
      <c r="Y186" s="5" t="s">
        <v>32</v>
      </c>
      <c r="Z186" s="5" t="s">
        <v>32</v>
      </c>
      <c r="AA186" s="5" t="s">
        <v>32</v>
      </c>
      <c r="AB186" s="5" t="s">
        <v>32</v>
      </c>
      <c r="AC186" s="5" t="s">
        <v>32</v>
      </c>
      <c r="AD186" s="5" t="s">
        <v>788</v>
      </c>
      <c r="AE186" s="5">
        <v>0.3030026</v>
      </c>
      <c r="AF186" s="5">
        <v>0.2299555</v>
      </c>
      <c r="AG186" s="5">
        <v>0.3758572</v>
      </c>
      <c r="AH186" s="5">
        <v>0.2108336</v>
      </c>
      <c r="AI186" s="5">
        <v>0.1368588</v>
      </c>
      <c r="AJ186" s="5">
        <v>0.2846647</v>
      </c>
      <c r="AK186" s="5">
        <v>0.22806</v>
      </c>
      <c r="AL186" s="5">
        <v>0.1506212</v>
      </c>
      <c r="AM186" s="5">
        <v>0.3054988</v>
      </c>
      <c r="AN186" s="58">
        <v>7.826182E-9</v>
      </c>
    </row>
    <row r="187" ht="15.75" customHeight="1">
      <c r="A187">
        <v>48.0</v>
      </c>
      <c r="B187">
        <v>2.0</v>
      </c>
      <c r="C187">
        <v>3.0</v>
      </c>
      <c r="D187" s="5">
        <v>1.0</v>
      </c>
      <c r="E187" t="s">
        <v>903</v>
      </c>
      <c r="F187" s="5" t="s">
        <v>678</v>
      </c>
      <c r="G187" s="5" t="s">
        <v>678</v>
      </c>
      <c r="H187" s="5">
        <v>755.0</v>
      </c>
      <c r="I187" s="5">
        <v>708.0</v>
      </c>
      <c r="J187" t="s">
        <v>31</v>
      </c>
      <c r="K187" t="s">
        <v>32</v>
      </c>
      <c r="L187" t="s">
        <v>852</v>
      </c>
      <c r="M187" s="5" t="s">
        <v>695</v>
      </c>
      <c r="N187" s="5">
        <v>19.90605</v>
      </c>
      <c r="O187" s="5" t="s">
        <v>32</v>
      </c>
      <c r="P187" s="5" t="s">
        <v>32</v>
      </c>
      <c r="Q187" s="58">
        <v>6.090123E-110</v>
      </c>
      <c r="R187" t="s">
        <v>852</v>
      </c>
      <c r="S187" s="5" t="s">
        <v>695</v>
      </c>
      <c r="T187" s="5">
        <v>4.741908</v>
      </c>
      <c r="U187" s="5" t="s">
        <v>32</v>
      </c>
      <c r="V187" s="5" t="s">
        <v>32</v>
      </c>
      <c r="W187" s="58">
        <v>1.919371E-6</v>
      </c>
      <c r="X187" t="s">
        <v>31</v>
      </c>
      <c r="Y187" s="5" t="s">
        <v>32</v>
      </c>
      <c r="Z187" s="5" t="s">
        <v>32</v>
      </c>
      <c r="AA187" s="5" t="s">
        <v>32</v>
      </c>
      <c r="AB187" s="5" t="s">
        <v>32</v>
      </c>
      <c r="AC187" s="5" t="s">
        <v>32</v>
      </c>
      <c r="AD187" s="5" t="s">
        <v>788</v>
      </c>
      <c r="AE187" s="5">
        <v>0.2893928</v>
      </c>
      <c r="AF187" s="5">
        <v>0.2164906</v>
      </c>
      <c r="AG187" s="5">
        <v>0.3621105</v>
      </c>
      <c r="AH187" s="5">
        <v>0.06571714</v>
      </c>
      <c r="AI187" s="5">
        <v>-0.008045574</v>
      </c>
      <c r="AJ187" s="5">
        <v>0.1394335</v>
      </c>
      <c r="AK187" s="5">
        <v>0.1712826</v>
      </c>
      <c r="AL187" s="5">
        <v>0.04405724</v>
      </c>
      <c r="AM187" s="5">
        <v>0.298508</v>
      </c>
      <c r="AN187" s="5">
        <v>0.008322816</v>
      </c>
    </row>
    <row r="188" ht="15.75" customHeight="1">
      <c r="A188">
        <v>48.0</v>
      </c>
      <c r="B188">
        <v>2.0</v>
      </c>
      <c r="C188">
        <v>3.0</v>
      </c>
      <c r="D188" s="5">
        <v>2.0</v>
      </c>
      <c r="E188" t="s">
        <v>903</v>
      </c>
      <c r="F188" s="5" t="s">
        <v>678</v>
      </c>
      <c r="G188" s="5" t="s">
        <v>678</v>
      </c>
      <c r="H188" s="5">
        <v>755.0</v>
      </c>
      <c r="I188" s="5">
        <v>719.0</v>
      </c>
      <c r="J188" t="s">
        <v>31</v>
      </c>
      <c r="K188" t="s">
        <v>32</v>
      </c>
      <c r="L188" t="s">
        <v>852</v>
      </c>
      <c r="M188" s="5" t="s">
        <v>695</v>
      </c>
      <c r="N188" s="5">
        <v>19.90605</v>
      </c>
      <c r="O188" s="5" t="s">
        <v>32</v>
      </c>
      <c r="P188" s="5" t="s">
        <v>32</v>
      </c>
      <c r="Q188" s="58">
        <v>6.090123E-110</v>
      </c>
      <c r="R188" t="s">
        <v>852</v>
      </c>
      <c r="S188" s="5" t="s">
        <v>695</v>
      </c>
      <c r="T188" s="5">
        <v>10.04436</v>
      </c>
      <c r="U188" s="5" t="s">
        <v>32</v>
      </c>
      <c r="V188" s="5" t="s">
        <v>32</v>
      </c>
      <c r="W188" s="58">
        <v>9.907599E-25</v>
      </c>
      <c r="X188" t="s">
        <v>31</v>
      </c>
      <c r="Y188" s="5" t="s">
        <v>32</v>
      </c>
      <c r="Z188" s="5" t="s">
        <v>32</v>
      </c>
      <c r="AA188" s="5" t="s">
        <v>32</v>
      </c>
      <c r="AB188" s="5" t="s">
        <v>32</v>
      </c>
      <c r="AC188" s="5" t="s">
        <v>32</v>
      </c>
      <c r="AD188" s="5" t="s">
        <v>788</v>
      </c>
      <c r="AE188" s="5">
        <v>0.2893928</v>
      </c>
      <c r="AF188" s="5">
        <v>0.2164906</v>
      </c>
      <c r="AG188" s="5">
        <v>0.3621105</v>
      </c>
      <c r="AH188" s="5">
        <v>0.1584129</v>
      </c>
      <c r="AI188" s="5">
        <v>0.08480644</v>
      </c>
      <c r="AJ188" s="5">
        <v>0.2319103</v>
      </c>
      <c r="AK188" s="5">
        <v>0.1712826</v>
      </c>
      <c r="AL188" s="5">
        <v>0.04405724</v>
      </c>
      <c r="AM188" s="5">
        <v>0.298508</v>
      </c>
      <c r="AN188" s="5">
        <v>0.008322816</v>
      </c>
    </row>
    <row r="189" ht="15.75" customHeight="1">
      <c r="A189">
        <v>48.0</v>
      </c>
      <c r="B189">
        <v>2.0</v>
      </c>
      <c r="C189">
        <v>4.0</v>
      </c>
      <c r="D189" s="5">
        <v>1.0</v>
      </c>
      <c r="E189" t="s">
        <v>904</v>
      </c>
      <c r="F189" s="5" t="s">
        <v>708</v>
      </c>
      <c r="G189" s="5" t="s">
        <v>678</v>
      </c>
      <c r="H189" s="5">
        <v>514.0</v>
      </c>
      <c r="I189" s="5">
        <v>580.0</v>
      </c>
      <c r="J189" t="s">
        <v>27</v>
      </c>
      <c r="K189" s="5" t="s">
        <v>390</v>
      </c>
      <c r="L189" t="s">
        <v>852</v>
      </c>
      <c r="M189" s="5" t="s">
        <v>695</v>
      </c>
      <c r="N189" s="5">
        <v>-1.997519</v>
      </c>
      <c r="O189" s="5" t="s">
        <v>32</v>
      </c>
      <c r="P189" s="5" t="s">
        <v>32</v>
      </c>
      <c r="Q189" s="5">
        <v>0.04570119</v>
      </c>
      <c r="R189" t="s">
        <v>852</v>
      </c>
      <c r="S189" s="5" t="s">
        <v>695</v>
      </c>
      <c r="T189" s="5">
        <v>12.60892</v>
      </c>
      <c r="U189" s="5" t="s">
        <v>32</v>
      </c>
      <c r="V189" s="5" t="s">
        <v>32</v>
      </c>
      <c r="W189" s="58">
        <v>7.107572E-40</v>
      </c>
      <c r="X189" t="s">
        <v>31</v>
      </c>
      <c r="Y189" s="5" t="s">
        <v>32</v>
      </c>
      <c r="Z189" s="5" t="s">
        <v>32</v>
      </c>
      <c r="AA189" s="5" t="s">
        <v>32</v>
      </c>
      <c r="AB189" s="5" t="s">
        <v>32</v>
      </c>
      <c r="AC189" s="5" t="s">
        <v>32</v>
      </c>
      <c r="AD189" s="5" t="s">
        <v>788</v>
      </c>
      <c r="AE189" s="5">
        <v>0.08189812</v>
      </c>
      <c r="AF189" s="5">
        <v>-0.004737013</v>
      </c>
      <c r="AG189" s="5">
        <v>0.1684537</v>
      </c>
      <c r="AH189" s="5">
        <v>0.2104791</v>
      </c>
      <c r="AI189" s="5">
        <v>0.1281095</v>
      </c>
      <c r="AJ189" s="5">
        <v>0.2926708</v>
      </c>
      <c r="AK189" s="5">
        <v>0.1567626</v>
      </c>
      <c r="AL189" s="5">
        <v>0.08255888</v>
      </c>
      <c r="AM189" s="5">
        <v>0.2309663</v>
      </c>
      <c r="AN189" s="58">
        <v>3.463742E-5</v>
      </c>
      <c r="AO189" s="5" t="s">
        <v>901</v>
      </c>
    </row>
    <row r="190" ht="15.75" customHeight="1">
      <c r="A190">
        <v>48.0</v>
      </c>
      <c r="B190">
        <v>2.0</v>
      </c>
      <c r="C190">
        <v>4.0</v>
      </c>
      <c r="D190" s="5">
        <v>2.0</v>
      </c>
      <c r="E190" t="s">
        <v>904</v>
      </c>
      <c r="F190" s="5" t="s">
        <v>708</v>
      </c>
      <c r="G190" s="5" t="s">
        <v>678</v>
      </c>
      <c r="H190" s="5">
        <v>514.0</v>
      </c>
      <c r="I190" s="5">
        <v>573.0</v>
      </c>
      <c r="J190" t="s">
        <v>27</v>
      </c>
      <c r="K190" s="5" t="s">
        <v>390</v>
      </c>
      <c r="L190" t="s">
        <v>852</v>
      </c>
      <c r="M190" s="5" t="s">
        <v>695</v>
      </c>
      <c r="N190" s="5">
        <v>-1.997519</v>
      </c>
      <c r="O190" s="5" t="s">
        <v>32</v>
      </c>
      <c r="P190" s="5" t="s">
        <v>32</v>
      </c>
      <c r="Q190" s="5">
        <v>0.04570119</v>
      </c>
      <c r="R190" t="s">
        <v>852</v>
      </c>
      <c r="S190" s="5" t="s">
        <v>695</v>
      </c>
      <c r="T190" s="5">
        <v>7.050108</v>
      </c>
      <c r="U190" s="5" t="s">
        <v>32</v>
      </c>
      <c r="V190" s="5" t="s">
        <v>32</v>
      </c>
      <c r="W190" s="58">
        <v>9.290933E-13</v>
      </c>
      <c r="X190" t="s">
        <v>31</v>
      </c>
      <c r="Y190" s="5" t="s">
        <v>32</v>
      </c>
      <c r="Z190" s="5" t="s">
        <v>32</v>
      </c>
      <c r="AA190" s="5" t="s">
        <v>32</v>
      </c>
      <c r="AB190" s="5" t="s">
        <v>32</v>
      </c>
      <c r="AC190" s="5" t="s">
        <v>32</v>
      </c>
      <c r="AD190" s="5" t="s">
        <v>788</v>
      </c>
      <c r="AE190" s="5">
        <v>0.08189812</v>
      </c>
      <c r="AF190" s="5">
        <v>-0.004737013</v>
      </c>
      <c r="AG190" s="5">
        <v>0.1684537</v>
      </c>
      <c r="AH190" s="5">
        <v>0.174741</v>
      </c>
      <c r="AI190" s="5">
        <v>0.09216364</v>
      </c>
      <c r="AJ190" s="5">
        <v>0.2571679</v>
      </c>
      <c r="AK190" s="5">
        <v>0.1567626</v>
      </c>
      <c r="AL190" s="5">
        <v>0.08255888</v>
      </c>
      <c r="AM190" s="5">
        <v>0.2309663</v>
      </c>
      <c r="AN190" s="58">
        <v>3.463742E-5</v>
      </c>
      <c r="AO190" s="5" t="s">
        <v>901</v>
      </c>
    </row>
    <row r="191" ht="15.75" customHeight="1">
      <c r="A191">
        <v>48.0</v>
      </c>
      <c r="B191">
        <v>2.0</v>
      </c>
      <c r="C191">
        <v>5.0</v>
      </c>
      <c r="D191" s="5">
        <v>1.0</v>
      </c>
      <c r="E191" t="s">
        <v>905</v>
      </c>
      <c r="F191" s="5" t="s">
        <v>708</v>
      </c>
      <c r="G191" s="5" t="s">
        <v>678</v>
      </c>
      <c r="H191" s="5">
        <v>514.0</v>
      </c>
      <c r="I191" s="5">
        <v>580.0</v>
      </c>
      <c r="J191" t="s">
        <v>31</v>
      </c>
      <c r="K191" t="s">
        <v>32</v>
      </c>
      <c r="L191" t="s">
        <v>852</v>
      </c>
      <c r="M191" s="5" t="s">
        <v>695</v>
      </c>
      <c r="N191" s="5">
        <v>3.178593</v>
      </c>
      <c r="O191" s="5" t="s">
        <v>32</v>
      </c>
      <c r="P191" s="5" t="s">
        <v>32</v>
      </c>
      <c r="Q191" s="5">
        <v>0.001439705</v>
      </c>
      <c r="R191" t="s">
        <v>852</v>
      </c>
      <c r="S191" s="5" t="s">
        <v>695</v>
      </c>
      <c r="T191" s="5">
        <v>8.328297</v>
      </c>
      <c r="U191" s="5" t="s">
        <v>32</v>
      </c>
      <c r="V191" s="5" t="s">
        <v>32</v>
      </c>
      <c r="W191" s="58">
        <v>2.223166E-17</v>
      </c>
      <c r="X191" t="s">
        <v>31</v>
      </c>
      <c r="Y191" s="5" t="s">
        <v>32</v>
      </c>
      <c r="Z191" s="5" t="s">
        <v>32</v>
      </c>
      <c r="AA191" s="5" t="s">
        <v>32</v>
      </c>
      <c r="AB191" s="5" t="s">
        <v>32</v>
      </c>
      <c r="AC191" s="5" t="s">
        <v>32</v>
      </c>
      <c r="AD191" s="5" t="s">
        <v>788</v>
      </c>
      <c r="AE191" s="5">
        <v>0.1750262</v>
      </c>
      <c r="AF191" s="5">
        <v>0.08783136</v>
      </c>
      <c r="AG191" s="5">
        <v>0.262053</v>
      </c>
      <c r="AH191" s="5">
        <v>0.1764875</v>
      </c>
      <c r="AI191" s="5">
        <v>0.09439724</v>
      </c>
      <c r="AJ191" s="5">
        <v>0.2584276</v>
      </c>
      <c r="AK191" s="5">
        <v>0.1718907</v>
      </c>
      <c r="AL191" s="5">
        <v>0.1235327</v>
      </c>
      <c r="AM191" s="5">
        <v>0.2202487</v>
      </c>
      <c r="AN191" s="58">
        <v>3.242607E-12</v>
      </c>
    </row>
    <row r="192" ht="15.75" customHeight="1">
      <c r="A192">
        <v>48.0</v>
      </c>
      <c r="B192">
        <v>2.0</v>
      </c>
      <c r="C192">
        <v>5.0</v>
      </c>
      <c r="D192" s="5">
        <v>2.0</v>
      </c>
      <c r="E192" t="s">
        <v>905</v>
      </c>
      <c r="F192" s="5" t="s">
        <v>708</v>
      </c>
      <c r="G192" s="5" t="s">
        <v>678</v>
      </c>
      <c r="H192" s="5">
        <v>514.0</v>
      </c>
      <c r="I192" s="5">
        <v>573.0</v>
      </c>
      <c r="J192" t="s">
        <v>31</v>
      </c>
      <c r="K192" t="s">
        <v>32</v>
      </c>
      <c r="L192" t="s">
        <v>852</v>
      </c>
      <c r="M192" s="5" t="s">
        <v>695</v>
      </c>
      <c r="N192" s="5">
        <v>3.178593</v>
      </c>
      <c r="O192" s="5" t="s">
        <v>32</v>
      </c>
      <c r="P192" s="5" t="s">
        <v>32</v>
      </c>
      <c r="Q192" s="5">
        <v>0.001439705</v>
      </c>
      <c r="R192" t="s">
        <v>852</v>
      </c>
      <c r="S192" s="5" t="s">
        <v>695</v>
      </c>
      <c r="T192" s="5">
        <v>8.156247</v>
      </c>
      <c r="U192" s="5" t="s">
        <v>32</v>
      </c>
      <c r="V192" s="5" t="s">
        <v>32</v>
      </c>
      <c r="W192" s="58">
        <v>1.030355E-16</v>
      </c>
      <c r="X192" t="s">
        <v>31</v>
      </c>
      <c r="Y192" s="5" t="s">
        <v>32</v>
      </c>
      <c r="Z192" s="5" t="s">
        <v>32</v>
      </c>
      <c r="AA192" s="5" t="s">
        <v>32</v>
      </c>
      <c r="AB192" s="5" t="s">
        <v>32</v>
      </c>
      <c r="AC192" s="5" t="s">
        <v>32</v>
      </c>
      <c r="AD192" s="5" t="s">
        <v>788</v>
      </c>
      <c r="AE192" s="5">
        <v>0.1750262</v>
      </c>
      <c r="AF192" s="5">
        <v>0.08783136</v>
      </c>
      <c r="AG192" s="5">
        <v>0.262053</v>
      </c>
      <c r="AH192" s="5">
        <v>0.1644395</v>
      </c>
      <c r="AI192" s="5">
        <v>0.08193748</v>
      </c>
      <c r="AJ192" s="5">
        <v>0.2467996</v>
      </c>
      <c r="AK192" s="5">
        <v>0.1718907</v>
      </c>
      <c r="AL192" s="5">
        <v>0.1235327</v>
      </c>
      <c r="AM192" s="5">
        <v>0.2202487</v>
      </c>
      <c r="AN192" s="58">
        <v>3.242607E-12</v>
      </c>
    </row>
    <row r="193" ht="15.75" customHeight="1">
      <c r="A193">
        <v>48.0</v>
      </c>
      <c r="B193">
        <v>2.0</v>
      </c>
      <c r="C193">
        <v>6.0</v>
      </c>
      <c r="D193" s="5">
        <v>1.0</v>
      </c>
      <c r="E193" t="s">
        <v>906</v>
      </c>
      <c r="F193" s="5" t="s">
        <v>708</v>
      </c>
      <c r="G193" s="5" t="s">
        <v>679</v>
      </c>
      <c r="H193" s="5">
        <v>514.0</v>
      </c>
      <c r="I193" s="5">
        <v>580.0</v>
      </c>
      <c r="J193" t="s">
        <v>31</v>
      </c>
      <c r="K193" t="s">
        <v>32</v>
      </c>
      <c r="L193" t="s">
        <v>852</v>
      </c>
      <c r="M193" s="5" t="s">
        <v>695</v>
      </c>
      <c r="N193" s="5">
        <v>5.805936</v>
      </c>
      <c r="O193" s="5" t="s">
        <v>32</v>
      </c>
      <c r="P193" s="5" t="s">
        <v>32</v>
      </c>
      <c r="Q193" s="58">
        <v>4.106239E-9</v>
      </c>
      <c r="R193" t="s">
        <v>852</v>
      </c>
      <c r="S193" s="5" t="s">
        <v>695</v>
      </c>
      <c r="T193" s="5">
        <v>0.6853251</v>
      </c>
      <c r="U193" s="5" t="s">
        <v>32</v>
      </c>
      <c r="V193" s="5" t="s">
        <v>32</v>
      </c>
      <c r="W193" s="5">
        <v>0.4934609</v>
      </c>
      <c r="X193" t="s">
        <v>31</v>
      </c>
      <c r="Y193" s="5" t="s">
        <v>32</v>
      </c>
      <c r="Z193" s="5" t="s">
        <v>32</v>
      </c>
      <c r="AA193" s="5" t="s">
        <v>32</v>
      </c>
      <c r="AB193" s="5" t="s">
        <v>32</v>
      </c>
      <c r="AC193" s="5" t="s">
        <v>32</v>
      </c>
      <c r="AD193" s="5" t="s">
        <v>788</v>
      </c>
      <c r="AE193" s="5">
        <v>0.1690928</v>
      </c>
      <c r="AF193" s="5">
        <v>0.08194452</v>
      </c>
      <c r="AG193" s="5">
        <v>0.2560784</v>
      </c>
      <c r="AH193" s="5">
        <v>0.1590314</v>
      </c>
      <c r="AI193" s="5">
        <v>0.07706687</v>
      </c>
      <c r="AJ193" s="5">
        <v>0.2408602</v>
      </c>
      <c r="AK193" s="5">
        <v>0.1617462</v>
      </c>
      <c r="AL193" s="5">
        <v>0.1134286</v>
      </c>
      <c r="AM193" s="5">
        <v>0.2100637</v>
      </c>
      <c r="AN193" s="58">
        <v>5.340937E-11</v>
      </c>
    </row>
    <row r="194" ht="15.75" customHeight="1">
      <c r="A194">
        <v>48.0</v>
      </c>
      <c r="B194">
        <v>2.0</v>
      </c>
      <c r="C194">
        <v>6.0</v>
      </c>
      <c r="D194" s="5">
        <v>2.0</v>
      </c>
      <c r="E194" t="s">
        <v>906</v>
      </c>
      <c r="F194" s="5" t="s">
        <v>708</v>
      </c>
      <c r="G194" s="5" t="s">
        <v>678</v>
      </c>
      <c r="H194" s="5">
        <v>514.0</v>
      </c>
      <c r="I194" s="5">
        <v>573.0</v>
      </c>
      <c r="J194" t="s">
        <v>31</v>
      </c>
      <c r="K194" t="s">
        <v>32</v>
      </c>
      <c r="L194" t="s">
        <v>852</v>
      </c>
      <c r="M194" s="5" t="s">
        <v>695</v>
      </c>
      <c r="N194" s="5">
        <v>5.805936</v>
      </c>
      <c r="O194" s="5" t="s">
        <v>32</v>
      </c>
      <c r="P194" s="5" t="s">
        <v>32</v>
      </c>
      <c r="Q194" s="58">
        <v>4.106239E-9</v>
      </c>
      <c r="R194" t="s">
        <v>852</v>
      </c>
      <c r="S194" s="5" t="s">
        <v>695</v>
      </c>
      <c r="T194" s="5">
        <v>4.436411</v>
      </c>
      <c r="U194" s="5" t="s">
        <v>32</v>
      </c>
      <c r="V194" s="5" t="s">
        <v>32</v>
      </c>
      <c r="W194" s="58">
        <v>8.34691E-6</v>
      </c>
      <c r="X194" t="s">
        <v>31</v>
      </c>
      <c r="Y194" s="5" t="s">
        <v>32</v>
      </c>
      <c r="Z194" s="5" t="s">
        <v>32</v>
      </c>
      <c r="AA194" s="5" t="s">
        <v>32</v>
      </c>
      <c r="AB194" s="5" t="s">
        <v>32</v>
      </c>
      <c r="AC194" s="5" t="s">
        <v>32</v>
      </c>
      <c r="AD194" s="5" t="s">
        <v>788</v>
      </c>
      <c r="AE194" s="5">
        <v>0.1690928</v>
      </c>
      <c r="AF194" s="5">
        <v>0.08194452</v>
      </c>
      <c r="AG194" s="5">
        <v>0.2560784</v>
      </c>
      <c r="AH194" s="5">
        <v>0.1579154</v>
      </c>
      <c r="AI194" s="5">
        <v>0.07545902</v>
      </c>
      <c r="AJ194" s="5">
        <v>0.2402354</v>
      </c>
      <c r="AK194" s="5">
        <v>0.1617462</v>
      </c>
      <c r="AL194" s="5">
        <v>0.1134286</v>
      </c>
      <c r="AM194" s="5">
        <v>0.2100637</v>
      </c>
      <c r="AN194" s="58">
        <v>5.340937E-11</v>
      </c>
    </row>
    <row r="195" ht="15.75" customHeight="1">
      <c r="A195">
        <v>50.0</v>
      </c>
      <c r="B195">
        <v>1.0</v>
      </c>
      <c r="C195">
        <v>1.0</v>
      </c>
      <c r="D195" s="5">
        <v>1.0</v>
      </c>
      <c r="E195" t="s">
        <v>907</v>
      </c>
      <c r="F195" s="5" t="s">
        <v>678</v>
      </c>
      <c r="G195" s="5" t="s">
        <v>678</v>
      </c>
      <c r="H195" s="5">
        <v>99.0</v>
      </c>
      <c r="I195" s="5">
        <v>40.0</v>
      </c>
      <c r="J195" t="s">
        <v>27</v>
      </c>
      <c r="K195" s="5" t="s">
        <v>396</v>
      </c>
      <c r="L195" s="5" t="s">
        <v>396</v>
      </c>
      <c r="M195" s="5" t="s">
        <v>680</v>
      </c>
      <c r="N195" s="5">
        <v>4.999382</v>
      </c>
      <c r="O195" s="5" t="s">
        <v>32</v>
      </c>
      <c r="P195" s="5">
        <v>98.0</v>
      </c>
      <c r="Q195" s="5">
        <v>2.52E-6</v>
      </c>
      <c r="R195" s="5" t="s">
        <v>852</v>
      </c>
      <c r="S195" s="5" t="s">
        <v>695</v>
      </c>
      <c r="T195" s="5">
        <v>2.137166</v>
      </c>
      <c r="U195" s="5" t="s">
        <v>32</v>
      </c>
      <c r="V195" s="5" t="s">
        <v>32</v>
      </c>
      <c r="W195" s="5">
        <v>0.03207874</v>
      </c>
      <c r="X195" t="s">
        <v>31</v>
      </c>
      <c r="Y195" s="5" t="s">
        <v>32</v>
      </c>
      <c r="Z195" s="5" t="s">
        <v>32</v>
      </c>
      <c r="AA195" s="5" t="s">
        <v>32</v>
      </c>
      <c r="AB195" s="5" t="s">
        <v>32</v>
      </c>
      <c r="AC195" s="5" t="s">
        <v>32</v>
      </c>
      <c r="AD195" s="5" t="s">
        <v>788</v>
      </c>
      <c r="AE195" s="5">
        <v>0.5024568</v>
      </c>
      <c r="AF195" s="5">
        <v>0.2921781</v>
      </c>
      <c r="AG195" s="5">
        <v>0.7104506</v>
      </c>
      <c r="AH195" s="5">
        <v>0.426857</v>
      </c>
      <c r="AI195" s="5">
        <v>0.1003903</v>
      </c>
      <c r="AJ195" s="5">
        <v>0.7483153</v>
      </c>
      <c r="AK195" s="5">
        <v>0.4802072</v>
      </c>
      <c r="AL195" s="5">
        <v>0.3045961</v>
      </c>
      <c r="AM195" s="5">
        <v>0.6558183</v>
      </c>
      <c r="AN195" s="58">
        <v>8.34497E-8</v>
      </c>
      <c r="AO195" s="5"/>
    </row>
    <row r="196" ht="15.75" customHeight="1">
      <c r="AK196" s="45"/>
      <c r="AL196" s="45"/>
      <c r="AM196" s="45"/>
    </row>
    <row r="197" ht="15.75" customHeight="1">
      <c r="AK197" s="45"/>
      <c r="AL197" s="45"/>
      <c r="AM197" s="45"/>
    </row>
    <row r="198" ht="15.75" customHeight="1">
      <c r="Q198" s="45"/>
      <c r="W198" s="45"/>
      <c r="AH198" s="60"/>
      <c r="AI198" s="60"/>
      <c r="AK198" s="45"/>
      <c r="AL198" s="45"/>
      <c r="AM198" s="45"/>
      <c r="AN198" s="45"/>
    </row>
    <row r="199" ht="15.75" customHeight="1">
      <c r="AH199" s="60"/>
      <c r="AI199" s="60"/>
      <c r="AK199" s="45"/>
      <c r="AL199" s="45"/>
      <c r="AM199" s="45"/>
      <c r="AN199" s="45"/>
    </row>
    <row r="200" ht="15.75" customHeight="1">
      <c r="AK200" s="45"/>
      <c r="AL200" s="45"/>
      <c r="AM200" s="45"/>
      <c r="AN200" s="45"/>
    </row>
    <row r="201" ht="15.75" customHeight="1">
      <c r="AK201" s="45"/>
      <c r="AL201" s="45"/>
      <c r="AM201" s="45"/>
      <c r="AN201" s="45"/>
    </row>
    <row r="202" ht="15.75" customHeight="1">
      <c r="AK202" s="45"/>
      <c r="AL202" s="45"/>
      <c r="AM202" s="45"/>
      <c r="AN202" s="45"/>
    </row>
    <row r="203" ht="15.75" customHeight="1">
      <c r="AK203" s="45"/>
      <c r="AL203" s="45"/>
      <c r="AM203" s="45"/>
      <c r="AN203" s="45"/>
    </row>
    <row r="204" ht="15.75" customHeight="1"/>
    <row r="205" ht="15.75" customHeight="1"/>
    <row r="206" ht="15.75" customHeight="1">
      <c r="AN206" s="45"/>
    </row>
    <row r="207" ht="15.75" customHeight="1"/>
    <row r="208" ht="15.75" customHeight="1"/>
    <row r="209" ht="15.75" customHeight="1">
      <c r="AE209" s="49"/>
      <c r="AF209" s="49"/>
      <c r="AG209" s="49"/>
      <c r="AH209" s="49"/>
      <c r="AI209" s="49"/>
      <c r="AJ209" s="49"/>
      <c r="AK209" s="49"/>
      <c r="AL209" s="49"/>
      <c r="AM209" s="49"/>
      <c r="AN209" s="49"/>
    </row>
    <row r="210" ht="15.75" customHeight="1">
      <c r="AK210" s="45"/>
      <c r="AL210" s="45"/>
      <c r="AM210" s="45"/>
      <c r="AN210" s="45"/>
    </row>
    <row r="211" ht="15.75" customHeight="1">
      <c r="AK211" s="45"/>
      <c r="AL211" s="45"/>
      <c r="AM211" s="45"/>
      <c r="AN211" s="45"/>
    </row>
    <row r="212" ht="15.75" customHeight="1">
      <c r="AK212" s="45"/>
      <c r="AL212" s="45"/>
      <c r="AM212" s="45"/>
      <c r="AN212" s="45"/>
    </row>
    <row r="213" ht="15.75" customHeight="1">
      <c r="AK213" s="45"/>
      <c r="AL213" s="45"/>
      <c r="AM213" s="45"/>
      <c r="AN213" s="45"/>
    </row>
    <row r="214" ht="15.75" customHeight="1">
      <c r="AK214" s="45"/>
      <c r="AL214" s="45"/>
      <c r="AM214" s="45"/>
      <c r="AN214" s="45"/>
    </row>
    <row r="215" ht="15.75" customHeight="1">
      <c r="AK215" s="45"/>
      <c r="AL215" s="45"/>
      <c r="AM215" s="45"/>
      <c r="AN215" s="45"/>
    </row>
    <row r="216" ht="15.75" customHeight="1">
      <c r="AK216" s="45"/>
      <c r="AL216" s="45"/>
      <c r="AM216" s="45"/>
      <c r="AN216" s="45"/>
    </row>
    <row r="217" ht="15.75" customHeight="1">
      <c r="AK217" s="45"/>
      <c r="AL217" s="45"/>
      <c r="AM217" s="45"/>
      <c r="AN217" s="45"/>
    </row>
    <row r="218" ht="15.75" customHeight="1">
      <c r="AK218" s="45"/>
      <c r="AL218" s="45"/>
      <c r="AM218" s="45"/>
      <c r="AN218" s="45"/>
    </row>
    <row r="219" ht="15.75" customHeight="1">
      <c r="AK219" s="45"/>
      <c r="AL219" s="45"/>
      <c r="AM219" s="45"/>
      <c r="AN219" s="45"/>
    </row>
    <row r="220" ht="15.75" customHeight="1">
      <c r="AK220" s="45"/>
      <c r="AL220" s="45"/>
      <c r="AM220" s="45"/>
      <c r="AN220" s="45"/>
    </row>
    <row r="221" ht="15.75" customHeight="1">
      <c r="AK221" s="45"/>
      <c r="AL221" s="45"/>
      <c r="AM221" s="45"/>
      <c r="AN221" s="45"/>
    </row>
    <row r="222" ht="15.75" customHeight="1">
      <c r="AK222" s="45"/>
      <c r="AL222" s="45"/>
      <c r="AM222" s="45"/>
      <c r="AN222" s="45"/>
    </row>
    <row r="223" ht="15.75" customHeight="1">
      <c r="AK223" s="45"/>
      <c r="AL223" s="45"/>
      <c r="AM223" s="45"/>
      <c r="AN223" s="45"/>
    </row>
    <row r="224" ht="15.75" customHeight="1">
      <c r="AK224" s="45"/>
      <c r="AL224" s="45"/>
      <c r="AM224" s="45"/>
      <c r="AN224" s="45"/>
    </row>
    <row r="225" ht="15.75" customHeight="1">
      <c r="AK225" s="45"/>
      <c r="AL225" s="45"/>
      <c r="AM225" s="45"/>
      <c r="AN225" s="45"/>
    </row>
    <row r="226" ht="15.75" customHeight="1">
      <c r="AK226" s="45"/>
      <c r="AL226" s="45"/>
      <c r="AM226" s="45"/>
      <c r="AN226" s="45"/>
    </row>
    <row r="227" ht="15.75" customHeight="1">
      <c r="AK227" s="45"/>
      <c r="AL227" s="45"/>
      <c r="AM227" s="45"/>
      <c r="AN227" s="45"/>
    </row>
    <row r="228" ht="15.75" customHeight="1">
      <c r="AK228" s="45"/>
      <c r="AL228" s="45"/>
      <c r="AM228" s="45"/>
      <c r="AN228" s="45"/>
    </row>
    <row r="229" ht="15.75" customHeight="1">
      <c r="AK229" s="45"/>
      <c r="AL229" s="45"/>
      <c r="AM229" s="45"/>
      <c r="AN229" s="45"/>
    </row>
    <row r="230" ht="15.75" customHeight="1">
      <c r="AK230" s="45"/>
      <c r="AL230" s="45"/>
      <c r="AM230" s="45"/>
      <c r="AN230" s="45"/>
    </row>
    <row r="231" ht="15.75" customHeight="1">
      <c r="AK231" s="45"/>
      <c r="AL231" s="45"/>
      <c r="AM231" s="45"/>
      <c r="AN231" s="45"/>
    </row>
    <row r="232" ht="15.75" customHeight="1">
      <c r="AK232" s="45"/>
      <c r="AL232" s="45"/>
      <c r="AM232" s="45"/>
      <c r="AN232" s="45"/>
    </row>
    <row r="233" ht="15.75" customHeight="1">
      <c r="AK233" s="45"/>
      <c r="AL233" s="45"/>
      <c r="AM233" s="45"/>
      <c r="AN233" s="45"/>
    </row>
    <row r="234" ht="15.75" customHeight="1">
      <c r="AK234" s="45"/>
      <c r="AL234" s="45"/>
      <c r="AM234" s="45"/>
      <c r="AN234" s="45"/>
    </row>
    <row r="235" ht="15.75" customHeight="1">
      <c r="AK235" s="45"/>
      <c r="AL235" s="45"/>
      <c r="AM235" s="45"/>
      <c r="AN235" s="45"/>
    </row>
    <row r="236" ht="15.75" customHeight="1">
      <c r="AK236" s="45"/>
      <c r="AL236" s="45"/>
      <c r="AM236" s="45"/>
      <c r="AN236" s="45"/>
    </row>
    <row r="237" ht="15.75" customHeight="1">
      <c r="AK237" s="45"/>
      <c r="AL237" s="45"/>
      <c r="AM237" s="45"/>
      <c r="AN237" s="45"/>
    </row>
    <row r="238" ht="15.75" customHeight="1">
      <c r="AK238" s="45"/>
      <c r="AL238" s="45"/>
      <c r="AM238" s="45"/>
      <c r="AN238" s="45"/>
    </row>
    <row r="239" ht="15.75" customHeight="1">
      <c r="AK239" s="45"/>
      <c r="AL239" s="45"/>
      <c r="AM239" s="45"/>
      <c r="AN239" s="45"/>
    </row>
    <row r="240" ht="15.75" customHeight="1">
      <c r="AK240" s="45"/>
      <c r="AL240" s="45"/>
      <c r="AM240" s="45"/>
      <c r="AN240" s="45"/>
    </row>
    <row r="241" ht="15.75" customHeight="1">
      <c r="AK241" s="45"/>
      <c r="AL241" s="45"/>
      <c r="AM241" s="45"/>
      <c r="AN241" s="45"/>
    </row>
    <row r="242" ht="15.75" customHeight="1">
      <c r="AK242" s="45"/>
      <c r="AL242" s="45"/>
      <c r="AM242" s="45"/>
      <c r="AN242" s="45"/>
    </row>
    <row r="243" ht="15.75" customHeight="1">
      <c r="AK243" s="45"/>
      <c r="AL243" s="45"/>
      <c r="AM243" s="45"/>
      <c r="AN243" s="45"/>
    </row>
    <row r="244" ht="15.75" customHeight="1">
      <c r="AK244" s="45"/>
      <c r="AL244" s="45"/>
      <c r="AM244" s="45"/>
      <c r="AN244" s="45"/>
    </row>
    <row r="245" ht="15.75" customHeight="1">
      <c r="AK245" s="45"/>
      <c r="AL245" s="45"/>
      <c r="AM245" s="45"/>
      <c r="AN245" s="45"/>
    </row>
    <row r="246" ht="15.75" customHeight="1">
      <c r="AK246" s="45"/>
      <c r="AL246" s="45"/>
      <c r="AM246" s="45"/>
      <c r="AN246" s="45"/>
    </row>
    <row r="247" ht="15.75" customHeight="1">
      <c r="AK247" s="45"/>
      <c r="AL247" s="45"/>
      <c r="AM247" s="45"/>
      <c r="AN247" s="45"/>
    </row>
    <row r="248" ht="15.75" customHeight="1">
      <c r="AK248" s="45"/>
      <c r="AL248" s="45"/>
      <c r="AM248" s="45"/>
      <c r="AN248" s="45"/>
    </row>
    <row r="249" ht="15.75" customHeight="1">
      <c r="AK249" s="45"/>
      <c r="AL249" s="45"/>
      <c r="AM249" s="45"/>
      <c r="AN249" s="45"/>
    </row>
    <row r="250" ht="15.75" customHeight="1">
      <c r="AK250" s="45"/>
      <c r="AL250" s="45"/>
      <c r="AM250" s="45"/>
      <c r="AN250" s="45"/>
    </row>
    <row r="251" ht="15.75" customHeight="1">
      <c r="AK251" s="45"/>
      <c r="AL251" s="45"/>
      <c r="AM251" s="45"/>
      <c r="AN251" s="45"/>
    </row>
    <row r="252" ht="15.75" customHeight="1">
      <c r="AK252" s="45"/>
      <c r="AL252" s="45"/>
      <c r="AM252" s="45"/>
      <c r="AN252" s="45"/>
    </row>
    <row r="253" ht="15.75" customHeight="1">
      <c r="AK253" s="45"/>
      <c r="AL253" s="45"/>
      <c r="AM253" s="45"/>
      <c r="AN253" s="45"/>
    </row>
    <row r="254" ht="15.75" customHeight="1">
      <c r="AK254" s="45"/>
      <c r="AL254" s="45"/>
      <c r="AM254" s="45"/>
      <c r="AN254" s="45"/>
    </row>
    <row r="255" ht="15.75" customHeight="1">
      <c r="AK255" s="45"/>
      <c r="AL255" s="45"/>
      <c r="AM255" s="45"/>
      <c r="AN255" s="45"/>
    </row>
    <row r="256" ht="15.75" customHeight="1">
      <c r="AK256" s="45"/>
      <c r="AL256" s="45"/>
      <c r="AM256" s="45"/>
      <c r="AN256" s="45"/>
    </row>
    <row r="257" ht="15.75" customHeight="1">
      <c r="AK257" s="45"/>
      <c r="AL257" s="45"/>
      <c r="AM257" s="45"/>
      <c r="AN257" s="45"/>
    </row>
    <row r="258" ht="15.75" customHeight="1">
      <c r="AK258" s="45"/>
      <c r="AL258" s="45"/>
      <c r="AM258" s="45"/>
      <c r="AN258" s="45"/>
    </row>
    <row r="259" ht="15.75" customHeight="1">
      <c r="AK259" s="45"/>
      <c r="AL259" s="45"/>
      <c r="AM259" s="45"/>
      <c r="AN259" s="45"/>
    </row>
    <row r="260" ht="15.75" customHeight="1">
      <c r="AK260" s="45"/>
      <c r="AL260" s="45"/>
      <c r="AM260" s="45"/>
      <c r="AN260" s="45"/>
    </row>
    <row r="261" ht="15.75" customHeight="1">
      <c r="AK261" s="45"/>
      <c r="AL261" s="45"/>
      <c r="AM261" s="45"/>
      <c r="AN261" s="45"/>
    </row>
    <row r="262" ht="15.75" customHeight="1">
      <c r="AK262" s="45"/>
      <c r="AL262" s="45"/>
      <c r="AM262" s="45"/>
      <c r="AN262" s="45"/>
    </row>
    <row r="263" ht="15.75" customHeight="1">
      <c r="AK263" s="45"/>
      <c r="AL263" s="45"/>
      <c r="AM263" s="45"/>
      <c r="AN263" s="45"/>
    </row>
    <row r="264" ht="15.75" customHeight="1">
      <c r="AK264" s="45"/>
      <c r="AL264" s="45"/>
      <c r="AM264" s="45"/>
      <c r="AN264" s="45"/>
    </row>
    <row r="265" ht="15.75" customHeight="1">
      <c r="AK265" s="45"/>
      <c r="AL265" s="45"/>
      <c r="AM265" s="45"/>
      <c r="AN265" s="45"/>
    </row>
    <row r="266" ht="15.75" customHeight="1">
      <c r="AK266" s="45"/>
      <c r="AL266" s="45"/>
      <c r="AM266" s="45"/>
      <c r="AN266" s="45"/>
    </row>
    <row r="267" ht="15.75" customHeight="1">
      <c r="AK267" s="45"/>
      <c r="AL267" s="45"/>
      <c r="AM267" s="45"/>
      <c r="AN267" s="45"/>
    </row>
    <row r="268" ht="15.75" customHeight="1">
      <c r="AK268" s="45"/>
      <c r="AL268" s="45"/>
      <c r="AM268" s="45"/>
      <c r="AN268" s="45"/>
    </row>
    <row r="269" ht="15.75" customHeight="1">
      <c r="AK269" s="45"/>
      <c r="AL269" s="45"/>
      <c r="AM269" s="45"/>
      <c r="AN269" s="45"/>
    </row>
    <row r="270" ht="15.75" customHeight="1">
      <c r="AK270" s="45"/>
      <c r="AL270" s="45"/>
      <c r="AM270" s="45"/>
      <c r="AN270" s="45"/>
    </row>
    <row r="271" ht="15.75" customHeight="1">
      <c r="AK271" s="45"/>
      <c r="AL271" s="45"/>
      <c r="AM271" s="45"/>
      <c r="AN271" s="45"/>
    </row>
    <row r="272" ht="15.75" customHeight="1">
      <c r="AK272" s="45"/>
      <c r="AL272" s="45"/>
      <c r="AM272" s="45"/>
      <c r="AN272" s="45"/>
    </row>
    <row r="273" ht="15.75" customHeight="1">
      <c r="AK273" s="45"/>
      <c r="AL273" s="45"/>
      <c r="AM273" s="45"/>
      <c r="AN273" s="45"/>
    </row>
    <row r="274" ht="15.75" customHeight="1">
      <c r="AK274" s="45"/>
      <c r="AL274" s="45"/>
      <c r="AM274" s="45"/>
      <c r="AN274" s="45"/>
    </row>
    <row r="275" ht="15.75" customHeight="1">
      <c r="AK275" s="45"/>
      <c r="AL275" s="45"/>
      <c r="AM275" s="45"/>
      <c r="AN275" s="45"/>
    </row>
    <row r="276" ht="15.75" customHeight="1">
      <c r="AK276" s="45"/>
      <c r="AL276" s="45"/>
      <c r="AM276" s="45"/>
      <c r="AN276" s="45"/>
    </row>
    <row r="277" ht="15.75" customHeight="1">
      <c r="AK277" s="45"/>
      <c r="AL277" s="45"/>
      <c r="AM277" s="45"/>
      <c r="AN277" s="45"/>
    </row>
    <row r="278" ht="15.75" customHeight="1">
      <c r="AK278" s="45"/>
      <c r="AL278" s="45"/>
      <c r="AM278" s="45"/>
      <c r="AN278" s="45"/>
    </row>
    <row r="279" ht="15.75" customHeight="1">
      <c r="AK279" s="45"/>
      <c r="AL279" s="45"/>
      <c r="AM279" s="45"/>
      <c r="AN279" s="45"/>
    </row>
    <row r="280" ht="15.75" customHeight="1">
      <c r="AK280" s="45"/>
      <c r="AL280" s="45"/>
      <c r="AM280" s="45"/>
      <c r="AN280" s="45"/>
    </row>
    <row r="281" ht="15.75" customHeight="1">
      <c r="AK281" s="45"/>
      <c r="AL281" s="45"/>
      <c r="AM281" s="45"/>
      <c r="AN281" s="45"/>
    </row>
    <row r="282" ht="15.75" customHeight="1">
      <c r="AK282" s="45"/>
      <c r="AL282" s="45"/>
      <c r="AM282" s="45"/>
      <c r="AN282" s="45"/>
    </row>
    <row r="283" ht="15.75" customHeight="1">
      <c r="AK283" s="45"/>
      <c r="AL283" s="45"/>
      <c r="AM283" s="45"/>
      <c r="AN283" s="45"/>
    </row>
    <row r="284" ht="15.75" customHeight="1">
      <c r="AK284" s="45"/>
      <c r="AL284" s="45"/>
      <c r="AM284" s="45"/>
      <c r="AN284" s="45"/>
    </row>
    <row r="285" ht="15.75" customHeight="1">
      <c r="AK285" s="45"/>
      <c r="AL285" s="45"/>
      <c r="AM285" s="45"/>
      <c r="AN285" s="45"/>
    </row>
    <row r="286" ht="15.75" customHeight="1">
      <c r="AK286" s="45"/>
      <c r="AL286" s="45"/>
      <c r="AM286" s="45"/>
      <c r="AN286" s="45"/>
    </row>
    <row r="287" ht="15.75" customHeight="1">
      <c r="AK287" s="45"/>
      <c r="AL287" s="45"/>
      <c r="AM287" s="45"/>
      <c r="AN287" s="45"/>
    </row>
    <row r="288" ht="15.75" customHeight="1">
      <c r="AK288" s="45"/>
      <c r="AL288" s="45"/>
      <c r="AM288" s="45"/>
      <c r="AN288" s="45"/>
    </row>
    <row r="289" ht="15.75" customHeight="1">
      <c r="AK289" s="45"/>
      <c r="AL289" s="45"/>
      <c r="AM289" s="45"/>
      <c r="AN289" s="45"/>
    </row>
    <row r="290" ht="15.75" customHeight="1">
      <c r="AK290" s="45"/>
      <c r="AL290" s="45"/>
      <c r="AM290" s="45"/>
      <c r="AN290" s="45"/>
    </row>
    <row r="291" ht="15.75" customHeight="1">
      <c r="AK291" s="45"/>
      <c r="AL291" s="45"/>
      <c r="AM291" s="45"/>
      <c r="AN291" s="45"/>
    </row>
    <row r="292" ht="15.75" customHeight="1">
      <c r="AK292" s="45"/>
      <c r="AL292" s="45"/>
      <c r="AM292" s="45"/>
      <c r="AN292" s="45"/>
    </row>
    <row r="293" ht="15.75" customHeight="1">
      <c r="AK293" s="45"/>
      <c r="AL293" s="45"/>
      <c r="AM293" s="45"/>
      <c r="AN293" s="45"/>
    </row>
    <row r="294" ht="15.75" customHeight="1">
      <c r="AK294" s="45"/>
      <c r="AL294" s="45"/>
      <c r="AM294" s="45"/>
      <c r="AN294" s="45"/>
    </row>
    <row r="295" ht="15.75" customHeight="1">
      <c r="AK295" s="45"/>
      <c r="AL295" s="45"/>
      <c r="AM295" s="45"/>
      <c r="AN295" s="45"/>
    </row>
    <row r="296" ht="15.75" customHeight="1">
      <c r="AK296" s="45"/>
      <c r="AL296" s="45"/>
      <c r="AM296" s="45"/>
      <c r="AN296" s="45"/>
    </row>
    <row r="297" ht="15.75" customHeight="1">
      <c r="AK297" s="45"/>
      <c r="AL297" s="45"/>
      <c r="AM297" s="45"/>
      <c r="AN297" s="45"/>
    </row>
    <row r="298" ht="15.75" customHeight="1">
      <c r="AK298" s="45"/>
      <c r="AL298" s="45"/>
      <c r="AM298" s="45"/>
      <c r="AN298" s="45"/>
    </row>
    <row r="299" ht="15.75" customHeight="1">
      <c r="AK299" s="45"/>
      <c r="AL299" s="45"/>
      <c r="AM299" s="45"/>
      <c r="AN299" s="45"/>
    </row>
    <row r="300" ht="15.75" customHeight="1">
      <c r="AK300" s="45"/>
      <c r="AL300" s="45"/>
      <c r="AM300" s="45"/>
      <c r="AN300" s="45"/>
    </row>
    <row r="301" ht="15.75" customHeight="1">
      <c r="AK301" s="45"/>
      <c r="AL301" s="45"/>
      <c r="AM301" s="45"/>
      <c r="AN301" s="45"/>
    </row>
    <row r="302" ht="15.75" customHeight="1">
      <c r="AK302" s="45"/>
      <c r="AL302" s="45"/>
      <c r="AM302" s="45"/>
      <c r="AN302" s="45"/>
    </row>
    <row r="303" ht="15.75" customHeight="1">
      <c r="AK303" s="45"/>
      <c r="AL303" s="45"/>
      <c r="AM303" s="45"/>
      <c r="AN303" s="45"/>
    </row>
    <row r="304" ht="15.75" customHeight="1">
      <c r="AK304" s="45"/>
      <c r="AL304" s="45"/>
      <c r="AM304" s="45"/>
      <c r="AN304" s="45"/>
    </row>
    <row r="305" ht="15.75" customHeight="1">
      <c r="AK305" s="45"/>
      <c r="AL305" s="45"/>
      <c r="AM305" s="45"/>
      <c r="AN305" s="45"/>
    </row>
    <row r="306" ht="15.75" customHeight="1">
      <c r="AK306" s="45"/>
      <c r="AL306" s="45"/>
      <c r="AM306" s="45"/>
      <c r="AN306" s="45"/>
    </row>
    <row r="307" ht="15.75" customHeight="1">
      <c r="AK307" s="45"/>
      <c r="AL307" s="45"/>
      <c r="AM307" s="45"/>
      <c r="AN307" s="45"/>
    </row>
    <row r="308" ht="15.75" customHeight="1">
      <c r="AK308" s="45"/>
      <c r="AL308" s="45"/>
      <c r="AM308" s="45"/>
      <c r="AN308" s="45"/>
    </row>
    <row r="309" ht="15.75" customHeight="1">
      <c r="AK309" s="45"/>
      <c r="AL309" s="45"/>
      <c r="AM309" s="45"/>
      <c r="AN309" s="45"/>
    </row>
    <row r="310" ht="15.75" customHeight="1">
      <c r="AK310" s="45"/>
      <c r="AL310" s="45"/>
      <c r="AM310" s="45"/>
      <c r="AN310" s="45"/>
    </row>
    <row r="311" ht="15.75" customHeight="1">
      <c r="AK311" s="45"/>
      <c r="AL311" s="45"/>
      <c r="AM311" s="45"/>
      <c r="AN311" s="45"/>
    </row>
    <row r="312" ht="15.75" customHeight="1">
      <c r="AK312" s="45"/>
      <c r="AL312" s="45"/>
      <c r="AM312" s="45"/>
      <c r="AN312" s="45"/>
    </row>
    <row r="313" ht="15.75" customHeight="1">
      <c r="AK313" s="45"/>
      <c r="AL313" s="45"/>
      <c r="AM313" s="45"/>
      <c r="AN313" s="45"/>
    </row>
    <row r="314" ht="15.75" customHeight="1">
      <c r="AK314" s="45"/>
      <c r="AL314" s="45"/>
      <c r="AM314" s="45"/>
      <c r="AN314" s="45"/>
    </row>
    <row r="315" ht="15.75" customHeight="1">
      <c r="AK315" s="45"/>
      <c r="AL315" s="45"/>
      <c r="AM315" s="45"/>
      <c r="AN315" s="45"/>
    </row>
    <row r="316" ht="15.75" customHeight="1">
      <c r="AK316" s="45"/>
      <c r="AL316" s="45"/>
      <c r="AM316" s="45"/>
      <c r="AN316" s="45"/>
    </row>
    <row r="317" ht="15.75" customHeight="1">
      <c r="AK317" s="45"/>
      <c r="AL317" s="45"/>
      <c r="AM317" s="45"/>
      <c r="AN317" s="45"/>
    </row>
    <row r="318" ht="15.75" customHeight="1">
      <c r="AK318" s="45"/>
      <c r="AL318" s="45"/>
      <c r="AM318" s="45"/>
      <c r="AN318" s="45"/>
    </row>
    <row r="319" ht="15.75" customHeight="1">
      <c r="AK319" s="45"/>
      <c r="AL319" s="45"/>
      <c r="AM319" s="45"/>
      <c r="AN319" s="45"/>
    </row>
    <row r="320" ht="15.75" customHeight="1">
      <c r="AK320" s="45"/>
      <c r="AL320" s="45"/>
      <c r="AM320" s="45"/>
      <c r="AN320" s="45"/>
    </row>
    <row r="321" ht="15.75" customHeight="1">
      <c r="AK321" s="45"/>
      <c r="AL321" s="45"/>
      <c r="AM321" s="45"/>
      <c r="AN321" s="45"/>
    </row>
    <row r="322" ht="15.75" customHeight="1">
      <c r="AK322" s="45"/>
      <c r="AL322" s="45"/>
      <c r="AM322" s="45"/>
      <c r="AN322" s="45"/>
    </row>
    <row r="323" ht="15.75" customHeight="1">
      <c r="AK323" s="45"/>
      <c r="AL323" s="45"/>
      <c r="AM323" s="45"/>
      <c r="AN323" s="45"/>
    </row>
    <row r="324" ht="15.75" customHeight="1">
      <c r="AK324" s="45"/>
      <c r="AL324" s="45"/>
      <c r="AM324" s="45"/>
      <c r="AN324" s="45"/>
    </row>
    <row r="325" ht="15.75" customHeight="1">
      <c r="AK325" s="45"/>
      <c r="AL325" s="45"/>
      <c r="AM325" s="45"/>
      <c r="AN325" s="45"/>
    </row>
    <row r="326" ht="15.75" customHeight="1">
      <c r="AK326" s="45"/>
      <c r="AL326" s="45"/>
      <c r="AM326" s="45"/>
      <c r="AN326" s="45"/>
    </row>
    <row r="327" ht="15.75" customHeight="1">
      <c r="AK327" s="45"/>
      <c r="AL327" s="45"/>
      <c r="AM327" s="45"/>
      <c r="AN327" s="45"/>
    </row>
    <row r="328" ht="15.75" customHeight="1">
      <c r="AK328" s="45"/>
      <c r="AL328" s="45"/>
      <c r="AM328" s="45"/>
      <c r="AN328" s="45"/>
    </row>
    <row r="329" ht="15.75" customHeight="1">
      <c r="AK329" s="45"/>
      <c r="AL329" s="45"/>
      <c r="AM329" s="45"/>
      <c r="AN329" s="45"/>
    </row>
    <row r="330" ht="15.75" customHeight="1">
      <c r="AK330" s="45"/>
      <c r="AL330" s="45"/>
      <c r="AM330" s="45"/>
      <c r="AN330" s="45"/>
    </row>
    <row r="331" ht="15.75" customHeight="1">
      <c r="AK331" s="45"/>
      <c r="AL331" s="45"/>
      <c r="AM331" s="45"/>
      <c r="AN331" s="45"/>
    </row>
    <row r="332" ht="15.75" customHeight="1">
      <c r="AK332" s="45"/>
      <c r="AL332" s="45"/>
      <c r="AM332" s="45"/>
      <c r="AN332" s="45"/>
    </row>
    <row r="333" ht="15.75" customHeight="1">
      <c r="AK333" s="45"/>
      <c r="AL333" s="45"/>
      <c r="AM333" s="45"/>
      <c r="AN333" s="45"/>
    </row>
    <row r="334" ht="15.75" customHeight="1">
      <c r="AK334" s="45"/>
      <c r="AL334" s="45"/>
      <c r="AM334" s="45"/>
      <c r="AN334" s="45"/>
    </row>
    <row r="335" ht="15.75" customHeight="1">
      <c r="AK335" s="45"/>
      <c r="AL335" s="45"/>
      <c r="AM335" s="45"/>
      <c r="AN335" s="45"/>
    </row>
    <row r="336" ht="15.75" customHeight="1">
      <c r="AK336" s="45"/>
      <c r="AL336" s="45"/>
      <c r="AM336" s="45"/>
      <c r="AN336" s="45"/>
    </row>
    <row r="337" ht="15.75" customHeight="1">
      <c r="AK337" s="45"/>
      <c r="AL337" s="45"/>
      <c r="AM337" s="45"/>
      <c r="AN337" s="45"/>
    </row>
    <row r="338" ht="15.75" customHeight="1">
      <c r="AK338" s="45"/>
      <c r="AL338" s="45"/>
      <c r="AM338" s="45"/>
      <c r="AN338" s="45"/>
    </row>
    <row r="339" ht="15.75" customHeight="1">
      <c r="AK339" s="45"/>
      <c r="AL339" s="45"/>
      <c r="AM339" s="45"/>
      <c r="AN339" s="45"/>
    </row>
    <row r="340" ht="15.75" customHeight="1">
      <c r="AK340" s="45"/>
      <c r="AL340" s="45"/>
      <c r="AM340" s="45"/>
      <c r="AN340" s="45"/>
    </row>
    <row r="341" ht="15.75" customHeight="1">
      <c r="AK341" s="45"/>
      <c r="AL341" s="45"/>
      <c r="AM341" s="45"/>
      <c r="AN341" s="45"/>
    </row>
    <row r="342" ht="15.75" customHeight="1">
      <c r="AK342" s="45"/>
      <c r="AL342" s="45"/>
      <c r="AM342" s="45"/>
      <c r="AN342" s="45"/>
    </row>
    <row r="343" ht="15.75" customHeight="1">
      <c r="AK343" s="45"/>
      <c r="AL343" s="45"/>
      <c r="AM343" s="45"/>
      <c r="AN343" s="45"/>
    </row>
    <row r="344" ht="15.75" customHeight="1">
      <c r="AK344" s="45"/>
      <c r="AL344" s="45"/>
      <c r="AM344" s="45"/>
      <c r="AN344" s="45"/>
    </row>
    <row r="345" ht="15.75" customHeight="1">
      <c r="AK345" s="45"/>
      <c r="AL345" s="45"/>
      <c r="AM345" s="45"/>
      <c r="AN345" s="45"/>
    </row>
    <row r="346" ht="15.75" customHeight="1">
      <c r="AK346" s="45"/>
      <c r="AL346" s="45"/>
      <c r="AM346" s="45"/>
      <c r="AN346" s="45"/>
    </row>
    <row r="347" ht="15.75" customHeight="1">
      <c r="AK347" s="45"/>
      <c r="AL347" s="45"/>
      <c r="AM347" s="45"/>
      <c r="AN347" s="45"/>
    </row>
    <row r="348" ht="15.75" customHeight="1">
      <c r="AK348" s="45"/>
      <c r="AL348" s="45"/>
      <c r="AM348" s="45"/>
      <c r="AN348" s="45"/>
    </row>
    <row r="349" ht="15.75" customHeight="1">
      <c r="AK349" s="45"/>
      <c r="AL349" s="45"/>
      <c r="AM349" s="45"/>
      <c r="AN349" s="45"/>
    </row>
    <row r="350" ht="15.75" customHeight="1">
      <c r="AK350" s="45"/>
      <c r="AL350" s="45"/>
      <c r="AM350" s="45"/>
      <c r="AN350" s="45"/>
    </row>
    <row r="351" ht="15.75" customHeight="1">
      <c r="AK351" s="45"/>
      <c r="AL351" s="45"/>
      <c r="AM351" s="45"/>
      <c r="AN351" s="45"/>
    </row>
    <row r="352" ht="15.75" customHeight="1">
      <c r="AK352" s="45"/>
      <c r="AL352" s="45"/>
      <c r="AM352" s="45"/>
      <c r="AN352" s="45"/>
    </row>
    <row r="353" ht="15.75" customHeight="1">
      <c r="AK353" s="45"/>
      <c r="AL353" s="45"/>
      <c r="AM353" s="45"/>
      <c r="AN353" s="45"/>
    </row>
    <row r="354" ht="15.75" customHeight="1">
      <c r="AK354" s="45"/>
      <c r="AL354" s="45"/>
      <c r="AM354" s="45"/>
      <c r="AN354" s="45"/>
    </row>
    <row r="355" ht="15.75" customHeight="1">
      <c r="AK355" s="45"/>
      <c r="AL355" s="45"/>
      <c r="AM355" s="45"/>
      <c r="AN355" s="45"/>
    </row>
    <row r="356" ht="15.75" customHeight="1">
      <c r="AK356" s="45"/>
      <c r="AL356" s="45"/>
      <c r="AM356" s="45"/>
      <c r="AN356" s="45"/>
    </row>
    <row r="357" ht="15.75" customHeight="1">
      <c r="AK357" s="45"/>
      <c r="AL357" s="45"/>
      <c r="AM357" s="45"/>
      <c r="AN357" s="45"/>
    </row>
    <row r="358" ht="15.75" customHeight="1">
      <c r="AK358" s="45"/>
      <c r="AL358" s="45"/>
      <c r="AM358" s="45"/>
      <c r="AN358" s="45"/>
    </row>
    <row r="359" ht="15.75" customHeight="1">
      <c r="AK359" s="45"/>
      <c r="AL359" s="45"/>
      <c r="AM359" s="45"/>
      <c r="AN359" s="45"/>
    </row>
    <row r="360" ht="15.75" customHeight="1">
      <c r="AK360" s="45"/>
      <c r="AL360" s="45"/>
      <c r="AM360" s="45"/>
      <c r="AN360" s="45"/>
    </row>
    <row r="361" ht="15.75" customHeight="1">
      <c r="AK361" s="45"/>
      <c r="AL361" s="45"/>
      <c r="AM361" s="45"/>
      <c r="AN361" s="45"/>
    </row>
    <row r="362" ht="15.75" customHeight="1">
      <c r="AK362" s="45"/>
      <c r="AL362" s="45"/>
      <c r="AM362" s="45"/>
      <c r="AN362" s="45"/>
    </row>
    <row r="363" ht="15.75" customHeight="1">
      <c r="AK363" s="45"/>
      <c r="AL363" s="45"/>
      <c r="AM363" s="45"/>
      <c r="AN363" s="45"/>
    </row>
    <row r="364" ht="15.75" customHeight="1">
      <c r="AK364" s="45"/>
      <c r="AL364" s="45"/>
      <c r="AM364" s="45"/>
      <c r="AN364" s="45"/>
    </row>
    <row r="365" ht="15.75" customHeight="1">
      <c r="AK365" s="45"/>
      <c r="AL365" s="45"/>
      <c r="AM365" s="45"/>
      <c r="AN365" s="45"/>
    </row>
    <row r="366" ht="15.75" customHeight="1">
      <c r="AK366" s="45"/>
      <c r="AL366" s="45"/>
      <c r="AM366" s="45"/>
      <c r="AN366" s="45"/>
    </row>
    <row r="367" ht="15.75" customHeight="1">
      <c r="AK367" s="45"/>
      <c r="AL367" s="45"/>
      <c r="AM367" s="45"/>
      <c r="AN367" s="45"/>
    </row>
    <row r="368" ht="15.75" customHeight="1">
      <c r="AK368" s="45"/>
      <c r="AL368" s="45"/>
      <c r="AM368" s="45"/>
      <c r="AN368" s="45"/>
    </row>
    <row r="369" ht="15.75" customHeight="1">
      <c r="AK369" s="45"/>
      <c r="AL369" s="45"/>
      <c r="AM369" s="45"/>
      <c r="AN369" s="45"/>
    </row>
    <row r="370" ht="15.75" customHeight="1">
      <c r="AK370" s="45"/>
      <c r="AL370" s="45"/>
      <c r="AM370" s="45"/>
      <c r="AN370" s="45"/>
    </row>
    <row r="371" ht="15.75" customHeight="1">
      <c r="AK371" s="45"/>
      <c r="AL371" s="45"/>
      <c r="AM371" s="45"/>
      <c r="AN371" s="45"/>
    </row>
    <row r="372" ht="15.75" customHeight="1">
      <c r="AK372" s="45"/>
      <c r="AL372" s="45"/>
      <c r="AM372" s="45"/>
      <c r="AN372" s="45"/>
    </row>
    <row r="373" ht="15.75" customHeight="1">
      <c r="AK373" s="45"/>
      <c r="AL373" s="45"/>
      <c r="AM373" s="45"/>
      <c r="AN373" s="45"/>
    </row>
    <row r="374" ht="15.75" customHeight="1">
      <c r="AK374" s="45"/>
      <c r="AL374" s="45"/>
      <c r="AM374" s="45"/>
      <c r="AN374" s="45"/>
    </row>
    <row r="375" ht="15.75" customHeight="1">
      <c r="AK375" s="45"/>
      <c r="AL375" s="45"/>
      <c r="AM375" s="45"/>
      <c r="AN375" s="45"/>
    </row>
    <row r="376" ht="15.75" customHeight="1">
      <c r="AK376" s="45"/>
      <c r="AL376" s="45"/>
      <c r="AM376" s="45"/>
      <c r="AN376" s="45"/>
    </row>
    <row r="377" ht="15.75" customHeight="1">
      <c r="AK377" s="45"/>
      <c r="AL377" s="45"/>
      <c r="AM377" s="45"/>
      <c r="AN377" s="45"/>
    </row>
    <row r="378" ht="15.75" customHeight="1">
      <c r="AK378" s="45"/>
      <c r="AL378" s="45"/>
      <c r="AM378" s="45"/>
      <c r="AN378" s="45"/>
    </row>
    <row r="379" ht="15.75" customHeight="1">
      <c r="AK379" s="45"/>
      <c r="AL379" s="45"/>
      <c r="AM379" s="45"/>
      <c r="AN379" s="45"/>
    </row>
    <row r="380" ht="15.75" customHeight="1">
      <c r="AK380" s="45"/>
      <c r="AL380" s="45"/>
      <c r="AM380" s="45"/>
      <c r="AN380" s="45"/>
    </row>
    <row r="381" ht="15.75" customHeight="1">
      <c r="AK381" s="45"/>
      <c r="AL381" s="45"/>
      <c r="AM381" s="45"/>
      <c r="AN381" s="45"/>
    </row>
    <row r="382" ht="15.75" customHeight="1">
      <c r="AK382" s="45"/>
      <c r="AL382" s="45"/>
      <c r="AM382" s="45"/>
      <c r="AN382" s="45"/>
    </row>
    <row r="383" ht="15.75" customHeight="1">
      <c r="AK383" s="45"/>
      <c r="AL383" s="45"/>
      <c r="AM383" s="45"/>
      <c r="AN383" s="45"/>
    </row>
    <row r="384" ht="15.75" customHeight="1">
      <c r="AK384" s="45"/>
      <c r="AL384" s="45"/>
      <c r="AM384" s="45"/>
      <c r="AN384" s="45"/>
    </row>
    <row r="385" ht="15.75" customHeight="1">
      <c r="AK385" s="45"/>
      <c r="AL385" s="45"/>
      <c r="AM385" s="45"/>
      <c r="AN385" s="45"/>
    </row>
    <row r="386" ht="15.75" customHeight="1">
      <c r="AK386" s="45"/>
      <c r="AL386" s="45"/>
      <c r="AM386" s="45"/>
      <c r="AN386" s="45"/>
    </row>
    <row r="387" ht="15.75" customHeight="1">
      <c r="AK387" s="45"/>
      <c r="AL387" s="45"/>
      <c r="AM387" s="45"/>
      <c r="AN387" s="45"/>
    </row>
    <row r="388" ht="15.75" customHeight="1">
      <c r="AK388" s="45"/>
      <c r="AL388" s="45"/>
      <c r="AM388" s="45"/>
      <c r="AN388" s="45"/>
    </row>
    <row r="389" ht="15.75" customHeight="1">
      <c r="AK389" s="45"/>
      <c r="AL389" s="45"/>
      <c r="AM389" s="45"/>
      <c r="AN389" s="45"/>
    </row>
    <row r="390" ht="15.75" customHeight="1">
      <c r="AK390" s="45"/>
      <c r="AL390" s="45"/>
      <c r="AM390" s="45"/>
      <c r="AN390" s="45"/>
    </row>
    <row r="391" ht="15.75" customHeight="1">
      <c r="AK391" s="45"/>
      <c r="AL391" s="45"/>
      <c r="AM391" s="45"/>
      <c r="AN391" s="45"/>
    </row>
    <row r="392" ht="15.75" customHeight="1">
      <c r="AK392" s="45"/>
      <c r="AL392" s="45"/>
      <c r="AM392" s="45"/>
      <c r="AN392" s="45"/>
    </row>
    <row r="393" ht="15.75" customHeight="1">
      <c r="AK393" s="45"/>
      <c r="AL393" s="45"/>
      <c r="AM393" s="45"/>
      <c r="AN393" s="45"/>
    </row>
    <row r="394" ht="15.75" customHeight="1">
      <c r="AK394" s="45"/>
      <c r="AL394" s="45"/>
      <c r="AM394" s="45"/>
      <c r="AN394" s="45"/>
    </row>
    <row r="395" ht="15.75" customHeight="1">
      <c r="AK395" s="45"/>
      <c r="AL395" s="45"/>
      <c r="AM395" s="45"/>
      <c r="AN395" s="45"/>
    </row>
    <row r="396" ht="15.75" customHeight="1">
      <c r="AK396" s="45"/>
      <c r="AL396" s="45"/>
      <c r="AM396" s="45"/>
      <c r="AN396" s="45"/>
    </row>
    <row r="397" ht="15.75" customHeight="1">
      <c r="AK397" s="45"/>
      <c r="AL397" s="45"/>
      <c r="AM397" s="45"/>
      <c r="AN397" s="45"/>
    </row>
    <row r="398" ht="15.75" customHeight="1">
      <c r="AK398" s="45"/>
      <c r="AL398" s="45"/>
      <c r="AM398" s="45"/>
      <c r="AN398" s="45"/>
    </row>
    <row r="399" ht="15.75" customHeight="1">
      <c r="AK399" s="45"/>
      <c r="AL399" s="45"/>
      <c r="AM399" s="45"/>
      <c r="AN399" s="45"/>
    </row>
    <row r="400" ht="15.75" customHeight="1">
      <c r="AK400" s="45"/>
      <c r="AL400" s="45"/>
      <c r="AM400" s="45"/>
      <c r="AN400" s="45"/>
    </row>
    <row r="401" ht="15.75" customHeight="1">
      <c r="AK401" s="45"/>
      <c r="AL401" s="45"/>
      <c r="AM401" s="45"/>
      <c r="AN401" s="45"/>
    </row>
    <row r="402" ht="15.75" customHeight="1">
      <c r="AK402" s="45"/>
      <c r="AL402" s="45"/>
      <c r="AM402" s="45"/>
      <c r="AN402" s="45"/>
    </row>
    <row r="403" ht="15.75" customHeight="1">
      <c r="AK403" s="45"/>
      <c r="AL403" s="45"/>
      <c r="AM403" s="45"/>
      <c r="AN403" s="45"/>
    </row>
    <row r="404" ht="15.75" customHeight="1">
      <c r="AK404" s="45"/>
      <c r="AL404" s="45"/>
      <c r="AM404" s="45"/>
      <c r="AN404" s="45"/>
    </row>
    <row r="405" ht="15.75" customHeight="1">
      <c r="AK405" s="45"/>
      <c r="AL405" s="45"/>
      <c r="AM405" s="45"/>
      <c r="AN405" s="45"/>
    </row>
    <row r="406" ht="15.75" customHeight="1">
      <c r="AK406" s="45"/>
      <c r="AL406" s="45"/>
      <c r="AM406" s="45"/>
      <c r="AN406" s="45"/>
    </row>
    <row r="407" ht="15.75" customHeight="1">
      <c r="AK407" s="45"/>
      <c r="AL407" s="45"/>
      <c r="AM407" s="45"/>
      <c r="AN407" s="45"/>
    </row>
    <row r="408" ht="15.75" customHeight="1">
      <c r="AK408" s="45"/>
      <c r="AL408" s="45"/>
      <c r="AM408" s="45"/>
      <c r="AN408" s="45"/>
    </row>
    <row r="409" ht="15.75" customHeight="1">
      <c r="AK409" s="45"/>
      <c r="AL409" s="45"/>
      <c r="AM409" s="45"/>
      <c r="AN409" s="45"/>
    </row>
    <row r="410" ht="15.75" customHeight="1">
      <c r="AK410" s="45"/>
      <c r="AL410" s="45"/>
      <c r="AM410" s="45"/>
      <c r="AN410" s="45"/>
    </row>
    <row r="411" ht="15.75" customHeight="1">
      <c r="AK411" s="45"/>
      <c r="AL411" s="45"/>
      <c r="AM411" s="45"/>
      <c r="AN411" s="45"/>
    </row>
    <row r="412" ht="15.75" customHeight="1">
      <c r="AK412" s="45"/>
      <c r="AL412" s="45"/>
      <c r="AM412" s="45"/>
      <c r="AN412" s="45"/>
    </row>
    <row r="413" ht="15.75" customHeight="1">
      <c r="AK413" s="45"/>
      <c r="AL413" s="45"/>
      <c r="AM413" s="45"/>
      <c r="AN413" s="45"/>
    </row>
    <row r="414" ht="15.75" customHeight="1">
      <c r="AK414" s="45"/>
      <c r="AL414" s="45"/>
      <c r="AM414" s="45"/>
      <c r="AN414" s="45"/>
    </row>
    <row r="415" ht="15.75" customHeight="1">
      <c r="AK415" s="45"/>
      <c r="AL415" s="45"/>
      <c r="AM415" s="45"/>
      <c r="AN415" s="45"/>
    </row>
    <row r="416" ht="15.75" customHeight="1">
      <c r="AK416" s="45"/>
      <c r="AL416" s="45"/>
      <c r="AM416" s="45"/>
      <c r="AN416" s="45"/>
    </row>
    <row r="417" ht="15.75" customHeight="1">
      <c r="AK417" s="45"/>
      <c r="AL417" s="45"/>
      <c r="AM417" s="45"/>
      <c r="AN417" s="45"/>
    </row>
    <row r="418" ht="15.75" customHeight="1">
      <c r="AK418" s="45"/>
      <c r="AL418" s="45"/>
      <c r="AM418" s="45"/>
      <c r="AN418" s="45"/>
    </row>
    <row r="419" ht="15.75" customHeight="1">
      <c r="AK419" s="45"/>
      <c r="AL419" s="45"/>
      <c r="AM419" s="45"/>
      <c r="AN419" s="45"/>
    </row>
    <row r="420" ht="15.75" customHeight="1">
      <c r="AK420" s="45"/>
      <c r="AL420" s="45"/>
      <c r="AM420" s="45"/>
      <c r="AN420" s="45"/>
    </row>
    <row r="421" ht="15.75" customHeight="1">
      <c r="AK421" s="45"/>
      <c r="AL421" s="45"/>
      <c r="AM421" s="45"/>
      <c r="AN421" s="45"/>
    </row>
    <row r="422" ht="15.75" customHeight="1">
      <c r="AK422" s="45"/>
      <c r="AL422" s="45"/>
      <c r="AM422" s="45"/>
      <c r="AN422" s="45"/>
    </row>
    <row r="423" ht="15.75" customHeight="1">
      <c r="AK423" s="45"/>
      <c r="AL423" s="45"/>
      <c r="AM423" s="45"/>
      <c r="AN423" s="45"/>
    </row>
    <row r="424" ht="15.75" customHeight="1">
      <c r="AK424" s="45"/>
      <c r="AL424" s="45"/>
      <c r="AM424" s="45"/>
      <c r="AN424" s="45"/>
    </row>
    <row r="425" ht="15.75" customHeight="1">
      <c r="AK425" s="45"/>
      <c r="AL425" s="45"/>
      <c r="AM425" s="45"/>
      <c r="AN425" s="45"/>
    </row>
    <row r="426" ht="15.75" customHeight="1">
      <c r="AK426" s="45"/>
      <c r="AL426" s="45"/>
      <c r="AM426" s="45"/>
      <c r="AN426" s="45"/>
    </row>
    <row r="427" ht="15.75" customHeight="1">
      <c r="AK427" s="45"/>
      <c r="AL427" s="45"/>
      <c r="AM427" s="45"/>
      <c r="AN427" s="45"/>
    </row>
    <row r="428" ht="15.75" customHeight="1">
      <c r="AK428" s="45"/>
      <c r="AL428" s="45"/>
      <c r="AM428" s="45"/>
      <c r="AN428" s="45"/>
    </row>
    <row r="429" ht="15.75" customHeight="1">
      <c r="AK429" s="45"/>
      <c r="AL429" s="45"/>
      <c r="AM429" s="45"/>
      <c r="AN429" s="45"/>
    </row>
    <row r="430" ht="15.75" customHeight="1">
      <c r="AK430" s="45"/>
      <c r="AL430" s="45"/>
      <c r="AM430" s="45"/>
      <c r="AN430" s="45"/>
    </row>
    <row r="431" ht="15.75" customHeight="1">
      <c r="AK431" s="45"/>
      <c r="AL431" s="45"/>
      <c r="AM431" s="45"/>
      <c r="AN431" s="45"/>
    </row>
    <row r="432" ht="15.75" customHeight="1">
      <c r="AK432" s="45"/>
      <c r="AL432" s="45"/>
      <c r="AM432" s="45"/>
      <c r="AN432" s="45"/>
    </row>
    <row r="433" ht="15.75" customHeight="1">
      <c r="AK433" s="45"/>
      <c r="AL433" s="45"/>
      <c r="AM433" s="45"/>
      <c r="AN433" s="45"/>
    </row>
    <row r="434" ht="15.75" customHeight="1">
      <c r="AK434" s="45"/>
      <c r="AL434" s="45"/>
      <c r="AM434" s="45"/>
      <c r="AN434" s="45"/>
    </row>
    <row r="435" ht="15.75" customHeight="1">
      <c r="AK435" s="45"/>
      <c r="AL435" s="45"/>
      <c r="AM435" s="45"/>
      <c r="AN435" s="45"/>
    </row>
    <row r="436" ht="15.75" customHeight="1">
      <c r="AK436" s="45"/>
      <c r="AL436" s="45"/>
      <c r="AM436" s="45"/>
      <c r="AN436" s="45"/>
    </row>
    <row r="437" ht="15.75" customHeight="1">
      <c r="AK437" s="45"/>
      <c r="AL437" s="45"/>
      <c r="AM437" s="45"/>
      <c r="AN437" s="45"/>
    </row>
    <row r="438" ht="15.75" customHeight="1">
      <c r="AK438" s="45"/>
      <c r="AL438" s="45"/>
      <c r="AM438" s="45"/>
      <c r="AN438" s="45"/>
    </row>
    <row r="439" ht="15.75" customHeight="1">
      <c r="AK439" s="45"/>
      <c r="AL439" s="45"/>
      <c r="AM439" s="45"/>
      <c r="AN439" s="45"/>
    </row>
    <row r="440" ht="15.75" customHeight="1">
      <c r="AK440" s="45"/>
      <c r="AL440" s="45"/>
      <c r="AM440" s="45"/>
      <c r="AN440" s="45"/>
    </row>
    <row r="441" ht="15.75" customHeight="1">
      <c r="AK441" s="45"/>
      <c r="AL441" s="45"/>
      <c r="AM441" s="45"/>
      <c r="AN441" s="45"/>
    </row>
    <row r="442" ht="15.75" customHeight="1">
      <c r="AK442" s="45"/>
      <c r="AL442" s="45"/>
      <c r="AM442" s="45"/>
      <c r="AN442" s="45"/>
    </row>
    <row r="443" ht="15.75" customHeight="1">
      <c r="AK443" s="45"/>
      <c r="AL443" s="45"/>
      <c r="AM443" s="45"/>
      <c r="AN443" s="45"/>
    </row>
    <row r="444" ht="15.75" customHeight="1">
      <c r="AK444" s="45"/>
      <c r="AL444" s="45"/>
      <c r="AM444" s="45"/>
      <c r="AN444" s="45"/>
    </row>
    <row r="445" ht="15.75" customHeight="1">
      <c r="AK445" s="45"/>
      <c r="AL445" s="45"/>
      <c r="AM445" s="45"/>
      <c r="AN445" s="45"/>
    </row>
    <row r="446" ht="15.75" customHeight="1">
      <c r="AK446" s="45"/>
      <c r="AL446" s="45"/>
      <c r="AM446" s="45"/>
      <c r="AN446" s="45"/>
    </row>
    <row r="447" ht="15.75" customHeight="1">
      <c r="AK447" s="45"/>
      <c r="AL447" s="45"/>
      <c r="AM447" s="45"/>
      <c r="AN447" s="45"/>
    </row>
    <row r="448" ht="15.75" customHeight="1">
      <c r="AK448" s="45"/>
      <c r="AL448" s="45"/>
      <c r="AM448" s="45"/>
      <c r="AN448" s="45"/>
    </row>
    <row r="449" ht="15.75" customHeight="1">
      <c r="AK449" s="45"/>
      <c r="AL449" s="45"/>
      <c r="AM449" s="45"/>
      <c r="AN449" s="45"/>
    </row>
    <row r="450" ht="15.75" customHeight="1">
      <c r="AK450" s="45"/>
      <c r="AL450" s="45"/>
      <c r="AM450" s="45"/>
      <c r="AN450" s="45"/>
    </row>
    <row r="451" ht="15.75" customHeight="1">
      <c r="AK451" s="45"/>
      <c r="AL451" s="45"/>
      <c r="AM451" s="45"/>
      <c r="AN451" s="45"/>
    </row>
    <row r="452" ht="15.75" customHeight="1">
      <c r="AK452" s="45"/>
      <c r="AL452" s="45"/>
      <c r="AM452" s="45"/>
      <c r="AN452" s="45"/>
    </row>
    <row r="453" ht="15.75" customHeight="1">
      <c r="AK453" s="45"/>
      <c r="AL453" s="45"/>
      <c r="AM453" s="45"/>
      <c r="AN453" s="45"/>
    </row>
    <row r="454" ht="15.75" customHeight="1">
      <c r="AK454" s="45"/>
      <c r="AL454" s="45"/>
      <c r="AM454" s="45"/>
      <c r="AN454" s="45"/>
    </row>
    <row r="455" ht="15.75" customHeight="1">
      <c r="AK455" s="45"/>
      <c r="AL455" s="45"/>
      <c r="AM455" s="45"/>
      <c r="AN455" s="45"/>
    </row>
    <row r="456" ht="15.75" customHeight="1">
      <c r="AK456" s="45"/>
      <c r="AL456" s="45"/>
      <c r="AM456" s="45"/>
      <c r="AN456" s="45"/>
    </row>
    <row r="457" ht="15.75" customHeight="1">
      <c r="AK457" s="45"/>
      <c r="AL457" s="45"/>
      <c r="AM457" s="45"/>
      <c r="AN457" s="45"/>
    </row>
    <row r="458" ht="15.75" customHeight="1">
      <c r="AK458" s="45"/>
      <c r="AL458" s="45"/>
      <c r="AM458" s="45"/>
      <c r="AN458" s="45"/>
    </row>
    <row r="459" ht="15.75" customHeight="1">
      <c r="AK459" s="45"/>
      <c r="AL459" s="45"/>
      <c r="AM459" s="45"/>
      <c r="AN459" s="45"/>
    </row>
    <row r="460" ht="15.75" customHeight="1">
      <c r="AK460" s="45"/>
      <c r="AL460" s="45"/>
      <c r="AM460" s="45"/>
      <c r="AN460" s="45"/>
    </row>
    <row r="461" ht="15.75" customHeight="1">
      <c r="AK461" s="45"/>
      <c r="AL461" s="45"/>
      <c r="AM461" s="45"/>
      <c r="AN461" s="45"/>
    </row>
    <row r="462" ht="15.75" customHeight="1">
      <c r="AK462" s="45"/>
      <c r="AL462" s="45"/>
      <c r="AM462" s="45"/>
      <c r="AN462" s="45"/>
    </row>
    <row r="463" ht="15.75" customHeight="1">
      <c r="AK463" s="45"/>
      <c r="AL463" s="45"/>
      <c r="AM463" s="45"/>
      <c r="AN463" s="45"/>
    </row>
    <row r="464" ht="15.75" customHeight="1">
      <c r="AK464" s="45"/>
      <c r="AL464" s="45"/>
      <c r="AM464" s="45"/>
      <c r="AN464" s="45"/>
    </row>
    <row r="465" ht="15.75" customHeight="1">
      <c r="AK465" s="45"/>
      <c r="AL465" s="45"/>
      <c r="AM465" s="45"/>
      <c r="AN465" s="45"/>
    </row>
    <row r="466" ht="15.75" customHeight="1">
      <c r="AK466" s="45"/>
      <c r="AL466" s="45"/>
      <c r="AM466" s="45"/>
      <c r="AN466" s="45"/>
    </row>
    <row r="467" ht="15.75" customHeight="1">
      <c r="AK467" s="45"/>
      <c r="AL467" s="45"/>
      <c r="AM467" s="45"/>
      <c r="AN467" s="45"/>
    </row>
    <row r="468" ht="15.75" customHeight="1">
      <c r="AK468" s="45"/>
      <c r="AL468" s="45"/>
      <c r="AM468" s="45"/>
      <c r="AN468" s="45"/>
    </row>
    <row r="469" ht="15.75" customHeight="1">
      <c r="AK469" s="45"/>
      <c r="AL469" s="45"/>
      <c r="AM469" s="45"/>
      <c r="AN469" s="45"/>
    </row>
    <row r="470" ht="15.75" customHeight="1">
      <c r="AK470" s="45"/>
      <c r="AL470" s="45"/>
      <c r="AM470" s="45"/>
      <c r="AN470" s="45"/>
    </row>
    <row r="471" ht="15.75" customHeight="1">
      <c r="AK471" s="45"/>
      <c r="AL471" s="45"/>
      <c r="AM471" s="45"/>
      <c r="AN471" s="45"/>
    </row>
    <row r="472" ht="15.75" customHeight="1">
      <c r="AK472" s="45"/>
      <c r="AL472" s="45"/>
      <c r="AM472" s="45"/>
      <c r="AN472" s="45"/>
    </row>
    <row r="473" ht="15.75" customHeight="1">
      <c r="AK473" s="45"/>
      <c r="AL473" s="45"/>
      <c r="AM473" s="45"/>
      <c r="AN473" s="45"/>
    </row>
    <row r="474" ht="15.75" customHeight="1">
      <c r="AK474" s="45"/>
      <c r="AL474" s="45"/>
      <c r="AM474" s="45"/>
      <c r="AN474" s="45"/>
    </row>
    <row r="475" ht="15.75" customHeight="1">
      <c r="AK475" s="45"/>
      <c r="AL475" s="45"/>
      <c r="AM475" s="45"/>
      <c r="AN475" s="45"/>
    </row>
    <row r="476" ht="15.75" customHeight="1">
      <c r="AK476" s="45"/>
      <c r="AL476" s="45"/>
      <c r="AM476" s="45"/>
      <c r="AN476" s="45"/>
    </row>
    <row r="477" ht="15.75" customHeight="1">
      <c r="AK477" s="45"/>
      <c r="AL477" s="45"/>
      <c r="AM477" s="45"/>
      <c r="AN477" s="45"/>
    </row>
    <row r="478" ht="15.75" customHeight="1">
      <c r="AK478" s="45"/>
      <c r="AL478" s="45"/>
      <c r="AM478" s="45"/>
      <c r="AN478" s="45"/>
    </row>
    <row r="479" ht="15.75" customHeight="1">
      <c r="AK479" s="45"/>
      <c r="AL479" s="45"/>
      <c r="AM479" s="45"/>
      <c r="AN479" s="45"/>
    </row>
    <row r="480" ht="15.75" customHeight="1">
      <c r="AK480" s="45"/>
      <c r="AL480" s="45"/>
      <c r="AM480" s="45"/>
      <c r="AN480" s="45"/>
    </row>
    <row r="481" ht="15.75" customHeight="1">
      <c r="AK481" s="45"/>
      <c r="AL481" s="45"/>
      <c r="AM481" s="45"/>
      <c r="AN481" s="45"/>
    </row>
    <row r="482" ht="15.75" customHeight="1">
      <c r="AK482" s="45"/>
      <c r="AL482" s="45"/>
      <c r="AM482" s="45"/>
      <c r="AN482" s="45"/>
    </row>
    <row r="483" ht="15.75" customHeight="1">
      <c r="AK483" s="45"/>
      <c r="AL483" s="45"/>
      <c r="AM483" s="45"/>
      <c r="AN483" s="45"/>
    </row>
    <row r="484" ht="15.75" customHeight="1">
      <c r="AK484" s="45"/>
      <c r="AL484" s="45"/>
      <c r="AM484" s="45"/>
      <c r="AN484" s="45"/>
    </row>
    <row r="485" ht="15.75" customHeight="1">
      <c r="AK485" s="45"/>
      <c r="AL485" s="45"/>
      <c r="AM485" s="45"/>
      <c r="AN485" s="45"/>
    </row>
    <row r="486" ht="15.75" customHeight="1">
      <c r="AK486" s="45"/>
      <c r="AL486" s="45"/>
      <c r="AM486" s="45"/>
      <c r="AN486" s="45"/>
    </row>
    <row r="487" ht="15.75" customHeight="1">
      <c r="AK487" s="45"/>
      <c r="AL487" s="45"/>
      <c r="AM487" s="45"/>
      <c r="AN487" s="45"/>
    </row>
    <row r="488" ht="15.75" customHeight="1">
      <c r="AK488" s="45"/>
      <c r="AL488" s="45"/>
      <c r="AM488" s="45"/>
      <c r="AN488" s="45"/>
    </row>
    <row r="489" ht="15.75" customHeight="1">
      <c r="AK489" s="45"/>
      <c r="AL489" s="45"/>
      <c r="AM489" s="45"/>
      <c r="AN489" s="45"/>
    </row>
    <row r="490" ht="15.75" customHeight="1">
      <c r="AK490" s="45"/>
      <c r="AL490" s="45"/>
      <c r="AM490" s="45"/>
      <c r="AN490" s="45"/>
    </row>
    <row r="491" ht="15.75" customHeight="1">
      <c r="AK491" s="45"/>
      <c r="AL491" s="45"/>
      <c r="AM491" s="45"/>
      <c r="AN491" s="45"/>
    </row>
    <row r="492" ht="15.75" customHeight="1">
      <c r="AK492" s="45"/>
      <c r="AL492" s="45"/>
      <c r="AM492" s="45"/>
      <c r="AN492" s="45"/>
    </row>
    <row r="493" ht="15.75" customHeight="1">
      <c r="AK493" s="45"/>
      <c r="AL493" s="45"/>
      <c r="AM493" s="45"/>
      <c r="AN493" s="45"/>
    </row>
    <row r="494" ht="15.75" customHeight="1">
      <c r="AK494" s="45"/>
      <c r="AL494" s="45"/>
      <c r="AM494" s="45"/>
      <c r="AN494" s="45"/>
    </row>
    <row r="495" ht="15.75" customHeight="1">
      <c r="AK495" s="45"/>
      <c r="AL495" s="45"/>
      <c r="AM495" s="45"/>
      <c r="AN495" s="45"/>
    </row>
    <row r="496" ht="15.75" customHeight="1">
      <c r="AK496" s="45"/>
      <c r="AL496" s="45"/>
      <c r="AM496" s="45"/>
      <c r="AN496" s="45"/>
    </row>
    <row r="497" ht="15.75" customHeight="1">
      <c r="AK497" s="45"/>
      <c r="AL497" s="45"/>
      <c r="AM497" s="45"/>
      <c r="AN497" s="45"/>
    </row>
    <row r="498" ht="15.75" customHeight="1">
      <c r="AK498" s="45"/>
      <c r="AL498" s="45"/>
      <c r="AM498" s="45"/>
      <c r="AN498" s="45"/>
    </row>
    <row r="499" ht="15.75" customHeight="1">
      <c r="AK499" s="45"/>
      <c r="AL499" s="45"/>
      <c r="AM499" s="45"/>
      <c r="AN499" s="45"/>
    </row>
    <row r="500" ht="15.75" customHeight="1">
      <c r="AK500" s="45"/>
      <c r="AL500" s="45"/>
      <c r="AM500" s="45"/>
      <c r="AN500" s="45"/>
    </row>
    <row r="501" ht="15.75" customHeight="1">
      <c r="AK501" s="45"/>
      <c r="AL501" s="45"/>
      <c r="AM501" s="45"/>
      <c r="AN501" s="45"/>
    </row>
    <row r="502" ht="15.75" customHeight="1">
      <c r="AK502" s="45"/>
      <c r="AL502" s="45"/>
      <c r="AM502" s="45"/>
      <c r="AN502" s="45"/>
    </row>
    <row r="503" ht="15.75" customHeight="1">
      <c r="AK503" s="45"/>
      <c r="AL503" s="45"/>
      <c r="AM503" s="45"/>
      <c r="AN503" s="45"/>
    </row>
    <row r="504" ht="15.75" customHeight="1">
      <c r="AK504" s="45"/>
      <c r="AL504" s="45"/>
      <c r="AM504" s="45"/>
      <c r="AN504" s="45"/>
    </row>
    <row r="505" ht="15.75" customHeight="1">
      <c r="AK505" s="45"/>
      <c r="AL505" s="45"/>
      <c r="AM505" s="45"/>
      <c r="AN505" s="45"/>
    </row>
    <row r="506" ht="15.75" customHeight="1">
      <c r="AK506" s="45"/>
      <c r="AL506" s="45"/>
      <c r="AM506" s="45"/>
      <c r="AN506" s="45"/>
    </row>
    <row r="507" ht="15.75" customHeight="1">
      <c r="AK507" s="45"/>
      <c r="AL507" s="45"/>
      <c r="AM507" s="45"/>
      <c r="AN507" s="45"/>
    </row>
    <row r="508" ht="15.75" customHeight="1">
      <c r="AK508" s="45"/>
      <c r="AL508" s="45"/>
      <c r="AM508" s="45"/>
      <c r="AN508" s="45"/>
    </row>
    <row r="509" ht="15.75" customHeight="1">
      <c r="AK509" s="45"/>
      <c r="AL509" s="45"/>
      <c r="AM509" s="45"/>
      <c r="AN509" s="45"/>
    </row>
    <row r="510" ht="15.75" customHeight="1">
      <c r="AK510" s="45"/>
      <c r="AL510" s="45"/>
      <c r="AM510" s="45"/>
      <c r="AN510" s="45"/>
    </row>
    <row r="511" ht="15.75" customHeight="1">
      <c r="AK511" s="45"/>
      <c r="AL511" s="45"/>
      <c r="AM511" s="45"/>
      <c r="AN511" s="45"/>
    </row>
    <row r="512" ht="15.75" customHeight="1">
      <c r="AK512" s="45"/>
      <c r="AL512" s="45"/>
      <c r="AM512" s="45"/>
      <c r="AN512" s="45"/>
    </row>
    <row r="513" ht="15.75" customHeight="1">
      <c r="AK513" s="45"/>
      <c r="AL513" s="45"/>
      <c r="AM513" s="45"/>
      <c r="AN513" s="45"/>
    </row>
    <row r="514" ht="15.75" customHeight="1">
      <c r="AK514" s="45"/>
      <c r="AL514" s="45"/>
      <c r="AM514" s="45"/>
      <c r="AN514" s="45"/>
    </row>
    <row r="515" ht="15.75" customHeight="1">
      <c r="AK515" s="45"/>
      <c r="AL515" s="45"/>
      <c r="AM515" s="45"/>
      <c r="AN515" s="45"/>
    </row>
    <row r="516" ht="15.75" customHeight="1">
      <c r="AK516" s="45"/>
      <c r="AL516" s="45"/>
      <c r="AM516" s="45"/>
      <c r="AN516" s="45"/>
    </row>
    <row r="517" ht="15.75" customHeight="1">
      <c r="AK517" s="45"/>
      <c r="AL517" s="45"/>
      <c r="AM517" s="45"/>
      <c r="AN517" s="45"/>
    </row>
    <row r="518" ht="15.75" customHeight="1">
      <c r="AK518" s="45"/>
      <c r="AL518" s="45"/>
      <c r="AM518" s="45"/>
      <c r="AN518" s="45"/>
    </row>
    <row r="519" ht="15.75" customHeight="1">
      <c r="AK519" s="45"/>
      <c r="AL519" s="45"/>
      <c r="AM519" s="45"/>
      <c r="AN519" s="45"/>
    </row>
    <row r="520" ht="15.75" customHeight="1">
      <c r="AK520" s="45"/>
      <c r="AL520" s="45"/>
      <c r="AM520" s="45"/>
      <c r="AN520" s="45"/>
    </row>
    <row r="521" ht="15.75" customHeight="1">
      <c r="AK521" s="45"/>
      <c r="AL521" s="45"/>
      <c r="AM521" s="45"/>
      <c r="AN521" s="45"/>
    </row>
    <row r="522" ht="15.75" customHeight="1">
      <c r="AK522" s="45"/>
      <c r="AL522" s="45"/>
      <c r="AM522" s="45"/>
      <c r="AN522" s="45"/>
    </row>
    <row r="523" ht="15.75" customHeight="1">
      <c r="AK523" s="45"/>
      <c r="AL523" s="45"/>
      <c r="AM523" s="45"/>
      <c r="AN523" s="45"/>
    </row>
    <row r="524" ht="15.75" customHeight="1">
      <c r="AK524" s="45"/>
      <c r="AL524" s="45"/>
      <c r="AM524" s="45"/>
      <c r="AN524" s="45"/>
    </row>
    <row r="525" ht="15.75" customHeight="1">
      <c r="AK525" s="45"/>
      <c r="AL525" s="45"/>
      <c r="AM525" s="45"/>
      <c r="AN525" s="45"/>
    </row>
    <row r="526" ht="15.75" customHeight="1">
      <c r="AK526" s="45"/>
      <c r="AL526" s="45"/>
      <c r="AM526" s="45"/>
      <c r="AN526" s="45"/>
    </row>
    <row r="527" ht="15.75" customHeight="1">
      <c r="AK527" s="45"/>
      <c r="AL527" s="45"/>
      <c r="AM527" s="45"/>
      <c r="AN527" s="45"/>
    </row>
    <row r="528" ht="15.75" customHeight="1">
      <c r="AK528" s="45"/>
      <c r="AL528" s="45"/>
      <c r="AM528" s="45"/>
      <c r="AN528" s="45"/>
    </row>
    <row r="529" ht="15.75" customHeight="1">
      <c r="AK529" s="45"/>
      <c r="AL529" s="45"/>
      <c r="AM529" s="45"/>
      <c r="AN529" s="45"/>
    </row>
    <row r="530" ht="15.75" customHeight="1">
      <c r="AK530" s="45"/>
      <c r="AL530" s="45"/>
      <c r="AM530" s="45"/>
      <c r="AN530" s="45"/>
    </row>
    <row r="531" ht="15.75" customHeight="1">
      <c r="AK531" s="45"/>
      <c r="AL531" s="45"/>
      <c r="AM531" s="45"/>
      <c r="AN531" s="45"/>
    </row>
    <row r="532" ht="15.75" customHeight="1">
      <c r="AK532" s="45"/>
      <c r="AL532" s="45"/>
      <c r="AM532" s="45"/>
      <c r="AN532" s="45"/>
    </row>
    <row r="533" ht="15.75" customHeight="1">
      <c r="AK533" s="45"/>
      <c r="AL533" s="45"/>
      <c r="AM533" s="45"/>
      <c r="AN533" s="45"/>
    </row>
    <row r="534" ht="15.75" customHeight="1">
      <c r="AK534" s="45"/>
      <c r="AL534" s="45"/>
      <c r="AM534" s="45"/>
      <c r="AN534" s="45"/>
    </row>
    <row r="535" ht="15.75" customHeight="1">
      <c r="AK535" s="45"/>
      <c r="AL535" s="45"/>
      <c r="AM535" s="45"/>
      <c r="AN535" s="45"/>
    </row>
    <row r="536" ht="15.75" customHeight="1">
      <c r="AK536" s="45"/>
      <c r="AL536" s="45"/>
      <c r="AM536" s="45"/>
      <c r="AN536" s="45"/>
    </row>
    <row r="537" ht="15.75" customHeight="1">
      <c r="AK537" s="45"/>
      <c r="AL537" s="45"/>
      <c r="AM537" s="45"/>
      <c r="AN537" s="45"/>
    </row>
    <row r="538" ht="15.75" customHeight="1">
      <c r="AK538" s="45"/>
      <c r="AL538" s="45"/>
      <c r="AM538" s="45"/>
      <c r="AN538" s="45"/>
    </row>
    <row r="539" ht="15.75" customHeight="1">
      <c r="AK539" s="45"/>
      <c r="AL539" s="45"/>
      <c r="AM539" s="45"/>
      <c r="AN539" s="45"/>
    </row>
    <row r="540" ht="15.75" customHeight="1">
      <c r="AK540" s="45"/>
      <c r="AL540" s="45"/>
      <c r="AM540" s="45"/>
      <c r="AN540" s="45"/>
    </row>
    <row r="541" ht="15.75" customHeight="1">
      <c r="AK541" s="45"/>
      <c r="AL541" s="45"/>
      <c r="AM541" s="45"/>
      <c r="AN541" s="45"/>
    </row>
    <row r="542" ht="15.75" customHeight="1">
      <c r="AK542" s="45"/>
      <c r="AL542" s="45"/>
      <c r="AM542" s="45"/>
      <c r="AN542" s="45"/>
    </row>
    <row r="543" ht="15.75" customHeight="1">
      <c r="AK543" s="45"/>
      <c r="AL543" s="45"/>
      <c r="AM543" s="45"/>
      <c r="AN543" s="45"/>
    </row>
    <row r="544" ht="15.75" customHeight="1">
      <c r="AK544" s="45"/>
      <c r="AL544" s="45"/>
      <c r="AM544" s="45"/>
      <c r="AN544" s="45"/>
    </row>
    <row r="545" ht="15.75" customHeight="1">
      <c r="AK545" s="45"/>
      <c r="AL545" s="45"/>
      <c r="AM545" s="45"/>
      <c r="AN545" s="45"/>
    </row>
    <row r="546" ht="15.75" customHeight="1">
      <c r="AK546" s="45"/>
      <c r="AL546" s="45"/>
      <c r="AM546" s="45"/>
      <c r="AN546" s="45"/>
    </row>
    <row r="547" ht="15.75" customHeight="1">
      <c r="AK547" s="45"/>
      <c r="AL547" s="45"/>
      <c r="AM547" s="45"/>
      <c r="AN547" s="45"/>
    </row>
    <row r="548" ht="15.75" customHeight="1">
      <c r="AK548" s="45"/>
      <c r="AL548" s="45"/>
      <c r="AM548" s="45"/>
      <c r="AN548" s="45"/>
    </row>
    <row r="549" ht="15.75" customHeight="1">
      <c r="AK549" s="45"/>
      <c r="AL549" s="45"/>
      <c r="AM549" s="45"/>
      <c r="AN549" s="45"/>
    </row>
    <row r="550" ht="15.75" customHeight="1">
      <c r="AK550" s="45"/>
      <c r="AL550" s="45"/>
      <c r="AM550" s="45"/>
      <c r="AN550" s="45"/>
    </row>
    <row r="551" ht="15.75" customHeight="1">
      <c r="AK551" s="45"/>
      <c r="AL551" s="45"/>
      <c r="AM551" s="45"/>
      <c r="AN551" s="45"/>
    </row>
    <row r="552" ht="15.75" customHeight="1">
      <c r="AK552" s="45"/>
      <c r="AL552" s="45"/>
      <c r="AM552" s="45"/>
      <c r="AN552" s="45"/>
    </row>
    <row r="553" ht="15.75" customHeight="1">
      <c r="AK553" s="45"/>
      <c r="AL553" s="45"/>
      <c r="AM553" s="45"/>
      <c r="AN553" s="45"/>
    </row>
    <row r="554" ht="15.75" customHeight="1">
      <c r="AK554" s="45"/>
      <c r="AL554" s="45"/>
      <c r="AM554" s="45"/>
      <c r="AN554" s="45"/>
    </row>
    <row r="555" ht="15.75" customHeight="1">
      <c r="AK555" s="45"/>
      <c r="AL555" s="45"/>
      <c r="AM555" s="45"/>
      <c r="AN555" s="45"/>
    </row>
    <row r="556" ht="15.75" customHeight="1">
      <c r="AK556" s="45"/>
      <c r="AL556" s="45"/>
      <c r="AM556" s="45"/>
      <c r="AN556" s="45"/>
    </row>
    <row r="557" ht="15.75" customHeight="1">
      <c r="AK557" s="45"/>
      <c r="AL557" s="45"/>
      <c r="AM557" s="45"/>
      <c r="AN557" s="45"/>
    </row>
    <row r="558" ht="15.75" customHeight="1">
      <c r="AK558" s="45"/>
      <c r="AL558" s="45"/>
      <c r="AM558" s="45"/>
      <c r="AN558" s="45"/>
    </row>
    <row r="559" ht="15.75" customHeight="1">
      <c r="AK559" s="45"/>
      <c r="AL559" s="45"/>
      <c r="AM559" s="45"/>
      <c r="AN559" s="45"/>
    </row>
    <row r="560" ht="15.75" customHeight="1">
      <c r="AK560" s="45"/>
      <c r="AL560" s="45"/>
      <c r="AM560" s="45"/>
      <c r="AN560" s="45"/>
    </row>
    <row r="561" ht="15.75" customHeight="1">
      <c r="AK561" s="45"/>
      <c r="AL561" s="45"/>
      <c r="AM561" s="45"/>
      <c r="AN561" s="45"/>
    </row>
    <row r="562" ht="15.75" customHeight="1">
      <c r="AK562" s="45"/>
      <c r="AL562" s="45"/>
      <c r="AM562" s="45"/>
      <c r="AN562" s="45"/>
    </row>
    <row r="563" ht="15.75" customHeight="1">
      <c r="AK563" s="45"/>
      <c r="AL563" s="45"/>
      <c r="AM563" s="45"/>
      <c r="AN563" s="45"/>
    </row>
    <row r="564" ht="15.75" customHeight="1">
      <c r="AK564" s="45"/>
      <c r="AL564" s="45"/>
      <c r="AM564" s="45"/>
      <c r="AN564" s="45"/>
    </row>
    <row r="565" ht="15.75" customHeight="1">
      <c r="AK565" s="45"/>
      <c r="AL565" s="45"/>
      <c r="AM565" s="45"/>
      <c r="AN565" s="45"/>
    </row>
    <row r="566" ht="15.75" customHeight="1">
      <c r="AK566" s="45"/>
      <c r="AL566" s="45"/>
      <c r="AM566" s="45"/>
      <c r="AN566" s="45"/>
    </row>
    <row r="567" ht="15.75" customHeight="1">
      <c r="AK567" s="45"/>
      <c r="AL567" s="45"/>
      <c r="AM567" s="45"/>
      <c r="AN567" s="45"/>
    </row>
    <row r="568" ht="15.75" customHeight="1">
      <c r="AK568" s="45"/>
      <c r="AL568" s="45"/>
      <c r="AM568" s="45"/>
      <c r="AN568" s="45"/>
    </row>
    <row r="569" ht="15.75" customHeight="1">
      <c r="AK569" s="45"/>
      <c r="AL569" s="45"/>
      <c r="AM569" s="45"/>
      <c r="AN569" s="45"/>
    </row>
    <row r="570" ht="15.75" customHeight="1">
      <c r="AK570" s="45"/>
      <c r="AL570" s="45"/>
      <c r="AM570" s="45"/>
      <c r="AN570" s="45"/>
    </row>
    <row r="571" ht="15.75" customHeight="1">
      <c r="AK571" s="45"/>
      <c r="AL571" s="45"/>
      <c r="AM571" s="45"/>
      <c r="AN571" s="45"/>
    </row>
    <row r="572" ht="15.75" customHeight="1">
      <c r="AK572" s="45"/>
      <c r="AL572" s="45"/>
      <c r="AM572" s="45"/>
      <c r="AN572" s="45"/>
    </row>
    <row r="573" ht="15.75" customHeight="1">
      <c r="AK573" s="45"/>
      <c r="AL573" s="45"/>
      <c r="AM573" s="45"/>
      <c r="AN573" s="45"/>
    </row>
    <row r="574" ht="15.75" customHeight="1">
      <c r="AK574" s="45"/>
      <c r="AL574" s="45"/>
      <c r="AM574" s="45"/>
      <c r="AN574" s="45"/>
    </row>
    <row r="575" ht="15.75" customHeight="1">
      <c r="AK575" s="45"/>
      <c r="AL575" s="45"/>
      <c r="AM575" s="45"/>
      <c r="AN575" s="45"/>
    </row>
    <row r="576" ht="15.75" customHeight="1">
      <c r="AK576" s="45"/>
      <c r="AL576" s="45"/>
      <c r="AM576" s="45"/>
      <c r="AN576" s="45"/>
    </row>
    <row r="577" ht="15.75" customHeight="1">
      <c r="AK577" s="45"/>
      <c r="AL577" s="45"/>
      <c r="AM577" s="45"/>
      <c r="AN577" s="45"/>
    </row>
    <row r="578" ht="15.75" customHeight="1">
      <c r="AK578" s="45"/>
      <c r="AL578" s="45"/>
      <c r="AM578" s="45"/>
      <c r="AN578" s="45"/>
    </row>
    <row r="579" ht="15.75" customHeight="1">
      <c r="AK579" s="45"/>
      <c r="AL579" s="45"/>
      <c r="AM579" s="45"/>
      <c r="AN579" s="45"/>
    </row>
    <row r="580" ht="15.75" customHeight="1">
      <c r="AK580" s="45"/>
      <c r="AL580" s="45"/>
      <c r="AM580" s="45"/>
      <c r="AN580" s="45"/>
    </row>
    <row r="581" ht="15.75" customHeight="1">
      <c r="AK581" s="45"/>
      <c r="AL581" s="45"/>
      <c r="AM581" s="45"/>
      <c r="AN581" s="45"/>
    </row>
    <row r="582" ht="15.75" customHeight="1">
      <c r="AK582" s="45"/>
      <c r="AL582" s="45"/>
      <c r="AM582" s="45"/>
      <c r="AN582" s="45"/>
    </row>
    <row r="583" ht="15.75" customHeight="1">
      <c r="AK583" s="45"/>
      <c r="AL583" s="45"/>
      <c r="AM583" s="45"/>
      <c r="AN583" s="45"/>
    </row>
    <row r="584" ht="15.75" customHeight="1">
      <c r="AK584" s="45"/>
      <c r="AL584" s="45"/>
      <c r="AM584" s="45"/>
      <c r="AN584" s="45"/>
    </row>
    <row r="585" ht="15.75" customHeight="1">
      <c r="AK585" s="45"/>
      <c r="AL585" s="45"/>
      <c r="AM585" s="45"/>
      <c r="AN585" s="45"/>
    </row>
    <row r="586" ht="15.75" customHeight="1">
      <c r="AK586" s="45"/>
      <c r="AL586" s="45"/>
      <c r="AM586" s="45"/>
      <c r="AN586" s="45"/>
    </row>
    <row r="587" ht="15.75" customHeight="1">
      <c r="AK587" s="45"/>
      <c r="AL587" s="45"/>
      <c r="AM587" s="45"/>
      <c r="AN587" s="45"/>
    </row>
    <row r="588" ht="15.75" customHeight="1">
      <c r="AK588" s="45"/>
      <c r="AL588" s="45"/>
      <c r="AM588" s="45"/>
      <c r="AN588" s="45"/>
    </row>
    <row r="589" ht="15.75" customHeight="1">
      <c r="AK589" s="45"/>
      <c r="AL589" s="45"/>
      <c r="AM589" s="45"/>
      <c r="AN589" s="45"/>
    </row>
    <row r="590" ht="15.75" customHeight="1">
      <c r="AK590" s="45"/>
      <c r="AL590" s="45"/>
      <c r="AM590" s="45"/>
      <c r="AN590" s="45"/>
    </row>
    <row r="591" ht="15.75" customHeight="1">
      <c r="AK591" s="45"/>
      <c r="AL591" s="45"/>
      <c r="AM591" s="45"/>
      <c r="AN591" s="45"/>
    </row>
    <row r="592" ht="15.75" customHeight="1">
      <c r="AK592" s="45"/>
      <c r="AL592" s="45"/>
      <c r="AM592" s="45"/>
      <c r="AN592" s="45"/>
    </row>
    <row r="593" ht="15.75" customHeight="1">
      <c r="AK593" s="45"/>
      <c r="AL593" s="45"/>
      <c r="AM593" s="45"/>
      <c r="AN593" s="45"/>
    </row>
    <row r="594" ht="15.75" customHeight="1">
      <c r="AK594" s="45"/>
      <c r="AL594" s="45"/>
      <c r="AM594" s="45"/>
      <c r="AN594" s="45"/>
    </row>
    <row r="595" ht="15.75" customHeight="1">
      <c r="AK595" s="45"/>
      <c r="AL595" s="45"/>
      <c r="AM595" s="45"/>
      <c r="AN595" s="45"/>
    </row>
    <row r="596" ht="15.75" customHeight="1">
      <c r="AK596" s="45"/>
      <c r="AL596" s="45"/>
      <c r="AM596" s="45"/>
      <c r="AN596" s="45"/>
    </row>
    <row r="597" ht="15.75" customHeight="1">
      <c r="AK597" s="45"/>
      <c r="AL597" s="45"/>
      <c r="AM597" s="45"/>
      <c r="AN597" s="45"/>
    </row>
    <row r="598" ht="15.75" customHeight="1">
      <c r="AK598" s="45"/>
      <c r="AL598" s="45"/>
      <c r="AM598" s="45"/>
      <c r="AN598" s="45"/>
    </row>
    <row r="599" ht="15.75" customHeight="1">
      <c r="AK599" s="45"/>
      <c r="AL599" s="45"/>
      <c r="AM599" s="45"/>
      <c r="AN599" s="45"/>
    </row>
    <row r="600" ht="15.75" customHeight="1">
      <c r="AK600" s="45"/>
      <c r="AL600" s="45"/>
      <c r="AM600" s="45"/>
      <c r="AN600" s="45"/>
    </row>
    <row r="601" ht="15.75" customHeight="1">
      <c r="AK601" s="45"/>
      <c r="AL601" s="45"/>
      <c r="AM601" s="45"/>
      <c r="AN601" s="45"/>
    </row>
    <row r="602" ht="15.75" customHeight="1">
      <c r="AK602" s="45"/>
      <c r="AL602" s="45"/>
      <c r="AM602" s="45"/>
      <c r="AN602" s="45"/>
    </row>
    <row r="603" ht="15.75" customHeight="1">
      <c r="AK603" s="45"/>
      <c r="AL603" s="45"/>
      <c r="AM603" s="45"/>
      <c r="AN603" s="45"/>
    </row>
    <row r="604" ht="15.75" customHeight="1">
      <c r="AK604" s="45"/>
      <c r="AL604" s="45"/>
      <c r="AM604" s="45"/>
      <c r="AN604" s="45"/>
    </row>
    <row r="605" ht="15.75" customHeight="1">
      <c r="AK605" s="45"/>
      <c r="AL605" s="45"/>
      <c r="AM605" s="45"/>
      <c r="AN605" s="45"/>
    </row>
    <row r="606" ht="15.75" customHeight="1">
      <c r="AK606" s="45"/>
      <c r="AL606" s="45"/>
      <c r="AM606" s="45"/>
      <c r="AN606" s="45"/>
    </row>
    <row r="607" ht="15.75" customHeight="1">
      <c r="AK607" s="45"/>
      <c r="AL607" s="45"/>
      <c r="AM607" s="45"/>
      <c r="AN607" s="45"/>
    </row>
    <row r="608" ht="15.75" customHeight="1">
      <c r="AK608" s="45"/>
      <c r="AL608" s="45"/>
      <c r="AM608" s="45"/>
      <c r="AN608" s="45"/>
    </row>
    <row r="609" ht="15.75" customHeight="1">
      <c r="AK609" s="45"/>
      <c r="AL609" s="45"/>
      <c r="AM609" s="45"/>
      <c r="AN609" s="45"/>
    </row>
    <row r="610" ht="15.75" customHeight="1">
      <c r="AK610" s="45"/>
      <c r="AL610" s="45"/>
      <c r="AM610" s="45"/>
      <c r="AN610" s="45"/>
    </row>
    <row r="611" ht="15.75" customHeight="1">
      <c r="AK611" s="45"/>
      <c r="AL611" s="45"/>
      <c r="AM611" s="45"/>
      <c r="AN611" s="45"/>
    </row>
    <row r="612" ht="15.75" customHeight="1">
      <c r="AK612" s="45"/>
      <c r="AL612" s="45"/>
      <c r="AM612" s="45"/>
      <c r="AN612" s="45"/>
    </row>
    <row r="613" ht="15.75" customHeight="1">
      <c r="AK613" s="45"/>
      <c r="AL613" s="45"/>
      <c r="AM613" s="45"/>
      <c r="AN613" s="45"/>
    </row>
    <row r="614" ht="15.75" customHeight="1">
      <c r="AK614" s="45"/>
      <c r="AL614" s="45"/>
      <c r="AM614" s="45"/>
      <c r="AN614" s="45"/>
    </row>
    <row r="615" ht="15.75" customHeight="1">
      <c r="AK615" s="45"/>
      <c r="AL615" s="45"/>
      <c r="AM615" s="45"/>
      <c r="AN615" s="45"/>
    </row>
    <row r="616" ht="15.75" customHeight="1">
      <c r="AK616" s="45"/>
      <c r="AL616" s="45"/>
      <c r="AM616" s="45"/>
      <c r="AN616" s="45"/>
    </row>
    <row r="617" ht="15.75" customHeight="1">
      <c r="AK617" s="45"/>
      <c r="AL617" s="45"/>
      <c r="AM617" s="45"/>
      <c r="AN617" s="45"/>
    </row>
    <row r="618" ht="15.75" customHeight="1">
      <c r="AK618" s="45"/>
      <c r="AL618" s="45"/>
      <c r="AM618" s="45"/>
      <c r="AN618" s="45"/>
    </row>
    <row r="619" ht="15.75" customHeight="1">
      <c r="AK619" s="45"/>
      <c r="AL619" s="45"/>
      <c r="AM619" s="45"/>
      <c r="AN619" s="45"/>
    </row>
    <row r="620" ht="15.75" customHeight="1">
      <c r="AK620" s="45"/>
      <c r="AL620" s="45"/>
      <c r="AM620" s="45"/>
      <c r="AN620" s="45"/>
    </row>
    <row r="621" ht="15.75" customHeight="1">
      <c r="AK621" s="45"/>
      <c r="AL621" s="45"/>
      <c r="AM621" s="45"/>
      <c r="AN621" s="45"/>
    </row>
    <row r="622" ht="15.75" customHeight="1">
      <c r="AK622" s="45"/>
      <c r="AL622" s="45"/>
      <c r="AM622" s="45"/>
      <c r="AN622" s="45"/>
    </row>
    <row r="623" ht="15.75" customHeight="1">
      <c r="AK623" s="45"/>
      <c r="AL623" s="45"/>
      <c r="AM623" s="45"/>
      <c r="AN623" s="45"/>
    </row>
    <row r="624" ht="15.75" customHeight="1">
      <c r="AK624" s="45"/>
      <c r="AL624" s="45"/>
      <c r="AM624" s="45"/>
      <c r="AN624" s="45"/>
    </row>
    <row r="625" ht="15.75" customHeight="1">
      <c r="AK625" s="45"/>
      <c r="AL625" s="45"/>
      <c r="AM625" s="45"/>
      <c r="AN625" s="45"/>
    </row>
    <row r="626" ht="15.75" customHeight="1">
      <c r="AK626" s="45"/>
      <c r="AL626" s="45"/>
      <c r="AM626" s="45"/>
      <c r="AN626" s="45"/>
    </row>
    <row r="627" ht="15.75" customHeight="1">
      <c r="AK627" s="45"/>
      <c r="AL627" s="45"/>
      <c r="AM627" s="45"/>
      <c r="AN627" s="45"/>
    </row>
    <row r="628" ht="15.75" customHeight="1">
      <c r="AK628" s="45"/>
      <c r="AL628" s="45"/>
      <c r="AM628" s="45"/>
      <c r="AN628" s="45"/>
    </row>
    <row r="629" ht="15.75" customHeight="1">
      <c r="AK629" s="45"/>
      <c r="AL629" s="45"/>
      <c r="AM629" s="45"/>
      <c r="AN629" s="45"/>
    </row>
    <row r="630" ht="15.75" customHeight="1">
      <c r="AK630" s="45"/>
      <c r="AL630" s="45"/>
      <c r="AM630" s="45"/>
      <c r="AN630" s="45"/>
    </row>
    <row r="631" ht="15.75" customHeight="1">
      <c r="AK631" s="45"/>
      <c r="AL631" s="45"/>
      <c r="AM631" s="45"/>
      <c r="AN631" s="45"/>
    </row>
    <row r="632" ht="15.75" customHeight="1">
      <c r="AK632" s="45"/>
      <c r="AL632" s="45"/>
      <c r="AM632" s="45"/>
      <c r="AN632" s="45"/>
    </row>
    <row r="633" ht="15.75" customHeight="1">
      <c r="AK633" s="45"/>
      <c r="AL633" s="45"/>
      <c r="AM633" s="45"/>
      <c r="AN633" s="45"/>
    </row>
    <row r="634" ht="15.75" customHeight="1">
      <c r="AK634" s="45"/>
      <c r="AL634" s="45"/>
      <c r="AM634" s="45"/>
      <c r="AN634" s="45"/>
    </row>
    <row r="635" ht="15.75" customHeight="1">
      <c r="AK635" s="45"/>
      <c r="AL635" s="45"/>
      <c r="AM635" s="45"/>
      <c r="AN635" s="45"/>
    </row>
    <row r="636" ht="15.75" customHeight="1">
      <c r="AK636" s="45"/>
      <c r="AL636" s="45"/>
      <c r="AM636" s="45"/>
      <c r="AN636" s="45"/>
    </row>
    <row r="637" ht="15.75" customHeight="1">
      <c r="AK637" s="45"/>
      <c r="AL637" s="45"/>
      <c r="AM637" s="45"/>
      <c r="AN637" s="45"/>
    </row>
    <row r="638" ht="15.75" customHeight="1">
      <c r="AK638" s="45"/>
      <c r="AL638" s="45"/>
      <c r="AM638" s="45"/>
      <c r="AN638" s="45"/>
    </row>
    <row r="639" ht="15.75" customHeight="1">
      <c r="AK639" s="45"/>
      <c r="AL639" s="45"/>
      <c r="AM639" s="45"/>
      <c r="AN639" s="45"/>
    </row>
    <row r="640" ht="15.75" customHeight="1">
      <c r="AK640" s="45"/>
      <c r="AL640" s="45"/>
      <c r="AM640" s="45"/>
      <c r="AN640" s="45"/>
    </row>
    <row r="641" ht="15.75" customHeight="1">
      <c r="AK641" s="45"/>
      <c r="AL641" s="45"/>
      <c r="AM641" s="45"/>
      <c r="AN641" s="45"/>
    </row>
    <row r="642" ht="15.75" customHeight="1">
      <c r="AK642" s="45"/>
      <c r="AL642" s="45"/>
      <c r="AM642" s="45"/>
      <c r="AN642" s="45"/>
    </row>
    <row r="643" ht="15.75" customHeight="1">
      <c r="AK643" s="45"/>
      <c r="AL643" s="45"/>
      <c r="AM643" s="45"/>
      <c r="AN643" s="45"/>
    </row>
    <row r="644" ht="15.75" customHeight="1">
      <c r="AK644" s="45"/>
      <c r="AL644" s="45"/>
      <c r="AM644" s="45"/>
      <c r="AN644" s="45"/>
    </row>
    <row r="645" ht="15.75" customHeight="1">
      <c r="AK645" s="45"/>
      <c r="AL645" s="45"/>
      <c r="AM645" s="45"/>
      <c r="AN645" s="45"/>
    </row>
    <row r="646" ht="15.75" customHeight="1">
      <c r="AK646" s="45"/>
      <c r="AL646" s="45"/>
      <c r="AM646" s="45"/>
      <c r="AN646" s="45"/>
    </row>
    <row r="647" ht="15.75" customHeight="1">
      <c r="AK647" s="45"/>
      <c r="AL647" s="45"/>
      <c r="AM647" s="45"/>
      <c r="AN647" s="45"/>
    </row>
    <row r="648" ht="15.75" customHeight="1">
      <c r="AK648" s="45"/>
      <c r="AL648" s="45"/>
      <c r="AM648" s="45"/>
      <c r="AN648" s="45"/>
    </row>
    <row r="649" ht="15.75" customHeight="1">
      <c r="AK649" s="45"/>
      <c r="AL649" s="45"/>
      <c r="AM649" s="45"/>
      <c r="AN649" s="45"/>
    </row>
    <row r="650" ht="15.75" customHeight="1">
      <c r="AK650" s="45"/>
      <c r="AL650" s="45"/>
      <c r="AM650" s="45"/>
      <c r="AN650" s="45"/>
    </row>
    <row r="651" ht="15.75" customHeight="1">
      <c r="AK651" s="45"/>
      <c r="AL651" s="45"/>
      <c r="AM651" s="45"/>
      <c r="AN651" s="45"/>
    </row>
    <row r="652" ht="15.75" customHeight="1">
      <c r="AK652" s="45"/>
      <c r="AL652" s="45"/>
      <c r="AM652" s="45"/>
      <c r="AN652" s="45"/>
    </row>
    <row r="653" ht="15.75" customHeight="1">
      <c r="AK653" s="45"/>
      <c r="AL653" s="45"/>
      <c r="AM653" s="45"/>
      <c r="AN653" s="45"/>
    </row>
    <row r="654" ht="15.75" customHeight="1">
      <c r="AK654" s="45"/>
      <c r="AL654" s="45"/>
      <c r="AM654" s="45"/>
      <c r="AN654" s="45"/>
    </row>
    <row r="655" ht="15.75" customHeight="1">
      <c r="AK655" s="45"/>
      <c r="AL655" s="45"/>
      <c r="AM655" s="45"/>
      <c r="AN655" s="45"/>
    </row>
    <row r="656" ht="15.75" customHeight="1">
      <c r="AK656" s="45"/>
      <c r="AL656" s="45"/>
      <c r="AM656" s="45"/>
      <c r="AN656" s="45"/>
    </row>
    <row r="657" ht="15.75" customHeight="1">
      <c r="AK657" s="45"/>
      <c r="AL657" s="45"/>
      <c r="AM657" s="45"/>
      <c r="AN657" s="45"/>
    </row>
    <row r="658" ht="15.75" customHeight="1">
      <c r="AK658" s="45"/>
      <c r="AL658" s="45"/>
      <c r="AM658" s="45"/>
      <c r="AN658" s="45"/>
    </row>
    <row r="659" ht="15.75" customHeight="1">
      <c r="AK659" s="45"/>
      <c r="AL659" s="45"/>
      <c r="AM659" s="45"/>
      <c r="AN659" s="45"/>
    </row>
    <row r="660" ht="15.75" customHeight="1">
      <c r="AK660" s="45"/>
      <c r="AL660" s="45"/>
      <c r="AM660" s="45"/>
      <c r="AN660" s="45"/>
    </row>
    <row r="661" ht="15.75" customHeight="1">
      <c r="AK661" s="45"/>
      <c r="AL661" s="45"/>
      <c r="AM661" s="45"/>
      <c r="AN661" s="45"/>
    </row>
    <row r="662" ht="15.75" customHeight="1">
      <c r="AK662" s="45"/>
      <c r="AL662" s="45"/>
      <c r="AM662" s="45"/>
      <c r="AN662" s="45"/>
    </row>
    <row r="663" ht="15.75" customHeight="1">
      <c r="AK663" s="45"/>
      <c r="AL663" s="45"/>
      <c r="AM663" s="45"/>
      <c r="AN663" s="45"/>
    </row>
    <row r="664" ht="15.75" customHeight="1">
      <c r="AK664" s="45"/>
      <c r="AL664" s="45"/>
      <c r="AM664" s="45"/>
      <c r="AN664" s="45"/>
    </row>
    <row r="665" ht="15.75" customHeight="1">
      <c r="AK665" s="45"/>
      <c r="AL665" s="45"/>
      <c r="AM665" s="45"/>
      <c r="AN665" s="45"/>
    </row>
    <row r="666" ht="15.75" customHeight="1">
      <c r="AK666" s="45"/>
      <c r="AL666" s="45"/>
      <c r="AM666" s="45"/>
      <c r="AN666" s="45"/>
    </row>
    <row r="667" ht="15.75" customHeight="1">
      <c r="AK667" s="45"/>
      <c r="AL667" s="45"/>
      <c r="AM667" s="45"/>
      <c r="AN667" s="45"/>
    </row>
    <row r="668" ht="15.75" customHeight="1">
      <c r="AK668" s="45"/>
      <c r="AL668" s="45"/>
      <c r="AM668" s="45"/>
      <c r="AN668" s="45"/>
    </row>
    <row r="669" ht="15.75" customHeight="1">
      <c r="AK669" s="45"/>
      <c r="AL669" s="45"/>
      <c r="AM669" s="45"/>
      <c r="AN669" s="45"/>
    </row>
    <row r="670" ht="15.75" customHeight="1">
      <c r="AK670" s="45"/>
      <c r="AL670" s="45"/>
      <c r="AM670" s="45"/>
      <c r="AN670" s="45"/>
    </row>
    <row r="671" ht="15.75" customHeight="1">
      <c r="AK671" s="45"/>
      <c r="AL671" s="45"/>
      <c r="AM671" s="45"/>
      <c r="AN671" s="45"/>
    </row>
    <row r="672" ht="15.75" customHeight="1">
      <c r="AK672" s="45"/>
      <c r="AL672" s="45"/>
      <c r="AM672" s="45"/>
      <c r="AN672" s="45"/>
    </row>
    <row r="673" ht="15.75" customHeight="1">
      <c r="AK673" s="45"/>
      <c r="AL673" s="45"/>
      <c r="AM673" s="45"/>
      <c r="AN673" s="45"/>
    </row>
    <row r="674" ht="15.75" customHeight="1">
      <c r="AK674" s="45"/>
      <c r="AL674" s="45"/>
      <c r="AM674" s="45"/>
      <c r="AN674" s="45"/>
    </row>
    <row r="675" ht="15.75" customHeight="1">
      <c r="AK675" s="45"/>
      <c r="AL675" s="45"/>
      <c r="AM675" s="45"/>
      <c r="AN675" s="45"/>
    </row>
    <row r="676" ht="15.75" customHeight="1">
      <c r="AK676" s="45"/>
      <c r="AL676" s="45"/>
      <c r="AM676" s="45"/>
      <c r="AN676" s="45"/>
    </row>
    <row r="677" ht="15.75" customHeight="1">
      <c r="AK677" s="45"/>
      <c r="AL677" s="45"/>
      <c r="AM677" s="45"/>
      <c r="AN677" s="45"/>
    </row>
    <row r="678" ht="15.75" customHeight="1">
      <c r="AK678" s="45"/>
      <c r="AL678" s="45"/>
      <c r="AM678" s="45"/>
      <c r="AN678" s="45"/>
    </row>
    <row r="679" ht="15.75" customHeight="1">
      <c r="AK679" s="45"/>
      <c r="AL679" s="45"/>
      <c r="AM679" s="45"/>
      <c r="AN679" s="45"/>
    </row>
    <row r="680" ht="15.75" customHeight="1">
      <c r="AK680" s="45"/>
      <c r="AL680" s="45"/>
      <c r="AM680" s="45"/>
      <c r="AN680" s="45"/>
    </row>
    <row r="681" ht="15.75" customHeight="1">
      <c r="AK681" s="45"/>
      <c r="AL681" s="45"/>
      <c r="AM681" s="45"/>
      <c r="AN681" s="45"/>
    </row>
    <row r="682" ht="15.75" customHeight="1">
      <c r="AK682" s="45"/>
      <c r="AL682" s="45"/>
      <c r="AM682" s="45"/>
      <c r="AN682" s="45"/>
    </row>
    <row r="683" ht="15.75" customHeight="1">
      <c r="AK683" s="45"/>
      <c r="AL683" s="45"/>
      <c r="AM683" s="45"/>
      <c r="AN683" s="45"/>
    </row>
    <row r="684" ht="15.75" customHeight="1">
      <c r="AK684" s="45"/>
      <c r="AL684" s="45"/>
      <c r="AM684" s="45"/>
      <c r="AN684" s="45"/>
    </row>
    <row r="685" ht="15.75" customHeight="1">
      <c r="AK685" s="45"/>
      <c r="AL685" s="45"/>
      <c r="AM685" s="45"/>
      <c r="AN685" s="45"/>
    </row>
    <row r="686" ht="15.75" customHeight="1">
      <c r="AK686" s="45"/>
      <c r="AL686" s="45"/>
      <c r="AM686" s="45"/>
      <c r="AN686" s="45"/>
    </row>
    <row r="687" ht="15.75" customHeight="1">
      <c r="AK687" s="45"/>
      <c r="AL687" s="45"/>
      <c r="AM687" s="45"/>
      <c r="AN687" s="45"/>
    </row>
    <row r="688" ht="15.75" customHeight="1">
      <c r="AK688" s="45"/>
      <c r="AL688" s="45"/>
      <c r="AM688" s="45"/>
      <c r="AN688" s="45"/>
    </row>
    <row r="689" ht="15.75" customHeight="1">
      <c r="AK689" s="45"/>
      <c r="AL689" s="45"/>
      <c r="AM689" s="45"/>
      <c r="AN689" s="45"/>
    </row>
    <row r="690" ht="15.75" customHeight="1">
      <c r="AK690" s="45"/>
      <c r="AL690" s="45"/>
      <c r="AM690" s="45"/>
      <c r="AN690" s="45"/>
    </row>
    <row r="691" ht="15.75" customHeight="1">
      <c r="AK691" s="45"/>
      <c r="AL691" s="45"/>
      <c r="AM691" s="45"/>
      <c r="AN691" s="45"/>
    </row>
    <row r="692" ht="15.75" customHeight="1">
      <c r="AK692" s="45"/>
      <c r="AL692" s="45"/>
      <c r="AM692" s="45"/>
      <c r="AN692" s="45"/>
    </row>
    <row r="693" ht="15.75" customHeight="1">
      <c r="AK693" s="45"/>
      <c r="AL693" s="45"/>
      <c r="AM693" s="45"/>
      <c r="AN693" s="45"/>
    </row>
    <row r="694" ht="15.75" customHeight="1">
      <c r="AK694" s="45"/>
      <c r="AL694" s="45"/>
      <c r="AM694" s="45"/>
      <c r="AN694" s="45"/>
    </row>
    <row r="695" ht="15.75" customHeight="1">
      <c r="AK695" s="45"/>
      <c r="AL695" s="45"/>
      <c r="AM695" s="45"/>
      <c r="AN695" s="45"/>
    </row>
    <row r="696" ht="15.75" customHeight="1">
      <c r="AK696" s="45"/>
      <c r="AL696" s="45"/>
      <c r="AM696" s="45"/>
      <c r="AN696" s="45"/>
    </row>
    <row r="697" ht="15.75" customHeight="1">
      <c r="AK697" s="45"/>
      <c r="AL697" s="45"/>
      <c r="AM697" s="45"/>
      <c r="AN697" s="45"/>
    </row>
    <row r="698" ht="15.75" customHeight="1">
      <c r="AK698" s="45"/>
      <c r="AL698" s="45"/>
      <c r="AM698" s="45"/>
      <c r="AN698" s="45"/>
    </row>
    <row r="699" ht="15.75" customHeight="1">
      <c r="AK699" s="45"/>
      <c r="AL699" s="45"/>
      <c r="AM699" s="45"/>
      <c r="AN699" s="45"/>
    </row>
    <row r="700" ht="15.75" customHeight="1">
      <c r="AK700" s="45"/>
      <c r="AL700" s="45"/>
      <c r="AM700" s="45"/>
      <c r="AN700" s="45"/>
    </row>
    <row r="701" ht="15.75" customHeight="1">
      <c r="AK701" s="45"/>
      <c r="AL701" s="45"/>
      <c r="AM701" s="45"/>
      <c r="AN701" s="45"/>
    </row>
    <row r="702" ht="15.75" customHeight="1">
      <c r="AK702" s="45"/>
      <c r="AL702" s="45"/>
      <c r="AM702" s="45"/>
      <c r="AN702" s="45"/>
    </row>
    <row r="703" ht="15.75" customHeight="1">
      <c r="AK703" s="45"/>
      <c r="AL703" s="45"/>
      <c r="AM703" s="45"/>
      <c r="AN703" s="45"/>
    </row>
    <row r="704" ht="15.75" customHeight="1">
      <c r="AK704" s="45"/>
      <c r="AL704" s="45"/>
      <c r="AM704" s="45"/>
      <c r="AN704" s="45"/>
    </row>
    <row r="705" ht="15.75" customHeight="1">
      <c r="AK705" s="45"/>
      <c r="AL705" s="45"/>
      <c r="AM705" s="45"/>
      <c r="AN705" s="45"/>
    </row>
    <row r="706" ht="15.75" customHeight="1">
      <c r="AK706" s="45"/>
      <c r="AL706" s="45"/>
      <c r="AM706" s="45"/>
      <c r="AN706" s="45"/>
    </row>
    <row r="707" ht="15.75" customHeight="1">
      <c r="AK707" s="45"/>
      <c r="AL707" s="45"/>
      <c r="AM707" s="45"/>
      <c r="AN707" s="45"/>
    </row>
    <row r="708" ht="15.75" customHeight="1">
      <c r="AK708" s="45"/>
      <c r="AL708" s="45"/>
      <c r="AM708" s="45"/>
      <c r="AN708" s="45"/>
    </row>
    <row r="709" ht="15.75" customHeight="1">
      <c r="AK709" s="45"/>
      <c r="AL709" s="45"/>
      <c r="AM709" s="45"/>
      <c r="AN709" s="45"/>
    </row>
    <row r="710" ht="15.75" customHeight="1">
      <c r="AK710" s="45"/>
      <c r="AL710" s="45"/>
      <c r="AM710" s="45"/>
      <c r="AN710" s="45"/>
    </row>
    <row r="711" ht="15.75" customHeight="1">
      <c r="AK711" s="45"/>
      <c r="AL711" s="45"/>
      <c r="AM711" s="45"/>
      <c r="AN711" s="45"/>
    </row>
    <row r="712" ht="15.75" customHeight="1">
      <c r="AK712" s="45"/>
      <c r="AL712" s="45"/>
      <c r="AM712" s="45"/>
      <c r="AN712" s="45"/>
    </row>
    <row r="713" ht="15.75" customHeight="1">
      <c r="AK713" s="45"/>
      <c r="AL713" s="45"/>
      <c r="AM713" s="45"/>
      <c r="AN713" s="45"/>
    </row>
    <row r="714" ht="15.75" customHeight="1">
      <c r="AK714" s="45"/>
      <c r="AL714" s="45"/>
      <c r="AM714" s="45"/>
      <c r="AN714" s="45"/>
    </row>
    <row r="715" ht="15.75" customHeight="1">
      <c r="AK715" s="45"/>
      <c r="AL715" s="45"/>
      <c r="AM715" s="45"/>
      <c r="AN715" s="45"/>
    </row>
    <row r="716" ht="15.75" customHeight="1">
      <c r="AK716" s="45"/>
      <c r="AL716" s="45"/>
      <c r="AM716" s="45"/>
      <c r="AN716" s="45"/>
    </row>
    <row r="717" ht="15.75" customHeight="1">
      <c r="AK717" s="45"/>
      <c r="AL717" s="45"/>
      <c r="AM717" s="45"/>
      <c r="AN717" s="45"/>
    </row>
    <row r="718" ht="15.75" customHeight="1">
      <c r="AK718" s="45"/>
      <c r="AL718" s="45"/>
      <c r="AM718" s="45"/>
      <c r="AN718" s="45"/>
    </row>
    <row r="719" ht="15.75" customHeight="1">
      <c r="AK719" s="45"/>
      <c r="AL719" s="45"/>
      <c r="AM719" s="45"/>
      <c r="AN719" s="45"/>
    </row>
    <row r="720" ht="15.75" customHeight="1">
      <c r="AK720" s="45"/>
      <c r="AL720" s="45"/>
      <c r="AM720" s="45"/>
      <c r="AN720" s="45"/>
    </row>
    <row r="721" ht="15.75" customHeight="1">
      <c r="AK721" s="45"/>
      <c r="AL721" s="45"/>
      <c r="AM721" s="45"/>
      <c r="AN721" s="45"/>
    </row>
    <row r="722" ht="15.75" customHeight="1">
      <c r="AK722" s="45"/>
      <c r="AL722" s="45"/>
      <c r="AM722" s="45"/>
      <c r="AN722" s="45"/>
    </row>
    <row r="723" ht="15.75" customHeight="1">
      <c r="AK723" s="45"/>
      <c r="AL723" s="45"/>
      <c r="AM723" s="45"/>
      <c r="AN723" s="45"/>
    </row>
    <row r="724" ht="15.75" customHeight="1">
      <c r="AK724" s="45"/>
      <c r="AL724" s="45"/>
      <c r="AM724" s="45"/>
      <c r="AN724" s="45"/>
    </row>
    <row r="725" ht="15.75" customHeight="1">
      <c r="AK725" s="45"/>
      <c r="AL725" s="45"/>
      <c r="AM725" s="45"/>
      <c r="AN725" s="45"/>
    </row>
    <row r="726" ht="15.75" customHeight="1">
      <c r="AK726" s="45"/>
      <c r="AL726" s="45"/>
      <c r="AM726" s="45"/>
      <c r="AN726" s="45"/>
    </row>
    <row r="727" ht="15.75" customHeight="1">
      <c r="AK727" s="45"/>
      <c r="AL727" s="45"/>
      <c r="AM727" s="45"/>
      <c r="AN727" s="45"/>
    </row>
    <row r="728" ht="15.75" customHeight="1">
      <c r="AK728" s="45"/>
      <c r="AL728" s="45"/>
      <c r="AM728" s="45"/>
      <c r="AN728" s="45"/>
    </row>
    <row r="729" ht="15.75" customHeight="1">
      <c r="AK729" s="45"/>
      <c r="AL729" s="45"/>
      <c r="AM729" s="45"/>
      <c r="AN729" s="45"/>
    </row>
    <row r="730" ht="15.75" customHeight="1">
      <c r="AK730" s="45"/>
      <c r="AL730" s="45"/>
      <c r="AM730" s="45"/>
      <c r="AN730" s="45"/>
    </row>
    <row r="731" ht="15.75" customHeight="1">
      <c r="AK731" s="45"/>
      <c r="AL731" s="45"/>
      <c r="AM731" s="45"/>
      <c r="AN731" s="45"/>
    </row>
    <row r="732" ht="15.75" customHeight="1">
      <c r="AK732" s="45"/>
      <c r="AL732" s="45"/>
      <c r="AM732" s="45"/>
      <c r="AN732" s="45"/>
    </row>
    <row r="733" ht="15.75" customHeight="1">
      <c r="AK733" s="45"/>
      <c r="AL733" s="45"/>
      <c r="AM733" s="45"/>
      <c r="AN733" s="45"/>
    </row>
    <row r="734" ht="15.75" customHeight="1">
      <c r="AK734" s="45"/>
      <c r="AL734" s="45"/>
      <c r="AM734" s="45"/>
      <c r="AN734" s="45"/>
    </row>
    <row r="735" ht="15.75" customHeight="1">
      <c r="AK735" s="45"/>
      <c r="AL735" s="45"/>
      <c r="AM735" s="45"/>
      <c r="AN735" s="45"/>
    </row>
    <row r="736" ht="15.75" customHeight="1">
      <c r="AK736" s="45"/>
      <c r="AL736" s="45"/>
      <c r="AM736" s="45"/>
      <c r="AN736" s="45"/>
    </row>
    <row r="737" ht="15.75" customHeight="1">
      <c r="AK737" s="45"/>
      <c r="AL737" s="45"/>
      <c r="AM737" s="45"/>
      <c r="AN737" s="45"/>
    </row>
    <row r="738" ht="15.75" customHeight="1">
      <c r="AK738" s="45"/>
      <c r="AL738" s="45"/>
      <c r="AM738" s="45"/>
      <c r="AN738" s="45"/>
    </row>
    <row r="739" ht="15.75" customHeight="1">
      <c r="AK739" s="45"/>
      <c r="AL739" s="45"/>
      <c r="AM739" s="45"/>
      <c r="AN739" s="45"/>
    </row>
    <row r="740" ht="15.75" customHeight="1">
      <c r="AK740" s="45"/>
      <c r="AL740" s="45"/>
      <c r="AM740" s="45"/>
      <c r="AN740" s="45"/>
    </row>
    <row r="741" ht="15.75" customHeight="1">
      <c r="AK741" s="45"/>
      <c r="AL741" s="45"/>
      <c r="AM741" s="45"/>
      <c r="AN741" s="45"/>
    </row>
    <row r="742" ht="15.75" customHeight="1">
      <c r="AK742" s="45"/>
      <c r="AL742" s="45"/>
      <c r="AM742" s="45"/>
      <c r="AN742" s="45"/>
    </row>
    <row r="743" ht="15.75" customHeight="1">
      <c r="AK743" s="45"/>
      <c r="AL743" s="45"/>
      <c r="AM743" s="45"/>
      <c r="AN743" s="45"/>
    </row>
    <row r="744" ht="15.75" customHeight="1">
      <c r="AK744" s="45"/>
      <c r="AL744" s="45"/>
      <c r="AM744" s="45"/>
      <c r="AN744" s="45"/>
    </row>
    <row r="745" ht="15.75" customHeight="1">
      <c r="AK745" s="45"/>
      <c r="AL745" s="45"/>
      <c r="AM745" s="45"/>
      <c r="AN745" s="45"/>
    </row>
    <row r="746" ht="15.75" customHeight="1">
      <c r="AK746" s="45"/>
      <c r="AL746" s="45"/>
      <c r="AM746" s="45"/>
      <c r="AN746" s="45"/>
    </row>
    <row r="747" ht="15.75" customHeight="1">
      <c r="AK747" s="45"/>
      <c r="AL747" s="45"/>
      <c r="AM747" s="45"/>
      <c r="AN747" s="45"/>
    </row>
    <row r="748" ht="15.75" customHeight="1">
      <c r="AK748" s="45"/>
      <c r="AL748" s="45"/>
      <c r="AM748" s="45"/>
      <c r="AN748" s="45"/>
    </row>
    <row r="749" ht="15.75" customHeight="1">
      <c r="AK749" s="45"/>
      <c r="AL749" s="45"/>
      <c r="AM749" s="45"/>
      <c r="AN749" s="45"/>
    </row>
    <row r="750" ht="15.75" customHeight="1">
      <c r="AK750" s="45"/>
      <c r="AL750" s="45"/>
      <c r="AM750" s="45"/>
      <c r="AN750" s="45"/>
    </row>
    <row r="751" ht="15.75" customHeight="1">
      <c r="AK751" s="45"/>
      <c r="AL751" s="45"/>
      <c r="AM751" s="45"/>
      <c r="AN751" s="45"/>
    </row>
    <row r="752" ht="15.75" customHeight="1">
      <c r="AK752" s="45"/>
      <c r="AL752" s="45"/>
      <c r="AM752" s="45"/>
      <c r="AN752" s="45"/>
    </row>
    <row r="753" ht="15.75" customHeight="1">
      <c r="AK753" s="45"/>
      <c r="AL753" s="45"/>
      <c r="AM753" s="45"/>
      <c r="AN753" s="45"/>
    </row>
    <row r="754" ht="15.75" customHeight="1">
      <c r="AK754" s="45"/>
      <c r="AL754" s="45"/>
      <c r="AM754" s="45"/>
      <c r="AN754" s="45"/>
    </row>
    <row r="755" ht="15.75" customHeight="1">
      <c r="AK755" s="45"/>
      <c r="AL755" s="45"/>
      <c r="AM755" s="45"/>
      <c r="AN755" s="45"/>
    </row>
    <row r="756" ht="15.75" customHeight="1">
      <c r="AK756" s="45"/>
      <c r="AL756" s="45"/>
      <c r="AM756" s="45"/>
      <c r="AN756" s="45"/>
    </row>
    <row r="757" ht="15.75" customHeight="1">
      <c r="AK757" s="45"/>
      <c r="AL757" s="45"/>
      <c r="AM757" s="45"/>
      <c r="AN757" s="45"/>
    </row>
    <row r="758" ht="15.75" customHeight="1">
      <c r="AK758" s="45"/>
      <c r="AL758" s="45"/>
      <c r="AM758" s="45"/>
      <c r="AN758" s="45"/>
    </row>
    <row r="759" ht="15.75" customHeight="1">
      <c r="AK759" s="45"/>
      <c r="AL759" s="45"/>
      <c r="AM759" s="45"/>
      <c r="AN759" s="45"/>
    </row>
    <row r="760" ht="15.75" customHeight="1">
      <c r="AK760" s="45"/>
      <c r="AL760" s="45"/>
      <c r="AM760" s="45"/>
      <c r="AN760" s="45"/>
    </row>
    <row r="761" ht="15.75" customHeight="1">
      <c r="AK761" s="45"/>
      <c r="AL761" s="45"/>
      <c r="AM761" s="45"/>
      <c r="AN761" s="45"/>
    </row>
    <row r="762" ht="15.75" customHeight="1">
      <c r="AK762" s="45"/>
      <c r="AL762" s="45"/>
      <c r="AM762" s="45"/>
      <c r="AN762" s="45"/>
    </row>
    <row r="763" ht="15.75" customHeight="1">
      <c r="AK763" s="45"/>
      <c r="AL763" s="45"/>
      <c r="AM763" s="45"/>
      <c r="AN763" s="45"/>
    </row>
    <row r="764" ht="15.75" customHeight="1">
      <c r="AK764" s="45"/>
      <c r="AL764" s="45"/>
      <c r="AM764" s="45"/>
      <c r="AN764" s="45"/>
    </row>
    <row r="765" ht="15.75" customHeight="1">
      <c r="AK765" s="45"/>
      <c r="AL765" s="45"/>
      <c r="AM765" s="45"/>
      <c r="AN765" s="45"/>
    </row>
    <row r="766" ht="15.75" customHeight="1">
      <c r="AK766" s="45"/>
      <c r="AL766" s="45"/>
      <c r="AM766" s="45"/>
      <c r="AN766" s="45"/>
    </row>
    <row r="767" ht="15.75" customHeight="1">
      <c r="AK767" s="45"/>
      <c r="AL767" s="45"/>
      <c r="AM767" s="45"/>
      <c r="AN767" s="45"/>
    </row>
    <row r="768" ht="15.75" customHeight="1">
      <c r="AK768" s="45"/>
      <c r="AL768" s="45"/>
      <c r="AM768" s="45"/>
      <c r="AN768" s="45"/>
    </row>
    <row r="769" ht="15.75" customHeight="1">
      <c r="AK769" s="45"/>
      <c r="AL769" s="45"/>
      <c r="AM769" s="45"/>
      <c r="AN769" s="45"/>
    </row>
    <row r="770" ht="15.75" customHeight="1">
      <c r="AK770" s="45"/>
      <c r="AL770" s="45"/>
      <c r="AM770" s="45"/>
      <c r="AN770" s="45"/>
    </row>
    <row r="771" ht="15.75" customHeight="1">
      <c r="AK771" s="45"/>
      <c r="AL771" s="45"/>
      <c r="AM771" s="45"/>
      <c r="AN771" s="45"/>
    </row>
    <row r="772" ht="15.75" customHeight="1">
      <c r="AK772" s="45"/>
      <c r="AL772" s="45"/>
      <c r="AM772" s="45"/>
      <c r="AN772" s="45"/>
    </row>
    <row r="773" ht="15.75" customHeight="1">
      <c r="AK773" s="45"/>
      <c r="AL773" s="45"/>
      <c r="AM773" s="45"/>
      <c r="AN773" s="45"/>
    </row>
    <row r="774" ht="15.75" customHeight="1">
      <c r="AK774" s="45"/>
      <c r="AL774" s="45"/>
      <c r="AM774" s="45"/>
      <c r="AN774" s="45"/>
    </row>
    <row r="775" ht="15.75" customHeight="1">
      <c r="AK775" s="45"/>
      <c r="AL775" s="45"/>
      <c r="AM775" s="45"/>
      <c r="AN775" s="45"/>
    </row>
    <row r="776" ht="15.75" customHeight="1">
      <c r="AK776" s="45"/>
      <c r="AL776" s="45"/>
      <c r="AM776" s="45"/>
      <c r="AN776" s="45"/>
    </row>
    <row r="777" ht="15.75" customHeight="1">
      <c r="AK777" s="45"/>
      <c r="AL777" s="45"/>
      <c r="AM777" s="45"/>
      <c r="AN777" s="45"/>
    </row>
    <row r="778" ht="15.75" customHeight="1">
      <c r="AK778" s="45"/>
      <c r="AL778" s="45"/>
      <c r="AM778" s="45"/>
      <c r="AN778" s="45"/>
    </row>
    <row r="779" ht="15.75" customHeight="1">
      <c r="AK779" s="45"/>
      <c r="AL779" s="45"/>
      <c r="AM779" s="45"/>
      <c r="AN779" s="45"/>
    </row>
    <row r="780" ht="15.75" customHeight="1">
      <c r="AK780" s="45"/>
      <c r="AL780" s="45"/>
      <c r="AM780" s="45"/>
      <c r="AN780" s="45"/>
    </row>
    <row r="781" ht="15.75" customHeight="1">
      <c r="AK781" s="45"/>
      <c r="AL781" s="45"/>
      <c r="AM781" s="45"/>
      <c r="AN781" s="45"/>
    </row>
    <row r="782" ht="15.75" customHeight="1">
      <c r="AK782" s="45"/>
      <c r="AL782" s="45"/>
      <c r="AM782" s="45"/>
      <c r="AN782" s="45"/>
    </row>
    <row r="783" ht="15.75" customHeight="1">
      <c r="AK783" s="45"/>
      <c r="AL783" s="45"/>
      <c r="AM783" s="45"/>
      <c r="AN783" s="45"/>
    </row>
    <row r="784" ht="15.75" customHeight="1">
      <c r="AK784" s="45"/>
      <c r="AL784" s="45"/>
      <c r="AM784" s="45"/>
      <c r="AN784" s="45"/>
    </row>
    <row r="785" ht="15.75" customHeight="1">
      <c r="AK785" s="45"/>
      <c r="AL785" s="45"/>
      <c r="AM785" s="45"/>
      <c r="AN785" s="45"/>
    </row>
    <row r="786" ht="15.75" customHeight="1">
      <c r="AK786" s="45"/>
      <c r="AL786" s="45"/>
      <c r="AM786" s="45"/>
      <c r="AN786" s="45"/>
    </row>
    <row r="787" ht="15.75" customHeight="1">
      <c r="AK787" s="45"/>
      <c r="AL787" s="45"/>
      <c r="AM787" s="45"/>
      <c r="AN787" s="45"/>
    </row>
    <row r="788" ht="15.75" customHeight="1">
      <c r="AK788" s="45"/>
      <c r="AL788" s="45"/>
      <c r="AM788" s="45"/>
      <c r="AN788" s="45"/>
    </row>
    <row r="789" ht="15.75" customHeight="1">
      <c r="AK789" s="45"/>
      <c r="AL789" s="45"/>
      <c r="AM789" s="45"/>
      <c r="AN789" s="45"/>
    </row>
    <row r="790" ht="15.75" customHeight="1">
      <c r="AK790" s="45"/>
      <c r="AL790" s="45"/>
      <c r="AM790" s="45"/>
      <c r="AN790" s="45"/>
    </row>
    <row r="791" ht="15.75" customHeight="1">
      <c r="AK791" s="45"/>
      <c r="AL791" s="45"/>
      <c r="AM791" s="45"/>
      <c r="AN791" s="45"/>
    </row>
    <row r="792" ht="15.75" customHeight="1">
      <c r="AK792" s="45"/>
      <c r="AL792" s="45"/>
      <c r="AM792" s="45"/>
      <c r="AN792" s="45"/>
    </row>
    <row r="793" ht="15.75" customHeight="1">
      <c r="AK793" s="45"/>
      <c r="AL793" s="45"/>
      <c r="AM793" s="45"/>
      <c r="AN793" s="45"/>
    </row>
    <row r="794" ht="15.75" customHeight="1">
      <c r="AK794" s="45"/>
      <c r="AL794" s="45"/>
      <c r="AM794" s="45"/>
      <c r="AN794" s="45"/>
    </row>
    <row r="795" ht="15.75" customHeight="1">
      <c r="AK795" s="45"/>
      <c r="AL795" s="45"/>
      <c r="AM795" s="45"/>
      <c r="AN795" s="45"/>
    </row>
    <row r="796" ht="15.75" customHeight="1">
      <c r="AK796" s="45"/>
      <c r="AL796" s="45"/>
      <c r="AM796" s="45"/>
      <c r="AN796" s="45"/>
    </row>
    <row r="797" ht="15.75" customHeight="1">
      <c r="AK797" s="45"/>
      <c r="AL797" s="45"/>
      <c r="AM797" s="45"/>
      <c r="AN797" s="45"/>
    </row>
    <row r="798" ht="15.75" customHeight="1">
      <c r="AK798" s="45"/>
      <c r="AL798" s="45"/>
      <c r="AM798" s="45"/>
      <c r="AN798" s="45"/>
    </row>
    <row r="799" ht="15.75" customHeight="1">
      <c r="AK799" s="45"/>
      <c r="AL799" s="45"/>
      <c r="AM799" s="45"/>
      <c r="AN799" s="45"/>
    </row>
    <row r="800" ht="15.75" customHeight="1">
      <c r="AK800" s="45"/>
      <c r="AL800" s="45"/>
      <c r="AM800" s="45"/>
      <c r="AN800" s="45"/>
    </row>
    <row r="801" ht="15.75" customHeight="1">
      <c r="AK801" s="45"/>
      <c r="AL801" s="45"/>
      <c r="AM801" s="45"/>
      <c r="AN801" s="45"/>
    </row>
    <row r="802" ht="15.75" customHeight="1">
      <c r="AK802" s="45"/>
      <c r="AL802" s="45"/>
      <c r="AM802" s="45"/>
      <c r="AN802" s="45"/>
    </row>
    <row r="803" ht="15.75" customHeight="1">
      <c r="AK803" s="45"/>
      <c r="AL803" s="45"/>
      <c r="AM803" s="45"/>
      <c r="AN803" s="45"/>
    </row>
    <row r="804" ht="15.75" customHeight="1">
      <c r="AK804" s="45"/>
      <c r="AL804" s="45"/>
      <c r="AM804" s="45"/>
      <c r="AN804" s="45"/>
    </row>
    <row r="805" ht="15.75" customHeight="1">
      <c r="AK805" s="45"/>
      <c r="AL805" s="45"/>
      <c r="AM805" s="45"/>
      <c r="AN805" s="45"/>
    </row>
    <row r="806" ht="15.75" customHeight="1">
      <c r="AK806" s="45"/>
      <c r="AL806" s="45"/>
      <c r="AM806" s="45"/>
      <c r="AN806" s="45"/>
    </row>
    <row r="807" ht="15.75" customHeight="1">
      <c r="AK807" s="45"/>
      <c r="AL807" s="45"/>
      <c r="AM807" s="45"/>
      <c r="AN807" s="45"/>
    </row>
    <row r="808" ht="15.75" customHeight="1">
      <c r="AK808" s="45"/>
      <c r="AL808" s="45"/>
      <c r="AM808" s="45"/>
      <c r="AN808" s="45"/>
    </row>
    <row r="809" ht="15.75" customHeight="1">
      <c r="AK809" s="45"/>
      <c r="AL809" s="45"/>
      <c r="AM809" s="45"/>
      <c r="AN809" s="45"/>
    </row>
    <row r="810" ht="15.75" customHeight="1">
      <c r="AK810" s="45"/>
      <c r="AL810" s="45"/>
      <c r="AM810" s="45"/>
      <c r="AN810" s="45"/>
    </row>
    <row r="811" ht="15.75" customHeight="1">
      <c r="AK811" s="45"/>
      <c r="AL811" s="45"/>
      <c r="AM811" s="45"/>
      <c r="AN811" s="45"/>
    </row>
    <row r="812" ht="15.75" customHeight="1">
      <c r="AK812" s="45"/>
      <c r="AL812" s="45"/>
      <c r="AM812" s="45"/>
      <c r="AN812" s="45"/>
    </row>
    <row r="813" ht="15.75" customHeight="1">
      <c r="AK813" s="45"/>
      <c r="AL813" s="45"/>
      <c r="AM813" s="45"/>
      <c r="AN813" s="45"/>
    </row>
    <row r="814" ht="15.75" customHeight="1">
      <c r="AK814" s="45"/>
      <c r="AL814" s="45"/>
      <c r="AM814" s="45"/>
      <c r="AN814" s="45"/>
    </row>
    <row r="815" ht="15.75" customHeight="1">
      <c r="AK815" s="45"/>
      <c r="AL815" s="45"/>
      <c r="AM815" s="45"/>
      <c r="AN815" s="45"/>
    </row>
    <row r="816" ht="15.75" customHeight="1">
      <c r="AK816" s="45"/>
      <c r="AL816" s="45"/>
      <c r="AM816" s="45"/>
      <c r="AN816" s="45"/>
    </row>
    <row r="817" ht="15.75" customHeight="1">
      <c r="AK817" s="45"/>
      <c r="AL817" s="45"/>
      <c r="AM817" s="45"/>
      <c r="AN817" s="45"/>
    </row>
    <row r="818" ht="15.75" customHeight="1">
      <c r="AK818" s="45"/>
      <c r="AL818" s="45"/>
      <c r="AM818" s="45"/>
      <c r="AN818" s="45"/>
    </row>
    <row r="819" ht="15.75" customHeight="1">
      <c r="AK819" s="45"/>
      <c r="AL819" s="45"/>
      <c r="AM819" s="45"/>
      <c r="AN819" s="45"/>
    </row>
    <row r="820" ht="15.75" customHeight="1">
      <c r="AK820" s="45"/>
      <c r="AL820" s="45"/>
      <c r="AM820" s="45"/>
      <c r="AN820" s="45"/>
    </row>
    <row r="821" ht="15.75" customHeight="1">
      <c r="AK821" s="45"/>
      <c r="AL821" s="45"/>
      <c r="AM821" s="45"/>
      <c r="AN821" s="45"/>
    </row>
    <row r="822" ht="15.75" customHeight="1">
      <c r="AK822" s="45"/>
      <c r="AL822" s="45"/>
      <c r="AM822" s="45"/>
      <c r="AN822" s="45"/>
    </row>
    <row r="823" ht="15.75" customHeight="1">
      <c r="AK823" s="45"/>
      <c r="AL823" s="45"/>
      <c r="AM823" s="45"/>
      <c r="AN823" s="45"/>
    </row>
    <row r="824" ht="15.75" customHeight="1">
      <c r="AK824" s="45"/>
      <c r="AL824" s="45"/>
      <c r="AM824" s="45"/>
      <c r="AN824" s="45"/>
    </row>
    <row r="825" ht="15.75" customHeight="1">
      <c r="AK825" s="45"/>
      <c r="AL825" s="45"/>
      <c r="AM825" s="45"/>
      <c r="AN825" s="45"/>
    </row>
    <row r="826" ht="15.75" customHeight="1">
      <c r="AK826" s="45"/>
      <c r="AL826" s="45"/>
      <c r="AM826" s="45"/>
      <c r="AN826" s="45"/>
    </row>
    <row r="827" ht="15.75" customHeight="1">
      <c r="AK827" s="45"/>
      <c r="AL827" s="45"/>
      <c r="AM827" s="45"/>
      <c r="AN827" s="45"/>
    </row>
    <row r="828" ht="15.75" customHeight="1">
      <c r="AK828" s="45"/>
      <c r="AL828" s="45"/>
      <c r="AM828" s="45"/>
      <c r="AN828" s="45"/>
    </row>
    <row r="829" ht="15.75" customHeight="1">
      <c r="AK829" s="45"/>
      <c r="AL829" s="45"/>
      <c r="AM829" s="45"/>
      <c r="AN829" s="45"/>
    </row>
    <row r="830" ht="15.75" customHeight="1">
      <c r="AK830" s="45"/>
      <c r="AL830" s="45"/>
      <c r="AM830" s="45"/>
      <c r="AN830" s="45"/>
    </row>
    <row r="831" ht="15.75" customHeight="1">
      <c r="AK831" s="45"/>
      <c r="AL831" s="45"/>
      <c r="AM831" s="45"/>
      <c r="AN831" s="45"/>
    </row>
    <row r="832" ht="15.75" customHeight="1">
      <c r="AK832" s="45"/>
      <c r="AL832" s="45"/>
      <c r="AM832" s="45"/>
      <c r="AN832" s="45"/>
    </row>
    <row r="833" ht="15.75" customHeight="1">
      <c r="AK833" s="45"/>
      <c r="AL833" s="45"/>
      <c r="AM833" s="45"/>
      <c r="AN833" s="45"/>
    </row>
    <row r="834" ht="15.75" customHeight="1">
      <c r="AK834" s="45"/>
      <c r="AL834" s="45"/>
      <c r="AM834" s="45"/>
      <c r="AN834" s="45"/>
    </row>
    <row r="835" ht="15.75" customHeight="1">
      <c r="AK835" s="45"/>
      <c r="AL835" s="45"/>
      <c r="AM835" s="45"/>
      <c r="AN835" s="45"/>
    </row>
    <row r="836" ht="15.75" customHeight="1">
      <c r="AK836" s="45"/>
      <c r="AL836" s="45"/>
      <c r="AM836" s="45"/>
      <c r="AN836" s="45"/>
    </row>
    <row r="837" ht="15.75" customHeight="1">
      <c r="AK837" s="45"/>
      <c r="AL837" s="45"/>
      <c r="AM837" s="45"/>
      <c r="AN837" s="45"/>
    </row>
    <row r="838" ht="15.75" customHeight="1">
      <c r="AK838" s="45"/>
      <c r="AL838" s="45"/>
      <c r="AM838" s="45"/>
      <c r="AN838" s="45"/>
    </row>
    <row r="839" ht="15.75" customHeight="1">
      <c r="AK839" s="45"/>
      <c r="AL839" s="45"/>
      <c r="AM839" s="45"/>
      <c r="AN839" s="45"/>
    </row>
    <row r="840" ht="15.75" customHeight="1">
      <c r="AK840" s="45"/>
      <c r="AL840" s="45"/>
      <c r="AM840" s="45"/>
      <c r="AN840" s="45"/>
    </row>
    <row r="841" ht="15.75" customHeight="1">
      <c r="AK841" s="45"/>
      <c r="AL841" s="45"/>
      <c r="AM841" s="45"/>
      <c r="AN841" s="45"/>
    </row>
    <row r="842" ht="15.75" customHeight="1">
      <c r="AK842" s="45"/>
      <c r="AL842" s="45"/>
      <c r="AM842" s="45"/>
      <c r="AN842" s="45"/>
    </row>
    <row r="843" ht="15.75" customHeight="1">
      <c r="AK843" s="45"/>
      <c r="AL843" s="45"/>
      <c r="AM843" s="45"/>
      <c r="AN843" s="45"/>
    </row>
    <row r="844" ht="15.75" customHeight="1">
      <c r="AK844" s="45"/>
      <c r="AL844" s="45"/>
      <c r="AM844" s="45"/>
      <c r="AN844" s="45"/>
    </row>
    <row r="845" ht="15.75" customHeight="1">
      <c r="AK845" s="45"/>
      <c r="AL845" s="45"/>
      <c r="AM845" s="45"/>
      <c r="AN845" s="45"/>
    </row>
    <row r="846" ht="15.75" customHeight="1">
      <c r="AK846" s="45"/>
      <c r="AL846" s="45"/>
      <c r="AM846" s="45"/>
      <c r="AN846" s="45"/>
    </row>
    <row r="847" ht="15.75" customHeight="1">
      <c r="AK847" s="45"/>
      <c r="AL847" s="45"/>
      <c r="AM847" s="45"/>
      <c r="AN847" s="45"/>
    </row>
    <row r="848" ht="15.75" customHeight="1">
      <c r="AK848" s="45"/>
      <c r="AL848" s="45"/>
      <c r="AM848" s="45"/>
      <c r="AN848" s="45"/>
    </row>
    <row r="849" ht="15.75" customHeight="1">
      <c r="AK849" s="45"/>
      <c r="AL849" s="45"/>
      <c r="AM849" s="45"/>
      <c r="AN849" s="45"/>
    </row>
    <row r="850" ht="15.75" customHeight="1">
      <c r="AK850" s="45"/>
      <c r="AL850" s="45"/>
      <c r="AM850" s="45"/>
      <c r="AN850" s="45"/>
    </row>
    <row r="851" ht="15.75" customHeight="1">
      <c r="AK851" s="45"/>
      <c r="AL851" s="45"/>
      <c r="AM851" s="45"/>
      <c r="AN851" s="45"/>
    </row>
    <row r="852" ht="15.75" customHeight="1">
      <c r="AK852" s="45"/>
      <c r="AL852" s="45"/>
      <c r="AM852" s="45"/>
      <c r="AN852" s="45"/>
    </row>
    <row r="853" ht="15.75" customHeight="1">
      <c r="AK853" s="45"/>
      <c r="AL853" s="45"/>
      <c r="AM853" s="45"/>
      <c r="AN853" s="45"/>
    </row>
    <row r="854" ht="15.75" customHeight="1">
      <c r="AK854" s="45"/>
      <c r="AL854" s="45"/>
      <c r="AM854" s="45"/>
      <c r="AN854" s="45"/>
    </row>
    <row r="855" ht="15.75" customHeight="1">
      <c r="AK855" s="45"/>
      <c r="AL855" s="45"/>
      <c r="AM855" s="45"/>
      <c r="AN855" s="45"/>
    </row>
    <row r="856" ht="15.75" customHeight="1">
      <c r="AK856" s="45"/>
      <c r="AL856" s="45"/>
      <c r="AM856" s="45"/>
      <c r="AN856" s="45"/>
    </row>
    <row r="857" ht="15.75" customHeight="1">
      <c r="AK857" s="45"/>
      <c r="AL857" s="45"/>
      <c r="AM857" s="45"/>
      <c r="AN857" s="45"/>
    </row>
    <row r="858" ht="15.75" customHeight="1">
      <c r="AK858" s="45"/>
      <c r="AL858" s="45"/>
      <c r="AM858" s="45"/>
      <c r="AN858" s="45"/>
    </row>
    <row r="859" ht="15.75" customHeight="1">
      <c r="AK859" s="45"/>
      <c r="AL859" s="45"/>
      <c r="AM859" s="45"/>
      <c r="AN859" s="45"/>
    </row>
    <row r="860" ht="15.75" customHeight="1">
      <c r="AK860" s="45"/>
      <c r="AL860" s="45"/>
      <c r="AM860" s="45"/>
      <c r="AN860" s="45"/>
    </row>
    <row r="861" ht="15.75" customHeight="1">
      <c r="AK861" s="45"/>
      <c r="AL861" s="45"/>
      <c r="AM861" s="45"/>
      <c r="AN861" s="45"/>
    </row>
    <row r="862" ht="15.75" customHeight="1">
      <c r="AK862" s="45"/>
      <c r="AL862" s="45"/>
      <c r="AM862" s="45"/>
      <c r="AN862" s="45"/>
    </row>
    <row r="863" ht="15.75" customHeight="1">
      <c r="AK863" s="45"/>
      <c r="AL863" s="45"/>
      <c r="AM863" s="45"/>
      <c r="AN863" s="45"/>
    </row>
    <row r="864" ht="15.75" customHeight="1">
      <c r="AK864" s="45"/>
      <c r="AL864" s="45"/>
      <c r="AM864" s="45"/>
      <c r="AN864" s="45"/>
    </row>
    <row r="865" ht="15.75" customHeight="1">
      <c r="AK865" s="45"/>
      <c r="AL865" s="45"/>
      <c r="AM865" s="45"/>
      <c r="AN865" s="45"/>
    </row>
    <row r="866" ht="15.75" customHeight="1">
      <c r="AK866" s="45"/>
      <c r="AL866" s="45"/>
      <c r="AM866" s="45"/>
      <c r="AN866" s="45"/>
    </row>
    <row r="867" ht="15.75" customHeight="1">
      <c r="AK867" s="45"/>
      <c r="AL867" s="45"/>
      <c r="AM867" s="45"/>
      <c r="AN867" s="45"/>
    </row>
    <row r="868" ht="15.75" customHeight="1">
      <c r="AK868" s="45"/>
      <c r="AL868" s="45"/>
      <c r="AM868" s="45"/>
      <c r="AN868" s="45"/>
    </row>
    <row r="869" ht="15.75" customHeight="1">
      <c r="AK869" s="45"/>
      <c r="AL869" s="45"/>
      <c r="AM869" s="45"/>
      <c r="AN869" s="45"/>
    </row>
    <row r="870" ht="15.75" customHeight="1">
      <c r="AK870" s="45"/>
      <c r="AL870" s="45"/>
      <c r="AM870" s="45"/>
      <c r="AN870" s="45"/>
    </row>
    <row r="871" ht="15.75" customHeight="1">
      <c r="AK871" s="45"/>
      <c r="AL871" s="45"/>
      <c r="AM871" s="45"/>
      <c r="AN871" s="45"/>
    </row>
    <row r="872" ht="15.75" customHeight="1">
      <c r="AK872" s="45"/>
      <c r="AL872" s="45"/>
      <c r="AM872" s="45"/>
      <c r="AN872" s="45"/>
    </row>
    <row r="873" ht="15.75" customHeight="1">
      <c r="AK873" s="45"/>
      <c r="AL873" s="45"/>
      <c r="AM873" s="45"/>
      <c r="AN873" s="45"/>
    </row>
    <row r="874" ht="15.75" customHeight="1">
      <c r="AK874" s="45"/>
      <c r="AL874" s="45"/>
      <c r="AM874" s="45"/>
      <c r="AN874" s="45"/>
    </row>
    <row r="875" ht="15.75" customHeight="1">
      <c r="AK875" s="45"/>
      <c r="AL875" s="45"/>
      <c r="AM875" s="45"/>
      <c r="AN875" s="45"/>
    </row>
    <row r="876" ht="15.75" customHeight="1">
      <c r="AK876" s="45"/>
      <c r="AL876" s="45"/>
      <c r="AM876" s="45"/>
      <c r="AN876" s="45"/>
    </row>
    <row r="877" ht="15.75" customHeight="1">
      <c r="AK877" s="45"/>
      <c r="AL877" s="45"/>
      <c r="AM877" s="45"/>
      <c r="AN877" s="45"/>
    </row>
    <row r="878" ht="15.75" customHeight="1">
      <c r="AK878" s="45"/>
      <c r="AL878" s="45"/>
      <c r="AM878" s="45"/>
      <c r="AN878" s="45"/>
    </row>
    <row r="879" ht="15.75" customHeight="1">
      <c r="AK879" s="45"/>
      <c r="AL879" s="45"/>
      <c r="AM879" s="45"/>
      <c r="AN879" s="45"/>
    </row>
    <row r="880" ht="15.75" customHeight="1">
      <c r="AK880" s="45"/>
      <c r="AL880" s="45"/>
      <c r="AM880" s="45"/>
      <c r="AN880" s="45"/>
    </row>
    <row r="881" ht="15.75" customHeight="1">
      <c r="AK881" s="45"/>
      <c r="AL881" s="45"/>
      <c r="AM881" s="45"/>
      <c r="AN881" s="45"/>
    </row>
    <row r="882" ht="15.75" customHeight="1">
      <c r="AK882" s="45"/>
      <c r="AL882" s="45"/>
      <c r="AM882" s="45"/>
      <c r="AN882" s="45"/>
    </row>
    <row r="883" ht="15.75" customHeight="1">
      <c r="AK883" s="45"/>
      <c r="AL883" s="45"/>
      <c r="AM883" s="45"/>
      <c r="AN883" s="45"/>
    </row>
    <row r="884" ht="15.75" customHeight="1">
      <c r="AK884" s="45"/>
      <c r="AL884" s="45"/>
      <c r="AM884" s="45"/>
      <c r="AN884" s="45"/>
    </row>
    <row r="885" ht="15.75" customHeight="1">
      <c r="AK885" s="45"/>
      <c r="AL885" s="45"/>
      <c r="AM885" s="45"/>
      <c r="AN885" s="45"/>
    </row>
    <row r="886" ht="15.75" customHeight="1">
      <c r="AK886" s="45"/>
      <c r="AL886" s="45"/>
      <c r="AM886" s="45"/>
      <c r="AN886" s="45"/>
    </row>
    <row r="887" ht="15.75" customHeight="1">
      <c r="AK887" s="45"/>
      <c r="AL887" s="45"/>
      <c r="AM887" s="45"/>
      <c r="AN887" s="45"/>
    </row>
    <row r="888" ht="15.75" customHeight="1">
      <c r="AK888" s="45"/>
      <c r="AL888" s="45"/>
      <c r="AM888" s="45"/>
      <c r="AN888" s="45"/>
    </row>
    <row r="889" ht="15.75" customHeight="1">
      <c r="AK889" s="45"/>
      <c r="AL889" s="45"/>
      <c r="AM889" s="45"/>
      <c r="AN889" s="45"/>
    </row>
    <row r="890" ht="15.75" customHeight="1">
      <c r="AK890" s="45"/>
      <c r="AL890" s="45"/>
      <c r="AM890" s="45"/>
      <c r="AN890" s="45"/>
    </row>
    <row r="891" ht="15.75" customHeight="1">
      <c r="AK891" s="45"/>
      <c r="AL891" s="45"/>
      <c r="AM891" s="45"/>
      <c r="AN891" s="45"/>
    </row>
    <row r="892" ht="15.75" customHeight="1">
      <c r="AK892" s="45"/>
      <c r="AL892" s="45"/>
      <c r="AM892" s="45"/>
      <c r="AN892" s="45"/>
    </row>
    <row r="893" ht="15.75" customHeight="1">
      <c r="AK893" s="45"/>
      <c r="AL893" s="45"/>
      <c r="AM893" s="45"/>
      <c r="AN893" s="45"/>
    </row>
    <row r="894" ht="15.75" customHeight="1">
      <c r="AK894" s="45"/>
      <c r="AL894" s="45"/>
      <c r="AM894" s="45"/>
      <c r="AN894" s="45"/>
    </row>
    <row r="895" ht="15.75" customHeight="1">
      <c r="AK895" s="45"/>
      <c r="AL895" s="45"/>
      <c r="AM895" s="45"/>
      <c r="AN895" s="45"/>
    </row>
    <row r="896" ht="15.75" customHeight="1">
      <c r="AK896" s="45"/>
      <c r="AL896" s="45"/>
      <c r="AM896" s="45"/>
      <c r="AN896" s="45"/>
    </row>
    <row r="897" ht="15.75" customHeight="1">
      <c r="AK897" s="45"/>
      <c r="AL897" s="45"/>
      <c r="AM897" s="45"/>
      <c r="AN897" s="45"/>
    </row>
    <row r="898" ht="15.75" customHeight="1">
      <c r="AK898" s="45"/>
      <c r="AL898" s="45"/>
      <c r="AM898" s="45"/>
      <c r="AN898" s="45"/>
    </row>
    <row r="899" ht="15.75" customHeight="1">
      <c r="AK899" s="45"/>
      <c r="AL899" s="45"/>
      <c r="AM899" s="45"/>
      <c r="AN899" s="45"/>
    </row>
    <row r="900" ht="15.75" customHeight="1">
      <c r="AK900" s="45"/>
      <c r="AL900" s="45"/>
      <c r="AM900" s="45"/>
      <c r="AN900" s="45"/>
    </row>
    <row r="901" ht="15.75" customHeight="1">
      <c r="AK901" s="45"/>
      <c r="AL901" s="45"/>
      <c r="AM901" s="45"/>
      <c r="AN901" s="45"/>
    </row>
    <row r="902" ht="15.75" customHeight="1">
      <c r="AK902" s="45"/>
      <c r="AL902" s="45"/>
      <c r="AM902" s="45"/>
      <c r="AN902" s="45"/>
    </row>
    <row r="903" ht="15.75" customHeight="1">
      <c r="AK903" s="45"/>
      <c r="AL903" s="45"/>
      <c r="AM903" s="45"/>
      <c r="AN903" s="45"/>
    </row>
    <row r="904" ht="15.75" customHeight="1">
      <c r="AK904" s="45"/>
      <c r="AL904" s="45"/>
      <c r="AM904" s="45"/>
      <c r="AN904" s="45"/>
    </row>
    <row r="905" ht="15.75" customHeight="1">
      <c r="AK905" s="45"/>
      <c r="AL905" s="45"/>
      <c r="AM905" s="45"/>
      <c r="AN905" s="45"/>
    </row>
    <row r="906" ht="15.75" customHeight="1">
      <c r="AK906" s="45"/>
      <c r="AL906" s="45"/>
      <c r="AM906" s="45"/>
      <c r="AN906" s="45"/>
    </row>
    <row r="907" ht="15.75" customHeight="1">
      <c r="AK907" s="45"/>
      <c r="AL907" s="45"/>
      <c r="AM907" s="45"/>
      <c r="AN907" s="45"/>
    </row>
    <row r="908" ht="15.75" customHeight="1">
      <c r="AK908" s="45"/>
      <c r="AL908" s="45"/>
      <c r="AM908" s="45"/>
      <c r="AN908" s="45"/>
    </row>
    <row r="909" ht="15.75" customHeight="1">
      <c r="AK909" s="45"/>
      <c r="AL909" s="45"/>
      <c r="AM909" s="45"/>
      <c r="AN909" s="45"/>
    </row>
    <row r="910" ht="15.75" customHeight="1">
      <c r="AK910" s="45"/>
      <c r="AL910" s="45"/>
      <c r="AM910" s="45"/>
      <c r="AN910" s="45"/>
    </row>
    <row r="911" ht="15.75" customHeight="1">
      <c r="AK911" s="45"/>
      <c r="AL911" s="45"/>
      <c r="AM911" s="45"/>
      <c r="AN911" s="45"/>
    </row>
    <row r="912" ht="15.75" customHeight="1">
      <c r="AK912" s="45"/>
      <c r="AL912" s="45"/>
      <c r="AM912" s="45"/>
      <c r="AN912" s="45"/>
    </row>
    <row r="913" ht="15.75" customHeight="1">
      <c r="AK913" s="45"/>
      <c r="AL913" s="45"/>
      <c r="AM913" s="45"/>
      <c r="AN913" s="45"/>
    </row>
    <row r="914" ht="15.75" customHeight="1">
      <c r="AK914" s="45"/>
      <c r="AL914" s="45"/>
      <c r="AM914" s="45"/>
      <c r="AN914" s="45"/>
    </row>
    <row r="915" ht="15.75" customHeight="1">
      <c r="AK915" s="45"/>
      <c r="AL915" s="45"/>
      <c r="AM915" s="45"/>
      <c r="AN915" s="45"/>
    </row>
    <row r="916" ht="15.75" customHeight="1">
      <c r="AK916" s="45"/>
      <c r="AL916" s="45"/>
      <c r="AM916" s="45"/>
      <c r="AN916" s="45"/>
    </row>
    <row r="917" ht="15.75" customHeight="1">
      <c r="AK917" s="45"/>
      <c r="AL917" s="45"/>
      <c r="AM917" s="45"/>
      <c r="AN917" s="45"/>
    </row>
    <row r="918" ht="15.75" customHeight="1">
      <c r="AK918" s="45"/>
      <c r="AL918" s="45"/>
      <c r="AM918" s="45"/>
      <c r="AN918" s="45"/>
    </row>
    <row r="919" ht="15.75" customHeight="1">
      <c r="AK919" s="45"/>
      <c r="AL919" s="45"/>
      <c r="AM919" s="45"/>
      <c r="AN919" s="45"/>
    </row>
    <row r="920" ht="15.75" customHeight="1">
      <c r="AK920" s="45"/>
      <c r="AL920" s="45"/>
      <c r="AM920" s="45"/>
      <c r="AN920" s="45"/>
    </row>
    <row r="921" ht="15.75" customHeight="1">
      <c r="AK921" s="45"/>
      <c r="AL921" s="45"/>
      <c r="AM921" s="45"/>
      <c r="AN921" s="45"/>
    </row>
    <row r="922" ht="15.75" customHeight="1">
      <c r="AK922" s="45"/>
      <c r="AL922" s="45"/>
      <c r="AM922" s="45"/>
      <c r="AN922" s="45"/>
    </row>
    <row r="923" ht="15.75" customHeight="1">
      <c r="AK923" s="45"/>
      <c r="AL923" s="45"/>
      <c r="AM923" s="45"/>
      <c r="AN923" s="45"/>
    </row>
    <row r="924" ht="15.75" customHeight="1">
      <c r="AK924" s="45"/>
      <c r="AL924" s="45"/>
      <c r="AM924" s="45"/>
      <c r="AN924" s="45"/>
    </row>
    <row r="925" ht="15.75" customHeight="1">
      <c r="AK925" s="45"/>
      <c r="AL925" s="45"/>
      <c r="AM925" s="45"/>
      <c r="AN925" s="45"/>
    </row>
    <row r="926" ht="15.75" customHeight="1">
      <c r="AK926" s="45"/>
      <c r="AL926" s="45"/>
      <c r="AM926" s="45"/>
      <c r="AN926" s="45"/>
    </row>
    <row r="927" ht="15.75" customHeight="1">
      <c r="AK927" s="45"/>
      <c r="AL927" s="45"/>
      <c r="AM927" s="45"/>
      <c r="AN927" s="45"/>
    </row>
    <row r="928" ht="15.75" customHeight="1">
      <c r="AK928" s="45"/>
      <c r="AL928" s="45"/>
      <c r="AM928" s="45"/>
      <c r="AN928" s="45"/>
    </row>
    <row r="929" ht="15.75" customHeight="1">
      <c r="AK929" s="45"/>
      <c r="AL929" s="45"/>
      <c r="AM929" s="45"/>
      <c r="AN929" s="45"/>
    </row>
    <row r="930" ht="15.75" customHeight="1">
      <c r="AK930" s="45"/>
      <c r="AL930" s="45"/>
      <c r="AM930" s="45"/>
      <c r="AN930" s="45"/>
    </row>
    <row r="931" ht="15.75" customHeight="1">
      <c r="AK931" s="45"/>
      <c r="AL931" s="45"/>
      <c r="AM931" s="45"/>
      <c r="AN931" s="45"/>
    </row>
    <row r="932" ht="15.75" customHeight="1">
      <c r="AK932" s="45"/>
      <c r="AL932" s="45"/>
      <c r="AM932" s="45"/>
      <c r="AN932" s="45"/>
    </row>
    <row r="933" ht="15.75" customHeight="1">
      <c r="AK933" s="45"/>
      <c r="AL933" s="45"/>
      <c r="AM933" s="45"/>
      <c r="AN933" s="45"/>
    </row>
    <row r="934" ht="15.75" customHeight="1">
      <c r="AK934" s="45"/>
      <c r="AL934" s="45"/>
      <c r="AM934" s="45"/>
      <c r="AN934" s="45"/>
    </row>
    <row r="935" ht="15.75" customHeight="1">
      <c r="AK935" s="45"/>
      <c r="AL935" s="45"/>
      <c r="AM935" s="45"/>
      <c r="AN935" s="45"/>
    </row>
    <row r="936" ht="15.75" customHeight="1">
      <c r="AK936" s="45"/>
      <c r="AL936" s="45"/>
      <c r="AM936" s="45"/>
      <c r="AN936" s="45"/>
    </row>
    <row r="937" ht="15.75" customHeight="1">
      <c r="AK937" s="45"/>
      <c r="AL937" s="45"/>
      <c r="AM937" s="45"/>
      <c r="AN937" s="45"/>
    </row>
    <row r="938" ht="15.75" customHeight="1">
      <c r="AK938" s="45"/>
      <c r="AL938" s="45"/>
      <c r="AM938" s="45"/>
      <c r="AN938" s="45"/>
    </row>
    <row r="939" ht="15.75" customHeight="1">
      <c r="AK939" s="45"/>
      <c r="AL939" s="45"/>
      <c r="AM939" s="45"/>
      <c r="AN939" s="45"/>
    </row>
    <row r="940" ht="15.75" customHeight="1">
      <c r="AK940" s="45"/>
      <c r="AL940" s="45"/>
      <c r="AM940" s="45"/>
      <c r="AN940" s="45"/>
    </row>
    <row r="941" ht="15.75" customHeight="1">
      <c r="AK941" s="45"/>
      <c r="AL941" s="45"/>
      <c r="AM941" s="45"/>
      <c r="AN941" s="45"/>
    </row>
    <row r="942" ht="15.75" customHeight="1">
      <c r="AK942" s="45"/>
      <c r="AL942" s="45"/>
      <c r="AM942" s="45"/>
      <c r="AN942" s="45"/>
    </row>
    <row r="943" ht="15.75" customHeight="1">
      <c r="AK943" s="45"/>
      <c r="AL943" s="45"/>
      <c r="AM943" s="45"/>
      <c r="AN943" s="45"/>
    </row>
    <row r="944" ht="15.75" customHeight="1">
      <c r="AK944" s="45"/>
      <c r="AL944" s="45"/>
      <c r="AM944" s="45"/>
      <c r="AN944" s="45"/>
    </row>
    <row r="945" ht="15.75" customHeight="1">
      <c r="AK945" s="45"/>
      <c r="AL945" s="45"/>
      <c r="AM945" s="45"/>
      <c r="AN945" s="45"/>
    </row>
    <row r="946" ht="15.75" customHeight="1">
      <c r="AK946" s="45"/>
      <c r="AL946" s="45"/>
      <c r="AM946" s="45"/>
      <c r="AN946" s="45"/>
    </row>
    <row r="947" ht="15.75" customHeight="1">
      <c r="AK947" s="45"/>
      <c r="AL947" s="45"/>
      <c r="AM947" s="45"/>
      <c r="AN947" s="45"/>
    </row>
    <row r="948" ht="15.75" customHeight="1">
      <c r="AK948" s="45"/>
      <c r="AL948" s="45"/>
      <c r="AM948" s="45"/>
      <c r="AN948" s="45"/>
    </row>
    <row r="949" ht="15.75" customHeight="1">
      <c r="AK949" s="45"/>
      <c r="AL949" s="45"/>
      <c r="AM949" s="45"/>
      <c r="AN949" s="45"/>
    </row>
    <row r="950" ht="15.75" customHeight="1">
      <c r="AK950" s="45"/>
      <c r="AL950" s="45"/>
      <c r="AM950" s="45"/>
      <c r="AN950" s="45"/>
    </row>
    <row r="951" ht="15.75" customHeight="1">
      <c r="AK951" s="45"/>
      <c r="AL951" s="45"/>
      <c r="AM951" s="45"/>
      <c r="AN951" s="45"/>
    </row>
    <row r="952" ht="15.75" customHeight="1">
      <c r="AK952" s="45"/>
      <c r="AL952" s="45"/>
      <c r="AM952" s="45"/>
      <c r="AN952" s="45"/>
    </row>
    <row r="953" ht="15.75" customHeight="1">
      <c r="AK953" s="45"/>
      <c r="AL953" s="45"/>
      <c r="AM953" s="45"/>
      <c r="AN953" s="45"/>
    </row>
    <row r="954" ht="15.75" customHeight="1">
      <c r="AK954" s="45"/>
      <c r="AL954" s="45"/>
      <c r="AM954" s="45"/>
      <c r="AN954" s="45"/>
    </row>
    <row r="955" ht="15.75" customHeight="1">
      <c r="AK955" s="45"/>
      <c r="AL955" s="45"/>
      <c r="AM955" s="45"/>
      <c r="AN955" s="45"/>
    </row>
    <row r="956" ht="15.75" customHeight="1">
      <c r="AK956" s="45"/>
      <c r="AL956" s="45"/>
      <c r="AM956" s="45"/>
      <c r="AN956" s="45"/>
    </row>
    <row r="957" ht="15.75" customHeight="1">
      <c r="AK957" s="45"/>
      <c r="AL957" s="45"/>
      <c r="AM957" s="45"/>
      <c r="AN957" s="45"/>
    </row>
    <row r="958" ht="15.75" customHeight="1">
      <c r="AK958" s="45"/>
      <c r="AL958" s="45"/>
      <c r="AM958" s="45"/>
      <c r="AN958" s="45"/>
    </row>
    <row r="959" ht="15.75" customHeight="1">
      <c r="AK959" s="45"/>
      <c r="AL959" s="45"/>
      <c r="AM959" s="45"/>
      <c r="AN959" s="45"/>
    </row>
    <row r="960" ht="15.75" customHeight="1">
      <c r="AK960" s="45"/>
      <c r="AL960" s="45"/>
      <c r="AM960" s="45"/>
      <c r="AN960" s="45"/>
    </row>
    <row r="961" ht="15.75" customHeight="1">
      <c r="AK961" s="45"/>
      <c r="AL961" s="45"/>
      <c r="AM961" s="45"/>
      <c r="AN961" s="45"/>
    </row>
    <row r="962" ht="15.75" customHeight="1">
      <c r="AK962" s="45"/>
      <c r="AL962" s="45"/>
      <c r="AM962" s="45"/>
      <c r="AN962" s="45"/>
    </row>
    <row r="963" ht="15.75" customHeight="1">
      <c r="AK963" s="45"/>
      <c r="AL963" s="45"/>
      <c r="AM963" s="45"/>
      <c r="AN963" s="45"/>
    </row>
    <row r="964" ht="15.75" customHeight="1">
      <c r="AK964" s="45"/>
      <c r="AL964" s="45"/>
      <c r="AM964" s="45"/>
      <c r="AN964" s="45"/>
    </row>
    <row r="965" ht="15.75" customHeight="1">
      <c r="AK965" s="45"/>
      <c r="AL965" s="45"/>
      <c r="AM965" s="45"/>
      <c r="AN965" s="45"/>
    </row>
    <row r="966" ht="15.75" customHeight="1">
      <c r="AK966" s="45"/>
      <c r="AL966" s="45"/>
      <c r="AM966" s="45"/>
      <c r="AN966" s="45"/>
    </row>
    <row r="967" ht="15.75" customHeight="1">
      <c r="AK967" s="45"/>
      <c r="AL967" s="45"/>
      <c r="AM967" s="45"/>
      <c r="AN967" s="45"/>
    </row>
    <row r="968" ht="15.75" customHeight="1">
      <c r="AK968" s="45"/>
      <c r="AL968" s="45"/>
      <c r="AM968" s="45"/>
      <c r="AN968" s="45"/>
    </row>
    <row r="969" ht="15.75" customHeight="1">
      <c r="AK969" s="45"/>
      <c r="AL969" s="45"/>
      <c r="AM969" s="45"/>
      <c r="AN969" s="45"/>
    </row>
    <row r="970" ht="15.75" customHeight="1">
      <c r="AK970" s="45"/>
      <c r="AL970" s="45"/>
      <c r="AM970" s="45"/>
      <c r="AN970" s="45"/>
    </row>
    <row r="971" ht="15.75" customHeight="1">
      <c r="AK971" s="45"/>
      <c r="AL971" s="45"/>
      <c r="AM971" s="45"/>
      <c r="AN971" s="45"/>
    </row>
    <row r="972" ht="15.75" customHeight="1">
      <c r="AK972" s="45"/>
      <c r="AL972" s="45"/>
      <c r="AM972" s="45"/>
      <c r="AN972" s="45"/>
    </row>
    <row r="973" ht="15.75" customHeight="1">
      <c r="AK973" s="45"/>
      <c r="AL973" s="45"/>
      <c r="AM973" s="45"/>
      <c r="AN973" s="45"/>
    </row>
    <row r="974" ht="15.75" customHeight="1">
      <c r="AK974" s="45"/>
      <c r="AL974" s="45"/>
      <c r="AM974" s="45"/>
      <c r="AN974" s="45"/>
    </row>
    <row r="975" ht="15.75" customHeight="1">
      <c r="AK975" s="45"/>
      <c r="AL975" s="45"/>
      <c r="AM975" s="45"/>
      <c r="AN975" s="45"/>
    </row>
    <row r="976" ht="15.75" customHeight="1">
      <c r="AK976" s="45"/>
      <c r="AL976" s="45"/>
      <c r="AM976" s="45"/>
      <c r="AN976" s="45"/>
    </row>
    <row r="977" ht="15.75" customHeight="1">
      <c r="AK977" s="45"/>
      <c r="AL977" s="45"/>
      <c r="AM977" s="45"/>
      <c r="AN977" s="45"/>
    </row>
    <row r="978" ht="15.75" customHeight="1">
      <c r="AK978" s="45"/>
      <c r="AL978" s="45"/>
      <c r="AM978" s="45"/>
      <c r="AN978" s="45"/>
    </row>
    <row r="979" ht="15.75" customHeight="1">
      <c r="AK979" s="45"/>
      <c r="AL979" s="45"/>
      <c r="AM979" s="45"/>
      <c r="AN979" s="45"/>
    </row>
    <row r="980" ht="15.75" customHeight="1">
      <c r="AK980" s="45"/>
      <c r="AL980" s="45"/>
      <c r="AM980" s="45"/>
      <c r="AN980" s="45"/>
    </row>
    <row r="981" ht="15.75" customHeight="1">
      <c r="AK981" s="45"/>
      <c r="AL981" s="45"/>
      <c r="AM981" s="45"/>
      <c r="AN981" s="45"/>
    </row>
    <row r="982" ht="15.75" customHeight="1">
      <c r="AK982" s="45"/>
      <c r="AL982" s="45"/>
      <c r="AM982" s="45"/>
      <c r="AN982" s="45"/>
    </row>
    <row r="983" ht="15.75" customHeight="1">
      <c r="AK983" s="45"/>
      <c r="AL983" s="45"/>
      <c r="AM983" s="45"/>
      <c r="AN983" s="45"/>
    </row>
    <row r="984" ht="15.75" customHeight="1">
      <c r="AK984" s="45"/>
      <c r="AL984" s="45"/>
      <c r="AM984" s="45"/>
      <c r="AN984" s="45"/>
    </row>
    <row r="985" ht="15.75" customHeight="1">
      <c r="AK985" s="45"/>
      <c r="AL985" s="45"/>
      <c r="AM985" s="45"/>
      <c r="AN985" s="45"/>
    </row>
    <row r="986" ht="15.75" customHeight="1">
      <c r="AK986" s="45"/>
      <c r="AL986" s="45"/>
      <c r="AM986" s="45"/>
      <c r="AN986" s="45"/>
    </row>
    <row r="987" ht="15.75" customHeight="1">
      <c r="AK987" s="45"/>
      <c r="AL987" s="45"/>
      <c r="AM987" s="45"/>
      <c r="AN987" s="45"/>
    </row>
    <row r="988" ht="15.75" customHeight="1">
      <c r="AK988" s="45"/>
      <c r="AL988" s="45"/>
      <c r="AM988" s="45"/>
      <c r="AN988" s="45"/>
    </row>
    <row r="989" ht="15.75" customHeight="1">
      <c r="AK989" s="45"/>
      <c r="AL989" s="45"/>
      <c r="AM989" s="45"/>
      <c r="AN989" s="45"/>
    </row>
    <row r="990" ht="15.75" customHeight="1">
      <c r="AK990" s="45"/>
      <c r="AL990" s="45"/>
      <c r="AM990" s="45"/>
      <c r="AN990" s="45"/>
    </row>
    <row r="991" ht="15.75" customHeight="1">
      <c r="AK991" s="45"/>
      <c r="AL991" s="45"/>
      <c r="AM991" s="45"/>
      <c r="AN991" s="45"/>
    </row>
    <row r="992" ht="15.75" customHeight="1">
      <c r="AK992" s="45"/>
      <c r="AL992" s="45"/>
      <c r="AM992" s="45"/>
      <c r="AN992" s="45"/>
    </row>
    <row r="993" ht="15.75" customHeight="1">
      <c r="AK993" s="45"/>
      <c r="AL993" s="45"/>
      <c r="AM993" s="45"/>
      <c r="AN993" s="45"/>
    </row>
    <row r="994" ht="15.75" customHeight="1">
      <c r="AK994" s="45"/>
      <c r="AL994" s="45"/>
      <c r="AM994" s="45"/>
      <c r="AN994" s="45"/>
    </row>
    <row r="995" ht="15.75" customHeight="1">
      <c r="AK995" s="45"/>
      <c r="AL995" s="45"/>
      <c r="AM995" s="45"/>
      <c r="AN995" s="45"/>
    </row>
    <row r="996" ht="15.75" customHeight="1">
      <c r="AK996" s="45"/>
      <c r="AL996" s="45"/>
      <c r="AM996" s="45"/>
      <c r="AN996" s="45"/>
    </row>
    <row r="997" ht="15.75" customHeight="1">
      <c r="AK997" s="45"/>
      <c r="AL997" s="45"/>
      <c r="AM997" s="45"/>
      <c r="AN997" s="45"/>
    </row>
    <row r="998" ht="15.75" customHeight="1">
      <c r="AK998" s="45"/>
      <c r="AL998" s="45"/>
      <c r="AM998" s="45"/>
      <c r="AN998" s="45"/>
    </row>
    <row r="999" ht="15.75" customHeight="1">
      <c r="AK999" s="45"/>
      <c r="AL999" s="45"/>
      <c r="AM999" s="45"/>
      <c r="AN999" s="45"/>
    </row>
    <row r="1000" ht="15.75" customHeight="1">
      <c r="AK1000" s="45"/>
      <c r="AL1000" s="45"/>
      <c r="AM1000" s="45"/>
      <c r="AN1000" s="45"/>
    </row>
    <row r="1001" ht="15.75" customHeight="1">
      <c r="AK1001" s="45"/>
      <c r="AL1001" s="45"/>
      <c r="AM1001" s="45"/>
      <c r="AN1001" s="45"/>
    </row>
    <row r="1002" ht="15.75" customHeight="1">
      <c r="AK1002" s="45"/>
      <c r="AL1002" s="45"/>
      <c r="AM1002" s="45"/>
      <c r="AN1002" s="45"/>
    </row>
    <row r="1003" ht="15.75" customHeight="1">
      <c r="AK1003" s="45"/>
      <c r="AL1003" s="45"/>
      <c r="AM1003" s="45"/>
      <c r="AN1003" s="45"/>
    </row>
    <row r="1004" ht="15.75" customHeight="1">
      <c r="AK1004" s="45"/>
      <c r="AL1004" s="45"/>
      <c r="AM1004" s="45"/>
      <c r="AN1004" s="45"/>
    </row>
    <row r="1005" ht="15.75" customHeight="1">
      <c r="AK1005" s="45"/>
      <c r="AL1005" s="45"/>
      <c r="AM1005" s="45"/>
      <c r="AN1005" s="45"/>
    </row>
    <row r="1006" ht="15.75" customHeight="1">
      <c r="AK1006" s="45"/>
      <c r="AL1006" s="45"/>
      <c r="AM1006" s="45"/>
      <c r="AN1006" s="45"/>
    </row>
    <row r="1007" ht="15.75" customHeight="1">
      <c r="AK1007" s="45"/>
      <c r="AL1007" s="45"/>
      <c r="AM1007" s="45"/>
      <c r="AN1007" s="45"/>
    </row>
    <row r="1008" ht="15.75" customHeight="1">
      <c r="AK1008" s="45"/>
      <c r="AL1008" s="45"/>
      <c r="AM1008" s="45"/>
      <c r="AN1008" s="45"/>
    </row>
    <row r="1009" ht="15.75" customHeight="1">
      <c r="AK1009" s="45"/>
      <c r="AL1009" s="45"/>
      <c r="AM1009" s="45"/>
      <c r="AN1009" s="45"/>
    </row>
    <row r="1010" ht="15.75" customHeight="1">
      <c r="AK1010" s="45"/>
      <c r="AL1010" s="45"/>
      <c r="AM1010" s="45"/>
      <c r="AN1010" s="45"/>
    </row>
    <row r="1011" ht="15.75" customHeight="1">
      <c r="AK1011" s="45"/>
      <c r="AL1011" s="45"/>
      <c r="AM1011" s="45"/>
      <c r="AN1011" s="45"/>
    </row>
    <row r="1012" ht="15.75" customHeight="1">
      <c r="AK1012" s="45"/>
      <c r="AL1012" s="45"/>
      <c r="AM1012" s="45"/>
      <c r="AN1012" s="45"/>
    </row>
    <row r="1013" ht="15.75" customHeight="1">
      <c r="AK1013" s="45"/>
      <c r="AL1013" s="45"/>
      <c r="AM1013" s="45"/>
      <c r="AN1013" s="45"/>
    </row>
    <row r="1014" ht="15.75" customHeight="1">
      <c r="AK1014" s="45"/>
      <c r="AL1014" s="45"/>
      <c r="AM1014" s="45"/>
      <c r="AN1014" s="45"/>
    </row>
    <row r="1015" ht="15.75" customHeight="1">
      <c r="AK1015" s="45"/>
      <c r="AL1015" s="45"/>
      <c r="AM1015" s="45"/>
      <c r="AN1015" s="45"/>
    </row>
    <row r="1016" ht="15.75" customHeight="1">
      <c r="AK1016" s="45"/>
      <c r="AL1016" s="45"/>
      <c r="AM1016" s="45"/>
      <c r="AN1016" s="45"/>
    </row>
    <row r="1017" ht="15.75" customHeight="1">
      <c r="AK1017" s="45"/>
      <c r="AL1017" s="45"/>
      <c r="AM1017" s="45"/>
      <c r="AN1017" s="45"/>
    </row>
    <row r="1018" ht="15.75" customHeight="1">
      <c r="AK1018" s="45"/>
      <c r="AL1018" s="45"/>
      <c r="AM1018" s="45"/>
      <c r="AN1018" s="45"/>
    </row>
    <row r="1019" ht="15.75" customHeight="1">
      <c r="AK1019" s="45"/>
      <c r="AL1019" s="45"/>
      <c r="AM1019" s="45"/>
      <c r="AN1019" s="45"/>
    </row>
    <row r="1020" ht="15.75" customHeight="1">
      <c r="AK1020" s="45"/>
      <c r="AL1020" s="45"/>
      <c r="AM1020" s="45"/>
      <c r="AN1020" s="45"/>
    </row>
    <row r="1021" ht="15.75" customHeight="1">
      <c r="AK1021" s="45"/>
      <c r="AL1021" s="45"/>
      <c r="AM1021" s="45"/>
      <c r="AN1021" s="45"/>
    </row>
    <row r="1022" ht="15.75" customHeight="1">
      <c r="AK1022" s="45"/>
      <c r="AL1022" s="45"/>
      <c r="AM1022" s="45"/>
      <c r="AN1022" s="45"/>
    </row>
    <row r="1023" ht="15.75" customHeight="1">
      <c r="AK1023" s="45"/>
      <c r="AL1023" s="45"/>
      <c r="AM1023" s="45"/>
      <c r="AN1023" s="45"/>
    </row>
    <row r="1024" ht="15.75" customHeight="1">
      <c r="AK1024" s="45"/>
      <c r="AL1024" s="45"/>
      <c r="AM1024" s="45"/>
      <c r="AN1024" s="45"/>
    </row>
    <row r="1025" ht="15.75" customHeight="1">
      <c r="AK1025" s="45"/>
      <c r="AL1025" s="45"/>
      <c r="AM1025" s="45"/>
      <c r="AN1025" s="45"/>
    </row>
    <row r="1026" ht="15.75" customHeight="1">
      <c r="AK1026" s="45"/>
      <c r="AL1026" s="45"/>
      <c r="AM1026" s="45"/>
      <c r="AN1026" s="45"/>
    </row>
    <row r="1027" ht="15.75" customHeight="1">
      <c r="AK1027" s="45"/>
      <c r="AL1027" s="45"/>
      <c r="AM1027" s="45"/>
      <c r="AN1027" s="45"/>
    </row>
    <row r="1028" ht="15.75" customHeight="1">
      <c r="AK1028" s="45"/>
      <c r="AL1028" s="45"/>
      <c r="AM1028" s="45"/>
      <c r="AN1028" s="45"/>
    </row>
    <row r="1029" ht="15.75" customHeight="1">
      <c r="AK1029" s="45"/>
      <c r="AL1029" s="45"/>
      <c r="AM1029" s="45"/>
      <c r="AN1029" s="45"/>
    </row>
    <row r="1030" ht="15.75" customHeight="1">
      <c r="AK1030" s="45"/>
      <c r="AL1030" s="45"/>
      <c r="AM1030" s="45"/>
      <c r="AN1030" s="45"/>
    </row>
    <row r="1031" ht="15.75" customHeight="1">
      <c r="AK1031" s="45"/>
      <c r="AL1031" s="45"/>
      <c r="AM1031" s="45"/>
      <c r="AN1031" s="45"/>
    </row>
    <row r="1032" ht="15.75" customHeight="1">
      <c r="AK1032" s="45"/>
      <c r="AL1032" s="45"/>
      <c r="AM1032" s="45"/>
      <c r="AN1032" s="45"/>
    </row>
    <row r="1033" ht="15.75" customHeight="1">
      <c r="AK1033" s="45"/>
      <c r="AL1033" s="45"/>
      <c r="AM1033" s="45"/>
      <c r="AN1033" s="45"/>
    </row>
    <row r="1034" ht="15.75" customHeight="1">
      <c r="AK1034" s="45"/>
      <c r="AL1034" s="45"/>
      <c r="AM1034" s="45"/>
      <c r="AN1034" s="45"/>
    </row>
    <row r="1035" ht="15.75" customHeight="1">
      <c r="AK1035" s="45"/>
      <c r="AL1035" s="45"/>
      <c r="AM1035" s="45"/>
      <c r="AN1035" s="45"/>
    </row>
    <row r="1036" ht="15.75" customHeight="1">
      <c r="AK1036" s="45"/>
      <c r="AL1036" s="45"/>
      <c r="AM1036" s="45"/>
      <c r="AN1036" s="45"/>
    </row>
    <row r="1037" ht="15.75" customHeight="1">
      <c r="AK1037" s="45"/>
      <c r="AL1037" s="45"/>
      <c r="AM1037" s="45"/>
      <c r="AN1037" s="45"/>
    </row>
    <row r="1038" ht="15.75" customHeight="1">
      <c r="AK1038" s="45"/>
      <c r="AL1038" s="45"/>
      <c r="AM1038" s="45"/>
      <c r="AN1038" s="45"/>
    </row>
    <row r="1039" ht="15.75" customHeight="1">
      <c r="AK1039" s="45"/>
      <c r="AL1039" s="45"/>
      <c r="AM1039" s="45"/>
      <c r="AN1039" s="45"/>
    </row>
    <row r="1040" ht="15.75" customHeight="1">
      <c r="AK1040" s="45"/>
      <c r="AL1040" s="45"/>
      <c r="AM1040" s="45"/>
      <c r="AN1040" s="45"/>
    </row>
    <row r="1041" ht="15.75" customHeight="1">
      <c r="AK1041" s="45"/>
      <c r="AL1041" s="45"/>
      <c r="AM1041" s="45"/>
      <c r="AN1041" s="45"/>
    </row>
    <row r="1042" ht="15.75" customHeight="1">
      <c r="AK1042" s="45"/>
      <c r="AL1042" s="45"/>
      <c r="AM1042" s="45"/>
      <c r="AN1042" s="45"/>
    </row>
    <row r="1043" ht="15.75" customHeight="1">
      <c r="AK1043" s="45"/>
      <c r="AL1043" s="45"/>
      <c r="AM1043" s="45"/>
      <c r="AN1043" s="45"/>
    </row>
    <row r="1044" ht="15.75" customHeight="1">
      <c r="AK1044" s="45"/>
      <c r="AL1044" s="45"/>
      <c r="AM1044" s="45"/>
      <c r="AN1044" s="45"/>
    </row>
    <row r="1045" ht="15.75" customHeight="1">
      <c r="AK1045" s="45"/>
      <c r="AL1045" s="45"/>
      <c r="AM1045" s="45"/>
      <c r="AN1045" s="45"/>
    </row>
    <row r="1046" ht="15.75" customHeight="1">
      <c r="AK1046" s="45"/>
      <c r="AL1046" s="45"/>
      <c r="AM1046" s="45"/>
      <c r="AN1046" s="45"/>
    </row>
    <row r="1047" ht="15.75" customHeight="1">
      <c r="AK1047" s="45"/>
      <c r="AL1047" s="45"/>
      <c r="AM1047" s="45"/>
      <c r="AN1047" s="45"/>
    </row>
    <row r="1048" ht="15.75" customHeight="1">
      <c r="AK1048" s="45"/>
      <c r="AL1048" s="45"/>
      <c r="AM1048" s="45"/>
      <c r="AN1048" s="45"/>
    </row>
    <row r="1049" ht="15.75" customHeight="1">
      <c r="AK1049" s="45"/>
      <c r="AL1049" s="45"/>
      <c r="AM1049" s="45"/>
      <c r="AN1049" s="45"/>
    </row>
    <row r="1050" ht="15.75" customHeight="1">
      <c r="AK1050" s="45"/>
      <c r="AL1050" s="45"/>
      <c r="AM1050" s="45"/>
      <c r="AN1050" s="45"/>
    </row>
    <row r="1051" ht="15.75" customHeight="1">
      <c r="AK1051" s="45"/>
      <c r="AL1051" s="45"/>
      <c r="AM1051" s="45"/>
      <c r="AN1051" s="45"/>
    </row>
    <row r="1052" ht="15.75" customHeight="1">
      <c r="AK1052" s="45"/>
      <c r="AL1052" s="45"/>
      <c r="AM1052" s="45"/>
      <c r="AN1052" s="45"/>
    </row>
    <row r="1053" ht="15.75" customHeight="1">
      <c r="AK1053" s="45"/>
      <c r="AL1053" s="45"/>
      <c r="AM1053" s="45"/>
      <c r="AN1053" s="45"/>
    </row>
    <row r="1054" ht="15.75" customHeight="1">
      <c r="AK1054" s="45"/>
      <c r="AL1054" s="45"/>
      <c r="AM1054" s="45"/>
      <c r="AN1054" s="45"/>
    </row>
    <row r="1055" ht="15.75" customHeight="1">
      <c r="AK1055" s="45"/>
      <c r="AL1055" s="45"/>
      <c r="AM1055" s="45"/>
      <c r="AN1055" s="45"/>
    </row>
    <row r="1056" ht="15.75" customHeight="1">
      <c r="AK1056" s="45"/>
      <c r="AL1056" s="45"/>
      <c r="AM1056" s="45"/>
      <c r="AN1056" s="45"/>
    </row>
    <row r="1057" ht="15.75" customHeight="1">
      <c r="AK1057" s="45"/>
      <c r="AL1057" s="45"/>
      <c r="AM1057" s="45"/>
      <c r="AN1057" s="45"/>
    </row>
    <row r="1058" ht="15.75" customHeight="1">
      <c r="AK1058" s="45"/>
      <c r="AL1058" s="45"/>
      <c r="AM1058" s="45"/>
      <c r="AN1058" s="45"/>
    </row>
    <row r="1059" ht="15.75" customHeight="1">
      <c r="AK1059" s="45"/>
      <c r="AL1059" s="45"/>
      <c r="AM1059" s="45"/>
      <c r="AN1059" s="45"/>
    </row>
    <row r="1060" ht="15.75" customHeight="1">
      <c r="AK1060" s="45"/>
      <c r="AL1060" s="45"/>
      <c r="AM1060" s="45"/>
      <c r="AN1060" s="45"/>
    </row>
    <row r="1061" ht="15.75" customHeight="1">
      <c r="AK1061" s="45"/>
      <c r="AL1061" s="45"/>
      <c r="AM1061" s="45"/>
      <c r="AN1061" s="45"/>
    </row>
    <row r="1062" ht="15.75" customHeight="1">
      <c r="AK1062" s="45"/>
      <c r="AL1062" s="45"/>
      <c r="AM1062" s="45"/>
      <c r="AN1062" s="45"/>
    </row>
    <row r="1063" ht="15.75" customHeight="1">
      <c r="AK1063" s="45"/>
      <c r="AL1063" s="45"/>
      <c r="AM1063" s="45"/>
      <c r="AN1063" s="45"/>
    </row>
    <row r="1064" ht="15.75" customHeight="1">
      <c r="AK1064" s="45"/>
      <c r="AL1064" s="45"/>
      <c r="AM1064" s="45"/>
      <c r="AN1064" s="45"/>
    </row>
    <row r="1065" ht="15.75" customHeight="1">
      <c r="AK1065" s="45"/>
      <c r="AL1065" s="45"/>
      <c r="AM1065" s="45"/>
      <c r="AN1065" s="45"/>
    </row>
    <row r="1066" ht="15.75" customHeight="1">
      <c r="AK1066" s="45"/>
      <c r="AL1066" s="45"/>
      <c r="AM1066" s="45"/>
      <c r="AN1066" s="45"/>
    </row>
    <row r="1067" ht="15.75" customHeight="1">
      <c r="AK1067" s="45"/>
      <c r="AL1067" s="45"/>
      <c r="AM1067" s="45"/>
      <c r="AN1067" s="45"/>
    </row>
    <row r="1068" ht="15.75" customHeight="1">
      <c r="AK1068" s="45"/>
      <c r="AL1068" s="45"/>
      <c r="AM1068" s="45"/>
      <c r="AN1068" s="45"/>
    </row>
    <row r="1069" ht="15.75" customHeight="1">
      <c r="AK1069" s="45"/>
      <c r="AL1069" s="45"/>
      <c r="AM1069" s="45"/>
      <c r="AN1069" s="45"/>
    </row>
    <row r="1070" ht="15.75" customHeight="1">
      <c r="AK1070" s="45"/>
      <c r="AL1070" s="45"/>
      <c r="AM1070" s="45"/>
      <c r="AN1070" s="45"/>
    </row>
    <row r="1071" ht="15.75" customHeight="1">
      <c r="AK1071" s="45"/>
      <c r="AL1071" s="45"/>
      <c r="AM1071" s="45"/>
      <c r="AN1071" s="45"/>
    </row>
    <row r="1072" ht="15.75" customHeight="1">
      <c r="AK1072" s="45"/>
      <c r="AL1072" s="45"/>
      <c r="AM1072" s="45"/>
      <c r="AN1072" s="45"/>
    </row>
    <row r="1073" ht="15.75" customHeight="1">
      <c r="AK1073" s="45"/>
      <c r="AL1073" s="45"/>
      <c r="AM1073" s="45"/>
      <c r="AN1073" s="45"/>
    </row>
    <row r="1074" ht="15.75" customHeight="1">
      <c r="AK1074" s="45"/>
      <c r="AL1074" s="45"/>
      <c r="AM1074" s="45"/>
      <c r="AN1074" s="45"/>
    </row>
    <row r="1075" ht="15.75" customHeight="1">
      <c r="AK1075" s="45"/>
      <c r="AL1075" s="45"/>
      <c r="AM1075" s="45"/>
      <c r="AN1075" s="45"/>
    </row>
    <row r="1076" ht="15.75" customHeight="1">
      <c r="AK1076" s="45"/>
      <c r="AL1076" s="45"/>
      <c r="AM1076" s="45"/>
      <c r="AN1076" s="45"/>
    </row>
    <row r="1077" ht="15.75" customHeight="1">
      <c r="AK1077" s="45"/>
      <c r="AL1077" s="45"/>
      <c r="AM1077" s="45"/>
      <c r="AN1077" s="45"/>
    </row>
    <row r="1078" ht="15.75" customHeight="1">
      <c r="AK1078" s="45"/>
      <c r="AL1078" s="45"/>
      <c r="AM1078" s="45"/>
      <c r="AN1078" s="45"/>
    </row>
    <row r="1079" ht="15.75" customHeight="1">
      <c r="AK1079" s="45"/>
      <c r="AL1079" s="45"/>
      <c r="AM1079" s="45"/>
      <c r="AN1079" s="45"/>
    </row>
    <row r="1080" ht="15.75" customHeight="1">
      <c r="AK1080" s="45"/>
      <c r="AL1080" s="45"/>
      <c r="AM1080" s="45"/>
      <c r="AN1080" s="45"/>
    </row>
    <row r="1081" ht="15.75" customHeight="1">
      <c r="AK1081" s="45"/>
      <c r="AL1081" s="45"/>
      <c r="AM1081" s="45"/>
      <c r="AN1081" s="45"/>
    </row>
    <row r="1082" ht="15.75" customHeight="1">
      <c r="AK1082" s="45"/>
      <c r="AL1082" s="45"/>
      <c r="AM1082" s="45"/>
      <c r="AN1082" s="45"/>
    </row>
    <row r="1083" ht="15.75" customHeight="1">
      <c r="AK1083" s="45"/>
      <c r="AL1083" s="45"/>
      <c r="AM1083" s="45"/>
      <c r="AN1083" s="45"/>
    </row>
    <row r="1084" ht="15.75" customHeight="1">
      <c r="AK1084" s="45"/>
      <c r="AL1084" s="45"/>
      <c r="AM1084" s="45"/>
      <c r="AN1084" s="45"/>
    </row>
    <row r="1085" ht="15.75" customHeight="1">
      <c r="AK1085" s="45"/>
      <c r="AL1085" s="45"/>
      <c r="AM1085" s="45"/>
      <c r="AN1085" s="45"/>
    </row>
    <row r="1086" ht="15.75" customHeight="1">
      <c r="AK1086" s="45"/>
      <c r="AL1086" s="45"/>
      <c r="AM1086" s="45"/>
      <c r="AN1086" s="45"/>
    </row>
    <row r="1087" ht="15.75" customHeight="1">
      <c r="AK1087" s="45"/>
      <c r="AL1087" s="45"/>
      <c r="AM1087" s="45"/>
      <c r="AN1087" s="45"/>
    </row>
    <row r="1088" ht="15.75" customHeight="1">
      <c r="AK1088" s="45"/>
      <c r="AL1088" s="45"/>
      <c r="AM1088" s="45"/>
      <c r="AN1088" s="45"/>
    </row>
    <row r="1089" ht="15.75" customHeight="1">
      <c r="AK1089" s="45"/>
      <c r="AL1089" s="45"/>
      <c r="AM1089" s="45"/>
      <c r="AN1089" s="45"/>
    </row>
    <row r="1090" ht="15.75" customHeight="1">
      <c r="AK1090" s="45"/>
      <c r="AL1090" s="45"/>
      <c r="AM1090" s="45"/>
      <c r="AN1090" s="45"/>
    </row>
    <row r="1091" ht="15.75" customHeight="1">
      <c r="AK1091" s="45"/>
      <c r="AL1091" s="45"/>
      <c r="AM1091" s="45"/>
      <c r="AN1091" s="45"/>
    </row>
    <row r="1092" ht="15.75" customHeight="1">
      <c r="AK1092" s="45"/>
      <c r="AL1092" s="45"/>
      <c r="AM1092" s="45"/>
      <c r="AN1092" s="45"/>
    </row>
    <row r="1093" ht="15.75" customHeight="1">
      <c r="AK1093" s="45"/>
      <c r="AL1093" s="45"/>
      <c r="AM1093" s="45"/>
      <c r="AN1093" s="45"/>
    </row>
    <row r="1094" ht="15.75" customHeight="1">
      <c r="AK1094" s="45"/>
      <c r="AL1094" s="45"/>
      <c r="AM1094" s="45"/>
      <c r="AN1094" s="45"/>
    </row>
  </sheetData>
  <dataValidations>
    <dataValidation type="list" allowBlank="1" sqref="AD99 AD175:AD179">
      <formula1>"Cohen's d,Glass' delta,Cliff's delta,Pearson's r,Hazard ratio,NA"</formula1>
    </dataValidation>
    <dataValidation type="list" allowBlank="1" sqref="L99 R99 L175:L179 R175:R179">
      <formula1>"Student's t test,Welch's t test,one-sample t test,paired t test,between-subjects ANOVA,contrast of between-subjects ANOVA,Mann-Whitney,Wilcoxon signed-rank test,Log-rank Mantel-Cox test,Proportional Hazards Assumption of a Cox Regression,Chi-square test,S"&amp;"pearman's rank correlation,Pearson's correlation,unknown,NA"</formula1>
    </dataValidation>
    <dataValidation type="list" allowBlank="1" sqref="X2:X1094">
      <formula1>"Yes,No,unknown,NA"</formula1>
    </dataValidation>
    <dataValidation type="list" allowBlank="1" sqref="L92:L93 R92:R93 L165:L172 R165:R172">
      <formula1>"Student's t test,Welch's t test,one-sample t test,paired t test,between-subjects ANOVA,contrast of between-subjects ANOVA,Mann-Whitney,Wilcoxon signed-rank test,Log-rank Mantel-Cox test,Proportional Hazards Assumption of a Cox Regression,Chi-square test,C"&amp;"orrelation,Kruskal-Wallis rank sum test,NA"</formula1>
    </dataValidation>
    <dataValidation type="decimal" allowBlank="1" showDropDown="1" sqref="A2:A1094">
      <formula1>1.0</formula1>
      <formula2>54.0</formula2>
    </dataValidation>
    <dataValidation type="list" allowBlank="1" sqref="J2:J18 J23:J152 J155:J195">
      <formula1>"Yes,No,NA"</formula1>
    </dataValidation>
    <dataValidation type="list" allowBlank="1" sqref="K2:K98 K100:K174 K180:K194 K195:L195">
      <formula1>"Student's t test,Welch's t test,one-sample t test,paired t test,between-subjects ANOVA,contrast of between-subjects ANOVA,Mann-Whitney,Wilcoxon signed-rank test,Log-rank Mantel-Cox test,Proportional Hazards Assumption of a Cox Regression,Chi-square test,C"&amp;"orrelation,unknown,NA"</formula1>
    </dataValidation>
    <dataValidation type="list" allowBlank="1" sqref="S183:S194 M303:M1094">
      <formula1>"t,z,F,NA"</formula1>
    </dataValidation>
    <dataValidation type="list" allowBlank="1" sqref="S2:S182 M2:M302 S195:S1094">
      <formula1>"t,z,F,chi-squared,NA"</formula1>
    </dataValidation>
    <dataValidation type="list" allowBlank="1" sqref="J19:J22 J153:J154">
      <formula1>"Yes,No,NA"</formula1>
    </dataValidation>
    <dataValidation type="list" allowBlank="1" sqref="AD2:AD12 AD18:AD23 AD27:AD33 AD36:AD50 AD71:AD87 AD90:AD93 AD100:AD143 AD147:AD156 AD159:AD164 AD173:AD174 AD180:AD182 AD196:AD1094">
      <formula1>"Cohen's d,Glass' delta,Cliff's delta,r,Hazard ratio,NA"</formula1>
    </dataValidation>
    <dataValidation type="list" allowBlank="1" sqref="AD13:AD17 AD24:AD26 AD34:AD35 AD51:AD70 AD94:AD98 AD144:AD146 AD157:AD158 AD165:AD172">
      <formula1>"Cohen's w,Cohen's d,Glass' delta,Cliff's delta,r,Hazard ratio,NA"</formula1>
    </dataValidation>
    <dataValidation type="list" allowBlank="1" sqref="L2:L91 R2:R91 L94:L98 R94:R98 L100:L164 R100:R164 L173:L174 R173:R174 L180:L194 L196 K197:L205 L206:L1094 R180:R1094">
      <formula1>"Student's t test,Welch's t test,one-sample t test,paired t test,between-subjects ANOVA,contrast of between-subjects ANOVA,Mann-Whitney,Wilcoxon signed-rank test,Log-rank Mantel-Cox test,Proportional Hazards Assumption of a Cox Regression,Chi-square test,C"&amp;"orrelation,NA"</formula1>
    </dataValidation>
    <dataValidation type="list" allowBlank="1" sqref="K99 K175:K179">
      <formula1>"Student's t test,Welch's t test,one-sample t test,paired t test,between-subjects ANOVA,contrast of between-subjects ANOVA,Mann-Whitney,Wilcoxon signed-rank test,Log-rank Mantel-Cox test,Proportional Hazards Assumption of a Cox Regression,Chi-square test,S"&amp;"pearman's rank correlation,unknown,NA"</formula1>
    </dataValidation>
    <dataValidation type="list" allowBlank="1" sqref="F2:G1094">
      <formula1>"Positive,Negative,Null-positive,Null-negative,Null,NA"</formula1>
    </dataValidation>
    <dataValidation type="list" allowBlank="1" sqref="AD88:AD89 AD183:AD195">
      <formula1>"Cohen's d,Cohen's dz,Glass' delta,Cliff's delta,r,Hazard ratio,NA"</formula1>
    </dataValidation>
    <dataValidation type="list" allowBlank="1" sqref="AA2:AA159 AA163:AA181 AA195:AA1094">
      <formula1>"Mean,Median,NA"</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9.29"/>
    <col customWidth="1" min="2" max="2" width="70.86"/>
    <col customWidth="1" min="3" max="4" width="14.43"/>
  </cols>
  <sheetData>
    <row r="1" ht="15.75" customHeight="1">
      <c r="A1" s="29" t="s">
        <v>128</v>
      </c>
      <c r="B1" s="30" t="s">
        <v>129</v>
      </c>
      <c r="C1" s="31" t="s">
        <v>130</v>
      </c>
    </row>
    <row r="2" ht="15.75" customHeight="1">
      <c r="A2" s="32" t="s">
        <v>0</v>
      </c>
      <c r="B2" s="5" t="s">
        <v>598</v>
      </c>
      <c r="C2" s="5" t="s">
        <v>132</v>
      </c>
    </row>
    <row r="3" ht="15.75" customHeight="1">
      <c r="A3" s="56" t="s">
        <v>150</v>
      </c>
      <c r="B3" s="5" t="s">
        <v>599</v>
      </c>
      <c r="C3" s="5" t="s">
        <v>132</v>
      </c>
    </row>
    <row r="4" ht="15.75" customHeight="1">
      <c r="A4" s="56" t="s">
        <v>640</v>
      </c>
      <c r="B4" s="5" t="s">
        <v>908</v>
      </c>
      <c r="C4" s="5" t="s">
        <v>132</v>
      </c>
    </row>
    <row r="5" ht="15.75" customHeight="1">
      <c r="A5" s="32" t="s">
        <v>641</v>
      </c>
      <c r="B5" s="5" t="s">
        <v>909</v>
      </c>
      <c r="C5" s="5" t="s">
        <v>132</v>
      </c>
    </row>
    <row r="6" ht="15.75" customHeight="1">
      <c r="A6" s="56" t="s">
        <v>642</v>
      </c>
      <c r="B6" s="5" t="s">
        <v>910</v>
      </c>
    </row>
    <row r="7" ht="15.75" customHeight="1">
      <c r="A7" s="56" t="s">
        <v>643</v>
      </c>
      <c r="B7" s="5" t="s">
        <v>911</v>
      </c>
      <c r="C7" s="5" t="s">
        <v>912</v>
      </c>
    </row>
    <row r="8" ht="15.75" customHeight="1">
      <c r="A8" s="56" t="s">
        <v>644</v>
      </c>
      <c r="B8" s="5" t="s">
        <v>913</v>
      </c>
      <c r="C8" s="5" t="s">
        <v>914</v>
      </c>
    </row>
    <row r="9" ht="15.75" customHeight="1">
      <c r="A9" s="56" t="s">
        <v>645</v>
      </c>
      <c r="B9" s="5" t="s">
        <v>915</v>
      </c>
      <c r="C9" s="5" t="s">
        <v>916</v>
      </c>
    </row>
    <row r="10" ht="15.75" customHeight="1">
      <c r="A10" s="56" t="s">
        <v>646</v>
      </c>
      <c r="B10" s="5" t="s">
        <v>917</v>
      </c>
      <c r="C10" s="5" t="s">
        <v>132</v>
      </c>
    </row>
    <row r="11" ht="15.75" customHeight="1">
      <c r="A11" s="32" t="s">
        <v>185</v>
      </c>
      <c r="B11" s="5" t="s">
        <v>918</v>
      </c>
      <c r="C11" s="5" t="s">
        <v>147</v>
      </c>
    </row>
    <row r="12" ht="15.75" customHeight="1">
      <c r="A12" s="56" t="s">
        <v>647</v>
      </c>
      <c r="B12" s="5" t="s">
        <v>919</v>
      </c>
      <c r="C12" s="5" t="s">
        <v>920</v>
      </c>
    </row>
    <row r="13" ht="15.75" customHeight="1">
      <c r="A13" s="56" t="s">
        <v>648</v>
      </c>
      <c r="B13" s="5" t="s">
        <v>921</v>
      </c>
      <c r="C13" s="5" t="s">
        <v>922</v>
      </c>
    </row>
    <row r="14" ht="15.75" customHeight="1">
      <c r="A14" s="32" t="s">
        <v>649</v>
      </c>
      <c r="B14" s="5" t="s">
        <v>923</v>
      </c>
      <c r="C14" s="5" t="s">
        <v>924</v>
      </c>
    </row>
    <row r="15">
      <c r="A15" s="56" t="s">
        <v>650</v>
      </c>
      <c r="B15" s="5" t="s">
        <v>925</v>
      </c>
      <c r="C15" s="5" t="s">
        <v>132</v>
      </c>
    </row>
    <row r="16" ht="15.75" customHeight="1">
      <c r="A16" s="56" t="s">
        <v>651</v>
      </c>
      <c r="B16" s="5" t="s">
        <v>926</v>
      </c>
      <c r="C16" s="5" t="s">
        <v>132</v>
      </c>
    </row>
    <row r="17" ht="15.75" customHeight="1">
      <c r="A17" s="56" t="s">
        <v>652</v>
      </c>
      <c r="B17" s="5" t="s">
        <v>927</v>
      </c>
      <c r="C17" s="5" t="s">
        <v>132</v>
      </c>
    </row>
    <row r="18" ht="15.75" customHeight="1">
      <c r="A18" s="56" t="s">
        <v>653</v>
      </c>
      <c r="B18" s="5" t="s">
        <v>928</v>
      </c>
      <c r="C18" s="5" t="s">
        <v>132</v>
      </c>
    </row>
    <row r="19" ht="15.75" customHeight="1">
      <c r="A19" s="56" t="s">
        <v>654</v>
      </c>
      <c r="B19" s="5" t="s">
        <v>929</v>
      </c>
      <c r="C19" s="5" t="s">
        <v>922</v>
      </c>
    </row>
    <row r="20" ht="15.75" customHeight="1">
      <c r="A20" s="56" t="s">
        <v>655</v>
      </c>
      <c r="B20" s="5" t="s">
        <v>930</v>
      </c>
      <c r="C20" s="5" t="s">
        <v>924</v>
      </c>
    </row>
    <row r="21" ht="15.75" customHeight="1">
      <c r="A21" s="56" t="s">
        <v>656</v>
      </c>
      <c r="B21" s="5" t="s">
        <v>931</v>
      </c>
      <c r="C21" s="5" t="s">
        <v>132</v>
      </c>
    </row>
    <row r="22" ht="15.75" customHeight="1">
      <c r="A22" s="56" t="s">
        <v>657</v>
      </c>
      <c r="B22" s="5" t="s">
        <v>932</v>
      </c>
      <c r="C22" s="5" t="s">
        <v>132</v>
      </c>
    </row>
    <row r="23" ht="15.75" customHeight="1">
      <c r="A23" s="56" t="s">
        <v>658</v>
      </c>
      <c r="B23" s="5" t="s">
        <v>933</v>
      </c>
      <c r="C23" s="5" t="s">
        <v>132</v>
      </c>
    </row>
    <row r="24" ht="15.75" customHeight="1">
      <c r="A24" s="56" t="s">
        <v>659</v>
      </c>
      <c r="B24" s="5" t="s">
        <v>934</v>
      </c>
      <c r="C24" s="5" t="s">
        <v>132</v>
      </c>
    </row>
    <row r="25" ht="15.75" customHeight="1">
      <c r="A25" s="56" t="s">
        <v>660</v>
      </c>
      <c r="B25" s="5" t="s">
        <v>935</v>
      </c>
      <c r="C25" s="5" t="s">
        <v>147</v>
      </c>
    </row>
    <row r="26" ht="15.75" customHeight="1">
      <c r="A26" s="56" t="s">
        <v>661</v>
      </c>
      <c r="B26" s="5" t="s">
        <v>936</v>
      </c>
      <c r="C26" s="5" t="s">
        <v>132</v>
      </c>
    </row>
    <row r="27" ht="15.75" customHeight="1">
      <c r="A27" s="32" t="s">
        <v>662</v>
      </c>
      <c r="B27" s="5" t="s">
        <v>937</v>
      </c>
      <c r="C27" s="5" t="s">
        <v>132</v>
      </c>
    </row>
    <row r="28" ht="15.75" customHeight="1">
      <c r="A28" s="32" t="s">
        <v>663</v>
      </c>
      <c r="B28" s="5" t="s">
        <v>938</v>
      </c>
      <c r="C28" s="5" t="s">
        <v>939</v>
      </c>
    </row>
    <row r="29" ht="15.75" customHeight="1">
      <c r="A29" s="32" t="s">
        <v>664</v>
      </c>
      <c r="B29" s="5" t="s">
        <v>940</v>
      </c>
      <c r="C29" s="5" t="s">
        <v>132</v>
      </c>
    </row>
    <row r="30" ht="15.75" customHeight="1">
      <c r="A30" s="32" t="s">
        <v>665</v>
      </c>
      <c r="B30" s="5" t="s">
        <v>941</v>
      </c>
      <c r="C30" s="5" t="s">
        <v>132</v>
      </c>
    </row>
    <row r="31" ht="15.75" customHeight="1">
      <c r="A31" s="56" t="s">
        <v>666</v>
      </c>
      <c r="B31" s="5" t="s">
        <v>942</v>
      </c>
      <c r="C31" s="5" t="s">
        <v>943</v>
      </c>
    </row>
    <row r="32" ht="15.75" customHeight="1">
      <c r="A32" s="56" t="s">
        <v>667</v>
      </c>
      <c r="B32" s="5" t="s">
        <v>944</v>
      </c>
      <c r="C32" s="5" t="s">
        <v>132</v>
      </c>
    </row>
    <row r="33" ht="15.75" customHeight="1">
      <c r="A33" s="56" t="s">
        <v>668</v>
      </c>
      <c r="B33" s="5" t="s">
        <v>945</v>
      </c>
      <c r="C33" s="5" t="s">
        <v>132</v>
      </c>
    </row>
    <row r="34" ht="15.75" customHeight="1">
      <c r="A34" s="56" t="s">
        <v>669</v>
      </c>
      <c r="B34" s="5" t="s">
        <v>946</v>
      </c>
      <c r="C34" s="5" t="s">
        <v>132</v>
      </c>
    </row>
    <row r="35" ht="15.75" customHeight="1">
      <c r="A35" s="56" t="s">
        <v>670</v>
      </c>
      <c r="B35" s="5" t="s">
        <v>947</v>
      </c>
      <c r="C35" s="5" t="s">
        <v>132</v>
      </c>
    </row>
    <row r="36" ht="15.75" customHeight="1">
      <c r="A36" s="56" t="s">
        <v>671</v>
      </c>
      <c r="B36" s="5" t="s">
        <v>948</v>
      </c>
      <c r="C36" s="5" t="s">
        <v>132</v>
      </c>
    </row>
    <row r="37" ht="15.75" customHeight="1">
      <c r="A37" s="56" t="s">
        <v>672</v>
      </c>
      <c r="B37" s="5" t="s">
        <v>949</v>
      </c>
      <c r="C37" s="5" t="s">
        <v>132</v>
      </c>
    </row>
    <row r="38" ht="15.75" customHeight="1">
      <c r="A38" s="56" t="s">
        <v>673</v>
      </c>
      <c r="B38" s="5" t="s">
        <v>950</v>
      </c>
      <c r="C38" s="5" t="s">
        <v>132</v>
      </c>
    </row>
    <row r="39" ht="15.75" customHeight="1">
      <c r="A39" s="56" t="s">
        <v>674</v>
      </c>
      <c r="B39" s="5" t="s">
        <v>951</v>
      </c>
      <c r="C39" s="5" t="s">
        <v>132</v>
      </c>
    </row>
    <row r="40" ht="15.75" customHeight="1">
      <c r="A40" s="56" t="s">
        <v>675</v>
      </c>
      <c r="B40" s="5" t="s">
        <v>952</v>
      </c>
      <c r="C40" s="5" t="s">
        <v>132</v>
      </c>
    </row>
    <row r="41" ht="15.75" customHeight="1">
      <c r="A41" s="56" t="s">
        <v>676</v>
      </c>
      <c r="B41" s="5" t="s">
        <v>953</v>
      </c>
      <c r="C41" s="5" t="s">
        <v>132</v>
      </c>
    </row>
    <row r="42" ht="15.75" customHeight="1">
      <c r="A42" s="56" t="s">
        <v>22</v>
      </c>
      <c r="B42" s="5" t="s">
        <v>639</v>
      </c>
      <c r="C42" s="5" t="s">
        <v>134</v>
      </c>
    </row>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c r="B53" s="57"/>
    </row>
    <row r="54" ht="15.75" customHeight="1">
      <c r="A54" s="33"/>
    </row>
    <row r="55" ht="15.75" customHeight="1">
      <c r="A55" s="33"/>
    </row>
    <row r="56" ht="15.75" customHeight="1">
      <c r="A56" s="34"/>
    </row>
    <row r="57" ht="15.75" customHeight="1">
      <c r="A57" s="33"/>
    </row>
    <row r="58" ht="15.75" customHeight="1">
      <c r="A58" s="33"/>
    </row>
    <row r="59" ht="15.75" customHeight="1">
      <c r="A59" s="34"/>
    </row>
    <row r="60" ht="15.75" customHeight="1">
      <c r="A60" s="33"/>
    </row>
    <row r="61" ht="15.75" customHeight="1">
      <c r="A61" s="33"/>
    </row>
    <row r="62" ht="15.75" customHeight="1">
      <c r="A62" s="34"/>
    </row>
    <row r="63" ht="15.75" customHeight="1">
      <c r="A63" s="34"/>
    </row>
    <row r="64" ht="15.75" customHeight="1">
      <c r="A64" s="34"/>
    </row>
    <row r="65" ht="15.75" customHeight="1">
      <c r="A65" s="34"/>
    </row>
    <row r="66" ht="15.75" customHeight="1">
      <c r="A66" s="34"/>
    </row>
    <row r="67" ht="15.75" customHeight="1">
      <c r="A67" s="34"/>
    </row>
    <row r="68" ht="15.75" customHeight="1">
      <c r="A68" s="34"/>
    </row>
    <row r="69" ht="15.75" customHeight="1">
      <c r="A69" s="34"/>
    </row>
    <row r="70" ht="15.75" customHeight="1">
      <c r="A70" s="34"/>
    </row>
    <row r="71" ht="15.75" customHeight="1">
      <c r="A71" s="34"/>
    </row>
    <row r="72" ht="15.75" customHeight="1">
      <c r="A72" s="34"/>
    </row>
    <row r="73" ht="15.75" customHeight="1">
      <c r="A73" s="35"/>
    </row>
    <row r="74" ht="15.75" customHeight="1">
      <c r="A74" s="35"/>
    </row>
    <row r="75" ht="15.75" customHeight="1">
      <c r="A75" s="35"/>
    </row>
    <row r="76" ht="15.75" customHeight="1">
      <c r="A76" s="35"/>
    </row>
    <row r="77" ht="15.75" customHeight="1">
      <c r="A77" s="34"/>
    </row>
    <row r="78" ht="15.75" customHeight="1">
      <c r="A78" s="34"/>
    </row>
    <row r="79" ht="15.75" customHeight="1">
      <c r="A79" s="34"/>
    </row>
    <row r="80" ht="15.75" customHeight="1">
      <c r="A80" s="34"/>
    </row>
    <row r="81" ht="15.75" customHeight="1">
      <c r="A81" s="34"/>
    </row>
    <row r="82" ht="15.75" customHeight="1">
      <c r="A82" s="34"/>
    </row>
    <row r="83" ht="15.75" customHeight="1">
      <c r="A83" s="34"/>
    </row>
    <row r="84" ht="15.75" customHeight="1">
      <c r="A84" s="34"/>
    </row>
    <row r="85" ht="15.75" customHeight="1">
      <c r="A85" s="34"/>
    </row>
    <row r="86" ht="15.75" customHeight="1">
      <c r="A86" s="34"/>
    </row>
    <row r="87" ht="15.75" customHeight="1">
      <c r="A87" s="34"/>
    </row>
    <row r="88" ht="15.75" customHeight="1">
      <c r="A88" s="34"/>
    </row>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sheetData>
    <row r="1">
      <c r="A1" s="31" t="s">
        <v>954</v>
      </c>
      <c r="B1" s="31" t="s">
        <v>955</v>
      </c>
    </row>
    <row r="2">
      <c r="A2" s="5" t="s">
        <v>313</v>
      </c>
      <c r="B2" s="5" t="s">
        <v>956</v>
      </c>
    </row>
    <row r="3">
      <c r="A3" s="5" t="s">
        <v>200</v>
      </c>
      <c r="B3" s="5" t="s">
        <v>957</v>
      </c>
    </row>
    <row r="4">
      <c r="A4" s="5" t="s">
        <v>958</v>
      </c>
      <c r="B4" s="5" t="s">
        <v>959</v>
      </c>
    </row>
    <row r="5">
      <c r="A5" s="5" t="s">
        <v>466</v>
      </c>
      <c r="B5" s="5" t="s">
        <v>960</v>
      </c>
    </row>
    <row r="6">
      <c r="A6" s="5" t="s">
        <v>235</v>
      </c>
      <c r="B6" s="5" t="s">
        <v>961</v>
      </c>
    </row>
    <row r="7">
      <c r="A7" s="5" t="s">
        <v>962</v>
      </c>
      <c r="B7" s="5" t="s">
        <v>963</v>
      </c>
    </row>
    <row r="8">
      <c r="A8" s="5" t="s">
        <v>97</v>
      </c>
      <c r="B8" s="5" t="s">
        <v>964</v>
      </c>
    </row>
    <row r="9">
      <c r="A9" s="5" t="s">
        <v>965</v>
      </c>
      <c r="B9" s="5" t="s">
        <v>966</v>
      </c>
    </row>
    <row r="10">
      <c r="A10" s="5" t="s">
        <v>52</v>
      </c>
      <c r="B10" s="5" t="s">
        <v>967</v>
      </c>
    </row>
    <row r="11">
      <c r="A11" s="5" t="s">
        <v>968</v>
      </c>
      <c r="B11" s="5" t="s">
        <v>969</v>
      </c>
    </row>
    <row r="12">
      <c r="A12" s="5" t="s">
        <v>41</v>
      </c>
      <c r="B12" s="5" t="s">
        <v>970</v>
      </c>
    </row>
    <row r="13">
      <c r="A13" s="5" t="s">
        <v>971</v>
      </c>
      <c r="B13" s="5" t="s">
        <v>972</v>
      </c>
    </row>
    <row r="14">
      <c r="A14" s="5" t="s">
        <v>973</v>
      </c>
      <c r="B14" s="5" t="s">
        <v>974</v>
      </c>
    </row>
    <row r="15">
      <c r="A15" s="5" t="s">
        <v>975</v>
      </c>
      <c r="B15" s="5" t="s">
        <v>976</v>
      </c>
    </row>
    <row r="16">
      <c r="A16" s="5" t="s">
        <v>977</v>
      </c>
      <c r="B16" s="5" t="s">
        <v>978</v>
      </c>
    </row>
    <row r="17">
      <c r="A17" s="5" t="s">
        <v>979</v>
      </c>
      <c r="B17" s="5" t="s">
        <v>980</v>
      </c>
    </row>
    <row r="18">
      <c r="A18" s="5" t="s">
        <v>981</v>
      </c>
      <c r="B18" s="5" t="s">
        <v>982</v>
      </c>
    </row>
    <row r="19">
      <c r="A19" s="5" t="s">
        <v>65</v>
      </c>
      <c r="B19" s="5" t="s">
        <v>983</v>
      </c>
    </row>
    <row r="20">
      <c r="A20" s="5" t="s">
        <v>377</v>
      </c>
      <c r="B20" s="5" t="s">
        <v>984</v>
      </c>
    </row>
    <row r="21">
      <c r="A21" s="5" t="s">
        <v>985</v>
      </c>
      <c r="B21" s="5" t="s">
        <v>986</v>
      </c>
    </row>
    <row r="22">
      <c r="A22" s="5" t="s">
        <v>337</v>
      </c>
      <c r="B22" s="5" t="s">
        <v>987</v>
      </c>
    </row>
    <row r="23">
      <c r="A23" s="5" t="s">
        <v>988</v>
      </c>
      <c r="B23" s="5" t="s">
        <v>989</v>
      </c>
    </row>
    <row r="24">
      <c r="A24" s="5" t="s">
        <v>990</v>
      </c>
      <c r="B24" s="5" t="s">
        <v>991</v>
      </c>
    </row>
    <row r="25">
      <c r="A25" s="5" t="s">
        <v>75</v>
      </c>
      <c r="B25" s="5" t="s">
        <v>992</v>
      </c>
    </row>
    <row r="26">
      <c r="A26" s="5" t="s">
        <v>77</v>
      </c>
      <c r="B26" s="5" t="s">
        <v>993</v>
      </c>
    </row>
    <row r="27">
      <c r="A27" s="5" t="s">
        <v>82</v>
      </c>
      <c r="B27" s="5" t="s">
        <v>994</v>
      </c>
    </row>
    <row r="28">
      <c r="A28" s="5" t="s">
        <v>472</v>
      </c>
      <c r="B28" s="5" t="s">
        <v>995</v>
      </c>
    </row>
    <row r="29">
      <c r="A29" s="5" t="s">
        <v>996</v>
      </c>
      <c r="B29" s="5" t="s">
        <v>997</v>
      </c>
    </row>
    <row r="30">
      <c r="A30" s="5" t="s">
        <v>998</v>
      </c>
      <c r="B30" s="5" t="s">
        <v>999</v>
      </c>
    </row>
    <row r="31">
      <c r="A31" s="5" t="s">
        <v>94</v>
      </c>
      <c r="B31" s="5" t="s">
        <v>1000</v>
      </c>
    </row>
    <row r="32">
      <c r="A32" s="5" t="s">
        <v>99</v>
      </c>
      <c r="B32" s="5" t="s">
        <v>1001</v>
      </c>
    </row>
    <row r="33">
      <c r="A33" s="5" t="s">
        <v>102</v>
      </c>
      <c r="B33" s="5" t="s">
        <v>1002</v>
      </c>
    </row>
    <row r="34">
      <c r="A34" s="5" t="s">
        <v>1003</v>
      </c>
      <c r="B34" s="5" t="s">
        <v>1004</v>
      </c>
    </row>
    <row r="35">
      <c r="A35" s="5" t="s">
        <v>1005</v>
      </c>
      <c r="B35" s="5" t="s">
        <v>1006</v>
      </c>
    </row>
    <row r="36">
      <c r="A36" s="5" t="s">
        <v>547</v>
      </c>
      <c r="B36" s="5" t="s">
        <v>1007</v>
      </c>
    </row>
    <row r="37">
      <c r="A37" s="5" t="s">
        <v>1008</v>
      </c>
      <c r="B37" s="5" t="s">
        <v>1009</v>
      </c>
    </row>
    <row r="38">
      <c r="A38" s="5" t="s">
        <v>1010</v>
      </c>
      <c r="B38" s="5" t="s">
        <v>1011</v>
      </c>
    </row>
    <row r="39">
      <c r="A39" s="5" t="s">
        <v>1012</v>
      </c>
      <c r="B39" s="5" t="s">
        <v>1013</v>
      </c>
    </row>
    <row r="40">
      <c r="A40" s="5" t="s">
        <v>112</v>
      </c>
      <c r="B40" s="5" t="s">
        <v>1014</v>
      </c>
    </row>
    <row r="41">
      <c r="A41" s="5" t="s">
        <v>124</v>
      </c>
      <c r="B41" s="5" t="s">
        <v>1015</v>
      </c>
    </row>
    <row r="42">
      <c r="A42" s="5" t="s">
        <v>1016</v>
      </c>
      <c r="B42" s="5" t="s">
        <v>1017</v>
      </c>
    </row>
    <row r="43">
      <c r="A43" s="5" t="s">
        <v>1018</v>
      </c>
      <c r="B43" s="5" t="s">
        <v>1019</v>
      </c>
    </row>
    <row r="44">
      <c r="A44" s="5" t="s">
        <v>1020</v>
      </c>
      <c r="B44" s="5" t="s">
        <v>1021</v>
      </c>
    </row>
    <row r="45">
      <c r="A45" s="5" t="s">
        <v>54</v>
      </c>
      <c r="B45" s="5" t="s">
        <v>1022</v>
      </c>
    </row>
    <row r="46">
      <c r="A46" s="5" t="s">
        <v>419</v>
      </c>
      <c r="B46" s="5" t="s">
        <v>1023</v>
      </c>
    </row>
    <row r="47">
      <c r="A47" s="5" t="s">
        <v>422</v>
      </c>
      <c r="B47" s="5" t="s">
        <v>1024</v>
      </c>
    </row>
    <row r="48">
      <c r="A48" s="5" t="s">
        <v>86</v>
      </c>
      <c r="B48" s="5" t="s">
        <v>1025</v>
      </c>
    </row>
    <row r="49">
      <c r="A49" s="5" t="s">
        <v>78</v>
      </c>
      <c r="B49" s="5" t="s">
        <v>1026</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0"/>
  <cols>
    <col customWidth="1" min="1" max="1" width="25.14"/>
    <col customWidth="1" min="2" max="2" width="25.86"/>
    <col customWidth="1" min="3" max="3" width="9.43"/>
    <col customWidth="1" min="4" max="7" width="14.43"/>
    <col customWidth="1" min="12" max="12" width="29.43"/>
  </cols>
  <sheetData>
    <row r="1" ht="51.75" customHeight="1">
      <c r="A1" s="61" t="s">
        <v>1027</v>
      </c>
      <c r="B1" s="62" t="s">
        <v>1028</v>
      </c>
      <c r="C1" s="62" t="s">
        <v>1029</v>
      </c>
      <c r="D1" s="29" t="s">
        <v>1030</v>
      </c>
      <c r="E1" s="36" t="s">
        <v>1031</v>
      </c>
      <c r="F1" s="29" t="s">
        <v>1032</v>
      </c>
      <c r="G1" s="36" t="s">
        <v>1033</v>
      </c>
      <c r="H1" s="29" t="s">
        <v>1034</v>
      </c>
      <c r="I1" s="36" t="s">
        <v>1035</v>
      </c>
      <c r="J1" s="29" t="s">
        <v>1036</v>
      </c>
      <c r="K1" s="36" t="s">
        <v>1037</v>
      </c>
      <c r="L1" s="36" t="s">
        <v>22</v>
      </c>
      <c r="M1" s="29"/>
      <c r="N1" s="29"/>
      <c r="O1" s="29"/>
      <c r="P1" s="29"/>
      <c r="Q1" s="29"/>
      <c r="R1" s="29"/>
      <c r="S1" s="29"/>
      <c r="T1" s="29"/>
      <c r="U1" s="29"/>
      <c r="V1" s="29"/>
      <c r="W1" s="29"/>
      <c r="X1" s="29"/>
      <c r="Y1" s="29"/>
      <c r="Z1" s="29"/>
      <c r="AA1" s="29"/>
    </row>
    <row r="2" ht="15.75" customHeight="1">
      <c r="A2" s="17"/>
      <c r="B2" s="4" t="str">
        <f t="shared" ref="B2:B11" si="1">HYPERLINK("https://www.nature.com/articles/nature09144","A coding-independent function of gene and pseudogene mRNAs regulates tumour biology.")</f>
        <v>A coding-independent function of gene and pseudogene mRNAs regulates tumour biology.</v>
      </c>
      <c r="C2" s="13">
        <v>1.0</v>
      </c>
      <c r="D2" s="5" t="s">
        <v>1038</v>
      </c>
      <c r="E2" s="5" t="s">
        <v>1039</v>
      </c>
      <c r="F2" s="5" t="s">
        <v>1040</v>
      </c>
      <c r="H2" s="5" t="s">
        <v>1041</v>
      </c>
      <c r="I2" s="5" t="s">
        <v>1042</v>
      </c>
      <c r="J2" s="5" t="s">
        <v>1040</v>
      </c>
      <c r="K2" s="5" t="s">
        <v>1043</v>
      </c>
      <c r="L2" s="5" t="s">
        <v>1044</v>
      </c>
    </row>
    <row r="3" ht="15.75" customHeight="1">
      <c r="A3" s="17"/>
      <c r="B3" s="4" t="str">
        <f t="shared" si="1"/>
        <v>A coding-independent function of gene and pseudogene mRNAs regulates tumour biology.</v>
      </c>
      <c r="C3" s="13">
        <v>1.0</v>
      </c>
      <c r="D3" s="5" t="s">
        <v>1045</v>
      </c>
      <c r="E3" s="5" t="s">
        <v>1046</v>
      </c>
      <c r="H3" s="5" t="s">
        <v>31</v>
      </c>
      <c r="I3" s="5" t="s">
        <v>1047</v>
      </c>
      <c r="J3" s="5" t="s">
        <v>1048</v>
      </c>
      <c r="K3" s="5" t="s">
        <v>1049</v>
      </c>
      <c r="L3" s="5" t="s">
        <v>1050</v>
      </c>
    </row>
    <row r="4" ht="15.75" customHeight="1">
      <c r="A4" s="17"/>
      <c r="B4" s="4" t="str">
        <f t="shared" si="1"/>
        <v>A coding-independent function of gene and pseudogene mRNAs regulates tumour biology.</v>
      </c>
      <c r="C4" s="13">
        <v>1.0</v>
      </c>
      <c r="D4" s="5" t="s">
        <v>1045</v>
      </c>
      <c r="E4" s="5" t="s">
        <v>1051</v>
      </c>
      <c r="H4" s="5" t="s">
        <v>31</v>
      </c>
      <c r="I4" s="5" t="s">
        <v>1047</v>
      </c>
      <c r="J4" s="5" t="s">
        <v>1052</v>
      </c>
      <c r="K4" s="5">
        <v>4.6</v>
      </c>
      <c r="L4" s="5" t="s">
        <v>1053</v>
      </c>
    </row>
    <row r="5" ht="15.75" customHeight="1">
      <c r="A5" s="17"/>
      <c r="B5" s="4" t="str">
        <f t="shared" si="1"/>
        <v>A coding-independent function of gene and pseudogene mRNAs regulates tumour biology.</v>
      </c>
      <c r="C5" s="13">
        <v>1.0</v>
      </c>
      <c r="D5" s="5" t="s">
        <v>1054</v>
      </c>
      <c r="E5" s="5">
        <v>4.0</v>
      </c>
      <c r="H5" s="5" t="s">
        <v>1055</v>
      </c>
      <c r="I5" s="5" t="s">
        <v>1047</v>
      </c>
      <c r="J5" s="5" t="s">
        <v>1056</v>
      </c>
      <c r="K5" s="5">
        <v>9559.0</v>
      </c>
      <c r="L5" s="5" t="s">
        <v>1057</v>
      </c>
    </row>
    <row r="6" ht="15.75" customHeight="1">
      <c r="A6" s="17"/>
      <c r="B6" s="4" t="str">
        <f t="shared" si="1"/>
        <v>A coding-independent function of gene and pseudogene mRNAs regulates tumour biology.</v>
      </c>
      <c r="C6" s="13">
        <v>1.0</v>
      </c>
      <c r="D6" s="5" t="s">
        <v>1054</v>
      </c>
      <c r="E6" s="5">
        <v>4.0</v>
      </c>
      <c r="H6" s="5" t="s">
        <v>1055</v>
      </c>
      <c r="I6" s="5" t="s">
        <v>1047</v>
      </c>
      <c r="J6" s="5" t="s">
        <v>1058</v>
      </c>
      <c r="K6" s="5">
        <v>610419.0</v>
      </c>
      <c r="L6" s="5" t="s">
        <v>1059</v>
      </c>
    </row>
    <row r="7" ht="15.75" customHeight="1">
      <c r="A7" s="17"/>
      <c r="B7" s="4" t="str">
        <f t="shared" si="1"/>
        <v>A coding-independent function of gene and pseudogene mRNAs regulates tumour biology.</v>
      </c>
      <c r="C7" s="13">
        <v>1.0</v>
      </c>
      <c r="D7" s="5" t="s">
        <v>1054</v>
      </c>
      <c r="E7" s="5">
        <v>4.0</v>
      </c>
      <c r="H7" s="5" t="s">
        <v>1055</v>
      </c>
      <c r="I7" s="5" t="s">
        <v>1047</v>
      </c>
      <c r="J7" s="5" t="s">
        <v>1056</v>
      </c>
      <c r="K7" s="5">
        <v>7074.0</v>
      </c>
      <c r="L7" s="5" t="s">
        <v>1060</v>
      </c>
    </row>
    <row r="8" ht="15.75" customHeight="1">
      <c r="A8" s="17"/>
      <c r="B8" s="4" t="str">
        <f t="shared" si="1"/>
        <v>A coding-independent function of gene and pseudogene mRNAs regulates tumour biology.</v>
      </c>
      <c r="C8" s="13">
        <v>1.0</v>
      </c>
      <c r="D8" s="5" t="s">
        <v>1054</v>
      </c>
      <c r="E8" s="5">
        <v>4.0</v>
      </c>
      <c r="H8" s="5" t="s">
        <v>1055</v>
      </c>
      <c r="I8" s="5" t="s">
        <v>1047</v>
      </c>
      <c r="J8" s="5" t="s">
        <v>1056</v>
      </c>
      <c r="K8" s="5">
        <v>7076.0</v>
      </c>
      <c r="L8" s="5" t="s">
        <v>1061</v>
      </c>
    </row>
    <row r="9" ht="15.75" customHeight="1">
      <c r="A9" s="17"/>
      <c r="B9" s="4" t="str">
        <f t="shared" si="1"/>
        <v>A coding-independent function of gene and pseudogene mRNAs regulates tumour biology.</v>
      </c>
      <c r="C9" s="13">
        <v>1.0</v>
      </c>
      <c r="D9" s="5" t="s">
        <v>1045</v>
      </c>
      <c r="E9" s="5">
        <v>4.0</v>
      </c>
      <c r="F9" s="5" t="s">
        <v>1062</v>
      </c>
      <c r="H9" s="5" t="s">
        <v>1041</v>
      </c>
      <c r="I9" s="5" t="s">
        <v>1042</v>
      </c>
      <c r="J9" s="5" t="s">
        <v>1062</v>
      </c>
      <c r="K9" s="5" t="s">
        <v>1063</v>
      </c>
      <c r="L9" s="5" t="s">
        <v>1064</v>
      </c>
    </row>
    <row r="10" ht="15.75" customHeight="1">
      <c r="A10" s="17"/>
      <c r="B10" s="4" t="str">
        <f t="shared" si="1"/>
        <v>A coding-independent function of gene and pseudogene mRNAs regulates tumour biology.</v>
      </c>
      <c r="C10" s="13">
        <v>1.0</v>
      </c>
      <c r="D10" s="5" t="s">
        <v>220</v>
      </c>
      <c r="E10" s="5" t="s">
        <v>1065</v>
      </c>
      <c r="H10" s="5" t="s">
        <v>1055</v>
      </c>
      <c r="I10" s="5" t="s">
        <v>1047</v>
      </c>
      <c r="J10" s="5" t="s">
        <v>1066</v>
      </c>
      <c r="K10" s="5">
        <v>240071.0</v>
      </c>
      <c r="L10" s="5" t="s">
        <v>1067</v>
      </c>
    </row>
    <row r="11" ht="15.75" customHeight="1">
      <c r="A11" s="17"/>
      <c r="B11" s="4" t="str">
        <f t="shared" si="1"/>
        <v>A coding-independent function of gene and pseudogene mRNAs regulates tumour biology.</v>
      </c>
      <c r="C11" s="13">
        <v>1.0</v>
      </c>
      <c r="D11" s="5" t="s">
        <v>220</v>
      </c>
      <c r="E11" s="5" t="s">
        <v>1065</v>
      </c>
      <c r="F11" s="5" t="s">
        <v>32</v>
      </c>
      <c r="G11" s="5" t="s">
        <v>32</v>
      </c>
      <c r="H11" s="5" t="s">
        <v>1068</v>
      </c>
      <c r="I11" s="5" t="s">
        <v>1069</v>
      </c>
      <c r="J11" s="5" t="s">
        <v>32</v>
      </c>
      <c r="K11" s="5" t="s">
        <v>32</v>
      </c>
      <c r="L11" s="5" t="s">
        <v>1070</v>
      </c>
    </row>
    <row r="12" ht="15.75" customHeight="1">
      <c r="A12" s="17"/>
      <c r="B12" s="63"/>
      <c r="C12" s="13"/>
      <c r="D12" s="5"/>
      <c r="E12" s="5"/>
      <c r="H12" s="5"/>
      <c r="I12" s="5"/>
    </row>
    <row r="13" ht="15.75" customHeight="1">
      <c r="A13" s="17"/>
      <c r="B13" s="17"/>
      <c r="C13" s="13">
        <v>2.0</v>
      </c>
    </row>
    <row r="14" ht="15.75" customHeight="1">
      <c r="A14" s="17"/>
      <c r="B14" s="17"/>
      <c r="C14" s="13">
        <v>3.0</v>
      </c>
    </row>
    <row r="15" ht="15.75" customHeight="1">
      <c r="A15" s="17"/>
      <c r="B15" s="17"/>
      <c r="C15" s="13">
        <v>4.0</v>
      </c>
    </row>
    <row r="16" ht="15.75" customHeight="1">
      <c r="A16" s="17"/>
      <c r="B16" s="17"/>
      <c r="C16" s="13">
        <v>5.0</v>
      </c>
    </row>
    <row r="17" ht="15.75" customHeight="1">
      <c r="A17" s="17"/>
      <c r="B17" s="17"/>
      <c r="C17" s="13">
        <v>6.0</v>
      </c>
    </row>
    <row r="18" ht="15.75" customHeight="1">
      <c r="A18" s="17"/>
      <c r="B18" s="17"/>
      <c r="C18" s="13">
        <v>7.0</v>
      </c>
    </row>
    <row r="19" ht="15.75" customHeight="1">
      <c r="A19" s="17"/>
      <c r="B19" s="17"/>
      <c r="C19" s="13">
        <v>8.0</v>
      </c>
    </row>
    <row r="20" ht="15.75" customHeight="1">
      <c r="A20" s="17"/>
      <c r="B20" s="17"/>
      <c r="C20" s="13">
        <v>9.0</v>
      </c>
    </row>
    <row r="21" ht="15.75" customHeight="1">
      <c r="A21" s="17"/>
      <c r="B21" s="17"/>
      <c r="C21" s="13">
        <v>10.0</v>
      </c>
    </row>
    <row r="22" ht="15.75" customHeight="1">
      <c r="A22" s="17"/>
      <c r="B22" s="17"/>
      <c r="C22" s="13">
        <v>11.0</v>
      </c>
    </row>
    <row r="23" ht="15.75" customHeight="1">
      <c r="A23" s="17"/>
      <c r="B23" s="17"/>
      <c r="C23" s="13">
        <v>12.0</v>
      </c>
    </row>
    <row r="24" ht="15.75" customHeight="1">
      <c r="A24" s="17"/>
      <c r="B24" s="17"/>
      <c r="C24" s="13">
        <v>13.0</v>
      </c>
    </row>
    <row r="25" ht="15.75" customHeight="1">
      <c r="A25" s="17"/>
      <c r="B25" s="17"/>
      <c r="C25" s="13">
        <v>14.0</v>
      </c>
    </row>
    <row r="26" ht="15.75" customHeight="1">
      <c r="A26" s="55" t="s">
        <v>1071</v>
      </c>
      <c r="B26" s="64" t="s">
        <v>1072</v>
      </c>
      <c r="C26" s="65">
        <v>15.0</v>
      </c>
      <c r="D26" s="5" t="s">
        <v>1038</v>
      </c>
      <c r="I26" s="5" t="s">
        <v>1047</v>
      </c>
      <c r="J26" s="5" t="s">
        <v>1040</v>
      </c>
      <c r="K26" s="5" t="s">
        <v>1073</v>
      </c>
    </row>
    <row r="27" ht="15.75" customHeight="1">
      <c r="A27" s="55" t="s">
        <v>1071</v>
      </c>
      <c r="B27" s="64" t="s">
        <v>1072</v>
      </c>
      <c r="C27" s="65">
        <v>15.0</v>
      </c>
      <c r="D27" s="5" t="s">
        <v>1074</v>
      </c>
      <c r="J27" s="5" t="s">
        <v>1075</v>
      </c>
      <c r="K27" s="66" t="s">
        <v>1076</v>
      </c>
    </row>
    <row r="28" ht="15.75" customHeight="1">
      <c r="A28" s="55"/>
      <c r="B28" s="17"/>
      <c r="C28" s="65"/>
      <c r="D28" s="5"/>
    </row>
    <row r="29" ht="15.75" customHeight="1">
      <c r="A29" s="55"/>
      <c r="B29" s="17"/>
      <c r="C29" s="65"/>
      <c r="D29" s="5"/>
    </row>
    <row r="30" ht="15.75" customHeight="1">
      <c r="A30" s="55" t="s">
        <v>1071</v>
      </c>
      <c r="B30" s="64" t="s">
        <v>1077</v>
      </c>
      <c r="C30" s="65">
        <v>16.0</v>
      </c>
      <c r="D30" s="5" t="s">
        <v>1038</v>
      </c>
      <c r="F30" s="5" t="s">
        <v>1078</v>
      </c>
      <c r="G30" s="5" t="s">
        <v>32</v>
      </c>
      <c r="H30" s="5" t="s">
        <v>1055</v>
      </c>
      <c r="J30" s="5" t="s">
        <v>1040</v>
      </c>
      <c r="K30" s="66" t="s">
        <v>1079</v>
      </c>
    </row>
    <row r="31" ht="15.75" customHeight="1">
      <c r="A31" s="55" t="s">
        <v>1071</v>
      </c>
      <c r="B31" s="64" t="s">
        <v>1077</v>
      </c>
      <c r="C31" s="65">
        <v>16.0</v>
      </c>
      <c r="D31" s="5" t="s">
        <v>220</v>
      </c>
      <c r="J31" s="5" t="s">
        <v>1080</v>
      </c>
      <c r="K31" s="66" t="s">
        <v>1081</v>
      </c>
    </row>
    <row r="32" ht="15.75" customHeight="1">
      <c r="A32" s="55" t="s">
        <v>1071</v>
      </c>
      <c r="B32" s="64" t="s">
        <v>1077</v>
      </c>
      <c r="C32" s="65">
        <v>16.0</v>
      </c>
      <c r="D32" s="5" t="s">
        <v>220</v>
      </c>
      <c r="J32" s="5" t="s">
        <v>1080</v>
      </c>
      <c r="K32" s="66" t="s">
        <v>1082</v>
      </c>
    </row>
    <row r="33" ht="15.75" customHeight="1">
      <c r="A33" s="55" t="s">
        <v>1071</v>
      </c>
      <c r="B33" s="64" t="s">
        <v>1077</v>
      </c>
      <c r="C33" s="65">
        <v>16.0</v>
      </c>
      <c r="D33" s="5" t="s">
        <v>220</v>
      </c>
      <c r="J33" s="5" t="s">
        <v>1083</v>
      </c>
      <c r="K33" s="67" t="s">
        <v>1084</v>
      </c>
    </row>
    <row r="34" ht="15.75" customHeight="1">
      <c r="A34" s="55" t="s">
        <v>1071</v>
      </c>
      <c r="B34" s="64" t="s">
        <v>1077</v>
      </c>
      <c r="C34" s="65">
        <v>16.0</v>
      </c>
      <c r="D34" s="5" t="s">
        <v>1054</v>
      </c>
      <c r="J34" s="5" t="s">
        <v>1085</v>
      </c>
      <c r="K34" s="66" t="s">
        <v>1086</v>
      </c>
    </row>
    <row r="35" ht="15.75" customHeight="1">
      <c r="A35" s="55" t="s">
        <v>1071</v>
      </c>
      <c r="B35" s="64" t="s">
        <v>1077</v>
      </c>
      <c r="C35" s="65">
        <v>16.0</v>
      </c>
      <c r="D35" s="5" t="s">
        <v>1054</v>
      </c>
      <c r="J35" s="5" t="s">
        <v>1087</v>
      </c>
      <c r="K35" s="66" t="s">
        <v>1088</v>
      </c>
    </row>
    <row r="36" ht="15.75" customHeight="1">
      <c r="A36" s="55" t="s">
        <v>1071</v>
      </c>
      <c r="B36" s="64" t="s">
        <v>1077</v>
      </c>
      <c r="C36" s="65">
        <v>16.0</v>
      </c>
      <c r="D36" s="5" t="s">
        <v>1054</v>
      </c>
      <c r="H36" s="5" t="s">
        <v>32</v>
      </c>
      <c r="I36" s="5" t="s">
        <v>32</v>
      </c>
      <c r="J36" s="5" t="s">
        <v>1089</v>
      </c>
      <c r="K36" s="66">
        <v>12620.0</v>
      </c>
    </row>
    <row r="37" ht="15.75" customHeight="1">
      <c r="A37" s="55" t="s">
        <v>1071</v>
      </c>
      <c r="B37" s="64" t="s">
        <v>1077</v>
      </c>
      <c r="C37" s="65">
        <v>16.0</v>
      </c>
      <c r="D37" s="5" t="s">
        <v>1054</v>
      </c>
      <c r="J37" s="5" t="s">
        <v>1090</v>
      </c>
      <c r="K37" s="66" t="s">
        <v>1091</v>
      </c>
    </row>
    <row r="38" ht="15.75" customHeight="1">
      <c r="A38" s="55" t="s">
        <v>1071</v>
      </c>
      <c r="B38" s="64" t="s">
        <v>1077</v>
      </c>
      <c r="C38" s="65">
        <v>16.0</v>
      </c>
      <c r="D38" s="5" t="s">
        <v>1054</v>
      </c>
      <c r="H38" s="5" t="s">
        <v>31</v>
      </c>
      <c r="J38" s="5" t="s">
        <v>1083</v>
      </c>
      <c r="K38" s="66">
        <v>811620.0</v>
      </c>
    </row>
    <row r="39" ht="15.75" customHeight="1">
      <c r="A39" s="17"/>
      <c r="B39" s="17"/>
      <c r="C39" s="13">
        <v>17.0</v>
      </c>
    </row>
    <row r="40" ht="15.75" customHeight="1">
      <c r="A40" s="17"/>
      <c r="B40" s="17"/>
      <c r="C40" s="13">
        <v>18.0</v>
      </c>
    </row>
    <row r="41" ht="15.75" customHeight="1">
      <c r="A41" s="17"/>
      <c r="B41" s="17"/>
      <c r="C41" s="65">
        <v>19.0</v>
      </c>
    </row>
    <row r="42" ht="15.75" customHeight="1">
      <c r="A42" s="17"/>
      <c r="B42" s="17"/>
      <c r="C42" s="13">
        <v>20.0</v>
      </c>
    </row>
    <row r="43" ht="15.75" customHeight="1">
      <c r="A43" s="17"/>
      <c r="B43" s="17"/>
      <c r="C43" s="65">
        <v>21.0</v>
      </c>
    </row>
    <row r="44" ht="15.75" customHeight="1">
      <c r="A44" s="17"/>
      <c r="B44" s="17"/>
      <c r="C44" s="13">
        <v>22.0</v>
      </c>
    </row>
    <row r="45" ht="15.75" customHeight="1">
      <c r="A45" s="17"/>
      <c r="B45" s="17"/>
      <c r="C45" s="13">
        <v>23.0</v>
      </c>
    </row>
    <row r="46" ht="15.75" customHeight="1">
      <c r="A46" s="17"/>
      <c r="B46" s="17"/>
      <c r="C46" s="13">
        <v>24.0</v>
      </c>
    </row>
    <row r="47" ht="15.75" customHeight="1">
      <c r="A47" s="17"/>
      <c r="B47" s="17"/>
      <c r="C47" s="13">
        <v>25.0</v>
      </c>
    </row>
    <row r="48" ht="15.75" customHeight="1">
      <c r="A48" s="17"/>
      <c r="B48" s="17"/>
      <c r="C48" s="13">
        <v>26.0</v>
      </c>
    </row>
    <row r="49" ht="15.75" customHeight="1">
      <c r="A49" s="17"/>
      <c r="B49" s="17"/>
      <c r="C49" s="13">
        <v>27.0</v>
      </c>
    </row>
    <row r="50" ht="15.75" customHeight="1">
      <c r="A50" s="17"/>
      <c r="B50" s="17"/>
      <c r="C50" s="13">
        <v>28.0</v>
      </c>
    </row>
    <row r="51" ht="15.75" customHeight="1">
      <c r="A51" s="17"/>
      <c r="B51" s="17"/>
      <c r="C51" s="65">
        <v>29.0</v>
      </c>
    </row>
    <row r="52" ht="15.75" customHeight="1">
      <c r="A52" s="17"/>
      <c r="B52" s="17"/>
      <c r="C52" s="13">
        <v>30.0</v>
      </c>
    </row>
    <row r="53" ht="15.75" customHeight="1">
      <c r="A53" s="17"/>
      <c r="B53" s="17"/>
      <c r="C53" s="13">
        <v>31.0</v>
      </c>
    </row>
    <row r="54" ht="15.75" customHeight="1">
      <c r="A54" s="17"/>
      <c r="B54" s="17"/>
      <c r="C54" s="13">
        <v>32.0</v>
      </c>
    </row>
    <row r="55" ht="15.75" customHeight="1">
      <c r="A55" s="17"/>
      <c r="B55" s="17"/>
      <c r="C55" s="13">
        <v>33.0</v>
      </c>
    </row>
    <row r="56" ht="15.75" customHeight="1">
      <c r="A56" s="17"/>
      <c r="B56" s="17"/>
      <c r="C56" s="13">
        <v>34.0</v>
      </c>
    </row>
    <row r="57" ht="15.75" customHeight="1">
      <c r="A57" s="17"/>
      <c r="B57" s="17"/>
      <c r="C57" s="13">
        <v>35.0</v>
      </c>
    </row>
    <row r="58" ht="15.75" customHeight="1">
      <c r="A58" s="17"/>
      <c r="B58" s="17"/>
      <c r="C58" s="13">
        <v>36.0</v>
      </c>
    </row>
    <row r="59" ht="15.75" customHeight="1">
      <c r="A59" s="17"/>
      <c r="B59" s="17"/>
      <c r="C59" s="65">
        <v>37.0</v>
      </c>
    </row>
    <row r="60" ht="15.75" customHeight="1">
      <c r="A60" s="17"/>
      <c r="B60" s="17"/>
      <c r="C60" s="13">
        <v>38.0</v>
      </c>
    </row>
    <row r="61" ht="15.75" customHeight="1">
      <c r="A61" s="17"/>
      <c r="B61" s="17"/>
      <c r="C61" s="65">
        <v>39.0</v>
      </c>
    </row>
    <row r="62" ht="15.75" customHeight="1">
      <c r="A62" s="17"/>
      <c r="B62" s="17"/>
      <c r="C62" s="13">
        <v>40.0</v>
      </c>
    </row>
    <row r="63" ht="15.75" customHeight="1">
      <c r="A63" s="17"/>
      <c r="B63" s="17"/>
      <c r="C63" s="13">
        <v>41.0</v>
      </c>
    </row>
    <row r="64" ht="15.75" customHeight="1">
      <c r="A64" s="17"/>
      <c r="B64" s="17"/>
      <c r="C64" s="13">
        <v>42.0</v>
      </c>
    </row>
    <row r="65" ht="15.75" customHeight="1">
      <c r="A65" s="17"/>
      <c r="B65" s="17"/>
      <c r="C65" s="13">
        <v>43.0</v>
      </c>
    </row>
    <row r="66" ht="15.75" customHeight="1">
      <c r="A66" s="17"/>
      <c r="B66" s="17"/>
      <c r="C66" s="65">
        <v>44.0</v>
      </c>
    </row>
    <row r="67" ht="15.75" customHeight="1">
      <c r="A67" s="17"/>
      <c r="B67" s="17"/>
      <c r="C67" s="13">
        <v>45.0</v>
      </c>
    </row>
    <row r="68" ht="15.75" customHeight="1">
      <c r="A68" s="17"/>
      <c r="B68" s="17"/>
      <c r="C68" s="13">
        <v>46.0</v>
      </c>
    </row>
    <row r="69" ht="15.75" customHeight="1">
      <c r="A69" s="17"/>
      <c r="B69" s="17"/>
      <c r="C69" s="13">
        <v>47.0</v>
      </c>
    </row>
    <row r="70" ht="15.75" customHeight="1">
      <c r="A70" s="17"/>
      <c r="B70" s="17"/>
      <c r="C70" s="65">
        <v>48.0</v>
      </c>
    </row>
    <row r="71" ht="15.75" customHeight="1">
      <c r="A71" s="17"/>
      <c r="B71" s="17"/>
      <c r="C71" s="13">
        <v>49.0</v>
      </c>
    </row>
    <row r="72" ht="15.75" customHeight="1">
      <c r="A72" s="17"/>
      <c r="B72" s="17"/>
      <c r="C72" s="65">
        <v>50.0</v>
      </c>
      <c r="D72" s="5"/>
      <c r="E72" s="5" t="s">
        <v>32</v>
      </c>
      <c r="F72" s="5" t="s">
        <v>32</v>
      </c>
      <c r="G72" s="5" t="s">
        <v>32</v>
      </c>
      <c r="H72" s="5" t="s">
        <v>32</v>
      </c>
      <c r="I72" s="5" t="s">
        <v>32</v>
      </c>
      <c r="J72" s="5" t="s">
        <v>32</v>
      </c>
      <c r="K72" s="5" t="s">
        <v>32</v>
      </c>
      <c r="L72" s="5" t="s">
        <v>1092</v>
      </c>
    </row>
    <row r="73" ht="15.75" customHeight="1">
      <c r="A73" s="17"/>
      <c r="B73" s="17"/>
      <c r="C73" s="17"/>
    </row>
    <row r="74" ht="15.75" customHeight="1">
      <c r="A74" s="17"/>
      <c r="B74" s="17"/>
      <c r="C74" s="17"/>
    </row>
    <row r="75" ht="15.75" customHeight="1">
      <c r="A75" s="17"/>
      <c r="B75" s="17"/>
      <c r="C75" s="17"/>
    </row>
    <row r="76" ht="15.75" customHeight="1">
      <c r="A76" s="17"/>
      <c r="B76" s="17"/>
      <c r="C76" s="17"/>
    </row>
    <row r="77" ht="15.75" customHeight="1">
      <c r="A77" s="17"/>
      <c r="B77" s="17"/>
      <c r="C77" s="17"/>
    </row>
    <row r="78" ht="15.75" customHeight="1">
      <c r="A78" s="17"/>
      <c r="B78" s="17"/>
      <c r="C78" s="17"/>
    </row>
    <row r="79" ht="15.75" customHeight="1">
      <c r="A79" s="17"/>
      <c r="B79" s="17"/>
      <c r="C79" s="17"/>
    </row>
    <row r="80" ht="15.75" customHeight="1">
      <c r="A80" s="17"/>
      <c r="B80" s="17"/>
      <c r="C80" s="17"/>
    </row>
    <row r="81" ht="15.75" customHeight="1">
      <c r="A81" s="17"/>
      <c r="B81" s="17"/>
      <c r="C81" s="17"/>
    </row>
    <row r="82" ht="15.75" customHeight="1">
      <c r="A82" s="17"/>
      <c r="B82" s="17"/>
      <c r="C82" s="17"/>
    </row>
    <row r="83" ht="15.75" customHeight="1">
      <c r="A83" s="17"/>
      <c r="B83" s="17"/>
      <c r="C83" s="17"/>
    </row>
    <row r="84" ht="15.75" customHeight="1">
      <c r="A84" s="17"/>
      <c r="B84" s="17"/>
      <c r="C84" s="17"/>
    </row>
    <row r="85" ht="15.75" customHeight="1">
      <c r="A85" s="17"/>
      <c r="B85" s="17"/>
      <c r="C85" s="17"/>
    </row>
    <row r="86" ht="15.75" customHeight="1">
      <c r="A86" s="17"/>
      <c r="B86" s="17"/>
      <c r="C86" s="17"/>
    </row>
    <row r="87" ht="15.75" customHeight="1">
      <c r="A87" s="17"/>
      <c r="B87" s="17"/>
      <c r="C87" s="17"/>
    </row>
    <row r="88" ht="15.75" customHeight="1">
      <c r="A88" s="17"/>
      <c r="B88" s="17"/>
      <c r="C88" s="17"/>
    </row>
    <row r="89" ht="15.75" customHeight="1">
      <c r="A89" s="17"/>
      <c r="B89" s="17"/>
      <c r="C89" s="17"/>
    </row>
    <row r="90" ht="15.75" customHeight="1">
      <c r="A90" s="17"/>
      <c r="B90" s="17"/>
      <c r="C90" s="17"/>
    </row>
    <row r="91" ht="15.75" customHeight="1">
      <c r="A91" s="17"/>
      <c r="B91" s="17"/>
      <c r="C91" s="17"/>
    </row>
    <row r="92" ht="15.75" customHeight="1">
      <c r="A92" s="17"/>
      <c r="B92" s="17"/>
      <c r="C92" s="17"/>
    </row>
    <row r="93" ht="15.75" customHeight="1">
      <c r="A93" s="17"/>
      <c r="B93" s="17"/>
      <c r="C93" s="17"/>
    </row>
    <row r="94" ht="15.75" customHeight="1">
      <c r="A94" s="17"/>
      <c r="B94" s="17"/>
      <c r="C94" s="17"/>
    </row>
    <row r="95" ht="15.75" customHeight="1">
      <c r="A95" s="17"/>
      <c r="B95" s="17"/>
      <c r="C95" s="17"/>
    </row>
    <row r="96" ht="15.75" customHeight="1">
      <c r="A96" s="17"/>
      <c r="B96" s="17"/>
      <c r="C96" s="17"/>
    </row>
    <row r="97" ht="15.75" customHeight="1">
      <c r="A97" s="17"/>
      <c r="B97" s="17"/>
      <c r="C97" s="17"/>
    </row>
    <row r="98" ht="15.75" customHeight="1">
      <c r="A98" s="17"/>
      <c r="B98" s="17"/>
      <c r="C98" s="17"/>
    </row>
    <row r="99" ht="15.75" customHeight="1">
      <c r="A99" s="17"/>
      <c r="B99" s="17"/>
      <c r="C99" s="17"/>
    </row>
    <row r="100" ht="15.75" customHeight="1">
      <c r="A100" s="17"/>
      <c r="B100" s="17"/>
      <c r="C100" s="17"/>
    </row>
    <row r="101" ht="15.75" customHeight="1">
      <c r="A101" s="17"/>
      <c r="B101" s="17"/>
      <c r="C101" s="17"/>
    </row>
    <row r="102" ht="15.75" customHeight="1">
      <c r="A102" s="17"/>
      <c r="B102" s="17"/>
      <c r="C102" s="17"/>
    </row>
    <row r="103" ht="15.75" customHeight="1">
      <c r="A103" s="17"/>
      <c r="B103" s="17"/>
      <c r="C103" s="17"/>
    </row>
    <row r="104" ht="15.75" customHeight="1">
      <c r="A104" s="17"/>
      <c r="B104" s="17"/>
      <c r="C104" s="17"/>
    </row>
    <row r="105" ht="15.75" customHeight="1">
      <c r="A105" s="17"/>
      <c r="B105" s="17"/>
      <c r="C105" s="17"/>
    </row>
    <row r="106" ht="15.75" customHeight="1">
      <c r="A106" s="17"/>
      <c r="B106" s="17"/>
      <c r="C106" s="17"/>
    </row>
    <row r="107" ht="15.75" customHeight="1">
      <c r="A107" s="17"/>
      <c r="B107" s="17"/>
      <c r="C107" s="17"/>
    </row>
    <row r="108" ht="15.75" customHeight="1">
      <c r="A108" s="17"/>
      <c r="B108" s="17"/>
      <c r="C108" s="17"/>
    </row>
    <row r="109" ht="15.75" customHeight="1">
      <c r="A109" s="17"/>
      <c r="B109" s="17"/>
      <c r="C109" s="17"/>
    </row>
    <row r="110" ht="15.75" customHeight="1">
      <c r="A110" s="17"/>
      <c r="B110" s="17"/>
      <c r="C110" s="17"/>
    </row>
    <row r="111" ht="15.75" customHeight="1">
      <c r="A111" s="17"/>
      <c r="B111" s="17"/>
      <c r="C111" s="17"/>
    </row>
    <row r="112" ht="15.75" customHeight="1">
      <c r="A112" s="17"/>
      <c r="B112" s="17"/>
      <c r="C112" s="17"/>
    </row>
    <row r="113" ht="15.75" customHeight="1">
      <c r="A113" s="17"/>
      <c r="B113" s="17"/>
      <c r="C113" s="17"/>
    </row>
    <row r="114" ht="15.75" customHeight="1">
      <c r="A114" s="17"/>
      <c r="B114" s="17"/>
      <c r="C114" s="17"/>
    </row>
    <row r="115" ht="15.75" customHeight="1">
      <c r="A115" s="17"/>
      <c r="B115" s="17"/>
      <c r="C115" s="17"/>
    </row>
    <row r="116" ht="15.75" customHeight="1">
      <c r="A116" s="17"/>
      <c r="B116" s="17"/>
      <c r="C116" s="17"/>
    </row>
    <row r="117" ht="15.75" customHeight="1">
      <c r="A117" s="17"/>
      <c r="B117" s="17"/>
      <c r="C117" s="17"/>
    </row>
    <row r="118" ht="15.75" customHeight="1">
      <c r="A118" s="17"/>
      <c r="B118" s="17"/>
      <c r="C118" s="17"/>
    </row>
    <row r="119" ht="15.75" customHeight="1">
      <c r="A119" s="17"/>
      <c r="B119" s="17"/>
      <c r="C119" s="17"/>
    </row>
    <row r="120" ht="15.75" customHeight="1">
      <c r="A120" s="17"/>
      <c r="B120" s="17"/>
      <c r="C120" s="17"/>
    </row>
    <row r="121" ht="15.75" customHeight="1">
      <c r="A121" s="17"/>
      <c r="B121" s="17"/>
      <c r="C121" s="17"/>
    </row>
    <row r="122" ht="15.75" customHeight="1">
      <c r="A122" s="17"/>
      <c r="B122" s="17"/>
      <c r="C122" s="17"/>
    </row>
    <row r="123" ht="15.75" customHeight="1">
      <c r="A123" s="17"/>
      <c r="B123" s="17"/>
      <c r="C123" s="17"/>
    </row>
    <row r="124" ht="15.75" customHeight="1">
      <c r="A124" s="17"/>
      <c r="B124" s="17"/>
      <c r="C124" s="17"/>
    </row>
    <row r="125" ht="15.75" customHeight="1">
      <c r="A125" s="17"/>
      <c r="B125" s="17"/>
      <c r="C125" s="17"/>
    </row>
    <row r="126" ht="15.75" customHeight="1">
      <c r="A126" s="17"/>
      <c r="B126" s="17"/>
      <c r="C126" s="17"/>
    </row>
    <row r="127" ht="15.75" customHeight="1">
      <c r="A127" s="17"/>
      <c r="B127" s="17"/>
      <c r="C127" s="17"/>
    </row>
    <row r="128" ht="15.75" customHeight="1">
      <c r="A128" s="17"/>
      <c r="B128" s="17"/>
      <c r="C128" s="17"/>
    </row>
    <row r="129" ht="15.75" customHeight="1">
      <c r="A129" s="17"/>
      <c r="B129" s="17"/>
      <c r="C129" s="17"/>
    </row>
    <row r="130" ht="15.75" customHeight="1">
      <c r="A130" s="17"/>
      <c r="B130" s="17"/>
      <c r="C130" s="17"/>
    </row>
    <row r="131" ht="15.75" customHeight="1">
      <c r="A131" s="17"/>
      <c r="B131" s="17"/>
      <c r="C131" s="17"/>
    </row>
    <row r="132" ht="15.75" customHeight="1">
      <c r="A132" s="17"/>
      <c r="B132" s="17"/>
      <c r="C132" s="17"/>
    </row>
    <row r="133" ht="15.75" customHeight="1">
      <c r="A133" s="17"/>
      <c r="B133" s="17"/>
      <c r="C133" s="17"/>
    </row>
    <row r="134" ht="15.75" customHeight="1">
      <c r="A134" s="17"/>
      <c r="B134" s="17"/>
      <c r="C134" s="17"/>
    </row>
    <row r="135" ht="15.75" customHeight="1">
      <c r="A135" s="17"/>
      <c r="B135" s="17"/>
      <c r="C135" s="17"/>
    </row>
    <row r="136" ht="15.75" customHeight="1">
      <c r="A136" s="17"/>
      <c r="B136" s="17"/>
      <c r="C136" s="17"/>
    </row>
    <row r="137" ht="15.75" customHeight="1">
      <c r="A137" s="17"/>
      <c r="B137" s="17"/>
      <c r="C137" s="17"/>
    </row>
    <row r="138" ht="15.75" customHeight="1">
      <c r="A138" s="17"/>
      <c r="B138" s="17"/>
      <c r="C138" s="17"/>
    </row>
    <row r="139" ht="15.75" customHeight="1">
      <c r="A139" s="17"/>
      <c r="B139" s="17"/>
      <c r="C139" s="17"/>
    </row>
    <row r="140" ht="15.75" customHeight="1">
      <c r="A140" s="17"/>
      <c r="B140" s="17"/>
      <c r="C140" s="17"/>
    </row>
    <row r="141" ht="15.75" customHeight="1">
      <c r="A141" s="17"/>
      <c r="B141" s="17"/>
      <c r="C141" s="17"/>
    </row>
    <row r="142" ht="15.75" customHeight="1">
      <c r="A142" s="17"/>
      <c r="B142" s="17"/>
      <c r="C142" s="17"/>
    </row>
    <row r="143" ht="15.75" customHeight="1">
      <c r="A143" s="17"/>
      <c r="B143" s="17"/>
      <c r="C143" s="17"/>
    </row>
    <row r="144" ht="15.75" customHeight="1">
      <c r="A144" s="17"/>
      <c r="B144" s="17"/>
      <c r="C144" s="17"/>
    </row>
    <row r="145" ht="15.75" customHeight="1">
      <c r="A145" s="17"/>
      <c r="B145" s="17"/>
      <c r="C145" s="17"/>
    </row>
    <row r="146" ht="15.75" customHeight="1">
      <c r="A146" s="17"/>
      <c r="B146" s="17"/>
      <c r="C146" s="17"/>
    </row>
    <row r="147" ht="15.75" customHeight="1">
      <c r="A147" s="17"/>
      <c r="B147" s="17"/>
      <c r="C147" s="17"/>
    </row>
    <row r="148" ht="15.75" customHeight="1">
      <c r="A148" s="17"/>
      <c r="B148" s="17"/>
      <c r="C148" s="17"/>
    </row>
    <row r="149" ht="15.75" customHeight="1">
      <c r="A149" s="17"/>
      <c r="B149" s="17"/>
      <c r="C149" s="17"/>
    </row>
    <row r="150" ht="15.75" customHeight="1">
      <c r="A150" s="17"/>
      <c r="B150" s="17"/>
      <c r="C150" s="17"/>
    </row>
    <row r="151" ht="15.75" customHeight="1">
      <c r="A151" s="17"/>
      <c r="B151" s="17"/>
      <c r="C151" s="17"/>
    </row>
    <row r="152" ht="15.75" customHeight="1">
      <c r="A152" s="17"/>
      <c r="B152" s="17"/>
      <c r="C152" s="17"/>
    </row>
    <row r="153" ht="15.75" customHeight="1">
      <c r="A153" s="17"/>
      <c r="B153" s="17"/>
      <c r="C153" s="17"/>
    </row>
    <row r="154" ht="15.75" customHeight="1">
      <c r="A154" s="17"/>
      <c r="B154" s="17"/>
      <c r="C154" s="17"/>
    </row>
    <row r="155" ht="15.75" customHeight="1">
      <c r="A155" s="17"/>
      <c r="B155" s="17"/>
      <c r="C155" s="17"/>
    </row>
    <row r="156" ht="15.75" customHeight="1">
      <c r="A156" s="17"/>
      <c r="B156" s="17"/>
      <c r="C156" s="17"/>
    </row>
    <row r="157" ht="15.75" customHeight="1">
      <c r="A157" s="17"/>
      <c r="B157" s="17"/>
      <c r="C157" s="17"/>
    </row>
    <row r="158" ht="15.75" customHeight="1">
      <c r="A158" s="17"/>
      <c r="B158" s="17"/>
      <c r="C158" s="17"/>
    </row>
    <row r="159" ht="15.75" customHeight="1">
      <c r="A159" s="17"/>
      <c r="B159" s="17"/>
      <c r="C159" s="17"/>
    </row>
    <row r="160" ht="15.75" customHeight="1">
      <c r="A160" s="17"/>
      <c r="B160" s="17"/>
      <c r="C160" s="17"/>
    </row>
    <row r="161" ht="15.75" customHeight="1">
      <c r="A161" s="17"/>
      <c r="B161" s="17"/>
      <c r="C161" s="17"/>
    </row>
    <row r="162" ht="15.75" customHeight="1">
      <c r="A162" s="17"/>
      <c r="B162" s="17"/>
      <c r="C162" s="17"/>
    </row>
    <row r="163" ht="15.75" customHeight="1">
      <c r="A163" s="17"/>
      <c r="B163" s="17"/>
      <c r="C163" s="17"/>
    </row>
    <row r="164" ht="15.75" customHeight="1">
      <c r="A164" s="17"/>
      <c r="B164" s="17"/>
      <c r="C164" s="17"/>
    </row>
    <row r="165" ht="15.75" customHeight="1">
      <c r="A165" s="17"/>
      <c r="B165" s="17"/>
      <c r="C165" s="17"/>
    </row>
    <row r="166" ht="15.75" customHeight="1">
      <c r="A166" s="17"/>
      <c r="B166" s="17"/>
      <c r="C166" s="17"/>
    </row>
    <row r="167" ht="15.75" customHeight="1">
      <c r="A167" s="17"/>
      <c r="B167" s="17"/>
      <c r="C167" s="17"/>
    </row>
    <row r="168" ht="15.75" customHeight="1">
      <c r="A168" s="17"/>
      <c r="B168" s="17"/>
      <c r="C168" s="17"/>
    </row>
    <row r="169" ht="15.75" customHeight="1">
      <c r="A169" s="17"/>
      <c r="B169" s="17"/>
      <c r="C169" s="17"/>
    </row>
    <row r="170" ht="15.75" customHeight="1">
      <c r="A170" s="17"/>
      <c r="B170" s="17"/>
      <c r="C170" s="17"/>
    </row>
    <row r="171" ht="15.75" customHeight="1">
      <c r="A171" s="17"/>
      <c r="B171" s="17"/>
      <c r="C171" s="17"/>
    </row>
    <row r="172" ht="15.75" customHeight="1">
      <c r="A172" s="17"/>
      <c r="B172" s="17"/>
      <c r="C172" s="17"/>
    </row>
    <row r="173" ht="15.75" customHeight="1">
      <c r="A173" s="17"/>
      <c r="B173" s="17"/>
      <c r="C173" s="17"/>
    </row>
    <row r="174" ht="15.75" customHeight="1">
      <c r="A174" s="17"/>
      <c r="B174" s="17"/>
      <c r="C174" s="17"/>
    </row>
    <row r="175" ht="15.75" customHeight="1">
      <c r="A175" s="17"/>
      <c r="B175" s="17"/>
      <c r="C175" s="17"/>
    </row>
    <row r="176" ht="15.75" customHeight="1">
      <c r="A176" s="17"/>
      <c r="B176" s="17"/>
      <c r="C176" s="17"/>
    </row>
    <row r="177" ht="15.75" customHeight="1">
      <c r="A177" s="17"/>
      <c r="B177" s="17"/>
      <c r="C177" s="17"/>
    </row>
    <row r="178" ht="15.75" customHeight="1">
      <c r="A178" s="17"/>
      <c r="B178" s="17"/>
      <c r="C178" s="17"/>
    </row>
    <row r="179" ht="15.75" customHeight="1">
      <c r="A179" s="17"/>
      <c r="B179" s="17"/>
      <c r="C179" s="17"/>
    </row>
    <row r="180" ht="15.75" customHeight="1">
      <c r="A180" s="17"/>
      <c r="B180" s="17"/>
      <c r="C180" s="17"/>
    </row>
    <row r="181" ht="15.75" customHeight="1">
      <c r="A181" s="17"/>
      <c r="B181" s="17"/>
      <c r="C181" s="17"/>
    </row>
    <row r="182" ht="15.75" customHeight="1">
      <c r="A182" s="17"/>
      <c r="B182" s="17"/>
      <c r="C182" s="17"/>
    </row>
    <row r="183" ht="15.75" customHeight="1">
      <c r="A183" s="17"/>
      <c r="B183" s="17"/>
      <c r="C183" s="17"/>
    </row>
    <row r="184" ht="15.75" customHeight="1">
      <c r="A184" s="17"/>
      <c r="B184" s="17"/>
      <c r="C184" s="17"/>
    </row>
    <row r="185" ht="15.75" customHeight="1">
      <c r="A185" s="17"/>
      <c r="B185" s="17"/>
      <c r="C185" s="17"/>
    </row>
    <row r="186" ht="15.75" customHeight="1">
      <c r="A186" s="17"/>
      <c r="B186" s="17"/>
      <c r="C186" s="17"/>
    </row>
    <row r="187" ht="15.75" customHeight="1">
      <c r="A187" s="17"/>
      <c r="B187" s="17"/>
      <c r="C187" s="17"/>
    </row>
    <row r="188" ht="15.75" customHeight="1">
      <c r="A188" s="17"/>
      <c r="B188" s="17"/>
      <c r="C188" s="17"/>
    </row>
    <row r="189" ht="15.75" customHeight="1">
      <c r="A189" s="17"/>
      <c r="B189" s="17"/>
      <c r="C189" s="17"/>
    </row>
    <row r="190" ht="15.75" customHeight="1">
      <c r="A190" s="17"/>
      <c r="B190" s="17"/>
      <c r="C190" s="17"/>
    </row>
    <row r="191" ht="15.75" customHeight="1">
      <c r="A191" s="17"/>
      <c r="B191" s="17"/>
      <c r="C191" s="17"/>
    </row>
    <row r="192" ht="15.75" customHeight="1">
      <c r="A192" s="17"/>
      <c r="B192" s="17"/>
      <c r="C192" s="17"/>
    </row>
    <row r="193" ht="15.75" customHeight="1">
      <c r="A193" s="17"/>
      <c r="B193" s="17"/>
      <c r="C193" s="17"/>
    </row>
    <row r="194" ht="15.75" customHeight="1">
      <c r="A194" s="17"/>
      <c r="B194" s="17"/>
      <c r="C194" s="17"/>
    </row>
    <row r="195" ht="15.75" customHeight="1">
      <c r="A195" s="17"/>
      <c r="B195" s="17"/>
      <c r="C195" s="17"/>
    </row>
    <row r="196" ht="15.75" customHeight="1">
      <c r="A196" s="17"/>
      <c r="B196" s="17"/>
      <c r="C196" s="17"/>
    </row>
    <row r="197" ht="15.75" customHeight="1">
      <c r="A197" s="17"/>
      <c r="B197" s="17"/>
      <c r="C197" s="17"/>
    </row>
    <row r="198" ht="15.75" customHeight="1">
      <c r="A198" s="17"/>
      <c r="B198" s="17"/>
      <c r="C198" s="17"/>
    </row>
    <row r="199" ht="15.75" customHeight="1">
      <c r="A199" s="17"/>
      <c r="B199" s="17"/>
      <c r="C199" s="17"/>
    </row>
    <row r="200" ht="15.75" customHeight="1">
      <c r="A200" s="17"/>
      <c r="B200" s="17"/>
      <c r="C200" s="17"/>
    </row>
    <row r="201" ht="15.75" customHeight="1">
      <c r="A201" s="17"/>
      <c r="B201" s="17"/>
      <c r="C201" s="17"/>
    </row>
    <row r="202" ht="15.75" customHeight="1">
      <c r="A202" s="17"/>
      <c r="B202" s="17"/>
      <c r="C202" s="17"/>
    </row>
    <row r="203" ht="15.75" customHeight="1">
      <c r="A203" s="17"/>
      <c r="B203" s="17"/>
      <c r="C203" s="17"/>
    </row>
    <row r="204" ht="15.75" customHeight="1">
      <c r="A204" s="17"/>
      <c r="B204" s="17"/>
      <c r="C204" s="17"/>
    </row>
    <row r="205" ht="15.75" customHeight="1">
      <c r="A205" s="17"/>
      <c r="B205" s="17"/>
      <c r="C205" s="17"/>
    </row>
    <row r="206" ht="15.75" customHeight="1">
      <c r="A206" s="17"/>
      <c r="B206" s="17"/>
      <c r="C206" s="17"/>
    </row>
    <row r="207" ht="15.75" customHeight="1">
      <c r="A207" s="17"/>
      <c r="B207" s="17"/>
      <c r="C207" s="17"/>
    </row>
    <row r="208" ht="15.75" customHeight="1">
      <c r="A208" s="17"/>
      <c r="B208" s="17"/>
      <c r="C208" s="17"/>
    </row>
    <row r="209" ht="15.75" customHeight="1">
      <c r="A209" s="17"/>
      <c r="B209" s="17"/>
      <c r="C209" s="17"/>
    </row>
    <row r="210" ht="15.75" customHeight="1">
      <c r="A210" s="17"/>
      <c r="B210" s="17"/>
      <c r="C210" s="17"/>
    </row>
    <row r="211" ht="15.75" customHeight="1">
      <c r="A211" s="17"/>
      <c r="B211" s="17"/>
      <c r="C211" s="17"/>
    </row>
    <row r="212" ht="15.75" customHeight="1">
      <c r="A212" s="17"/>
      <c r="B212" s="17"/>
      <c r="C212" s="17"/>
    </row>
    <row r="213" ht="15.75" customHeight="1">
      <c r="A213" s="17"/>
      <c r="B213" s="17"/>
      <c r="C213" s="17"/>
    </row>
    <row r="214" ht="15.75" customHeight="1">
      <c r="A214" s="17"/>
      <c r="B214" s="17"/>
      <c r="C214" s="17"/>
    </row>
    <row r="215" ht="15.75" customHeight="1">
      <c r="A215" s="17"/>
      <c r="B215" s="17"/>
      <c r="C215" s="17"/>
    </row>
    <row r="216" ht="15.75" customHeight="1">
      <c r="A216" s="17"/>
      <c r="B216" s="17"/>
      <c r="C216" s="17"/>
    </row>
    <row r="217" ht="15.75" customHeight="1">
      <c r="A217" s="17"/>
      <c r="B217" s="17"/>
      <c r="C217" s="17"/>
    </row>
    <row r="218" ht="15.75" customHeight="1">
      <c r="A218" s="17"/>
      <c r="B218" s="17"/>
      <c r="C218" s="17"/>
    </row>
    <row r="219" ht="15.75" customHeight="1">
      <c r="A219" s="17"/>
      <c r="B219" s="17"/>
      <c r="C219" s="17"/>
    </row>
    <row r="220" ht="15.75" customHeight="1">
      <c r="A220" s="17"/>
      <c r="B220" s="17"/>
      <c r="C220" s="17"/>
    </row>
    <row r="221" ht="15.75" customHeight="1">
      <c r="A221" s="17"/>
      <c r="B221" s="17"/>
      <c r="C221" s="17"/>
    </row>
    <row r="222" ht="15.75" customHeight="1">
      <c r="A222" s="17"/>
      <c r="B222" s="17"/>
      <c r="C222" s="17"/>
    </row>
    <row r="223" ht="15.75" customHeight="1">
      <c r="A223" s="17"/>
      <c r="B223" s="17"/>
      <c r="C223" s="17"/>
    </row>
    <row r="224" ht="15.75" customHeight="1">
      <c r="A224" s="17"/>
      <c r="B224" s="17"/>
      <c r="C224" s="17"/>
    </row>
    <row r="225" ht="15.75" customHeight="1">
      <c r="A225" s="17"/>
      <c r="B225" s="17"/>
      <c r="C225" s="17"/>
    </row>
    <row r="226" ht="15.75" customHeight="1">
      <c r="A226" s="17"/>
      <c r="B226" s="17"/>
      <c r="C226" s="17"/>
    </row>
    <row r="227" ht="15.75" customHeight="1">
      <c r="A227" s="17"/>
      <c r="B227" s="17"/>
      <c r="C227" s="17"/>
    </row>
    <row r="228" ht="15.75" customHeight="1">
      <c r="A228" s="17"/>
      <c r="B228" s="17"/>
      <c r="C228" s="17"/>
    </row>
    <row r="229" ht="15.75" customHeight="1">
      <c r="A229" s="17"/>
      <c r="B229" s="17"/>
      <c r="C229" s="17"/>
    </row>
    <row r="230" ht="15.75" customHeight="1">
      <c r="A230" s="17"/>
      <c r="B230" s="17"/>
      <c r="C230" s="17"/>
    </row>
    <row r="231" ht="15.75" customHeight="1">
      <c r="A231" s="17"/>
      <c r="B231" s="17"/>
      <c r="C231" s="17"/>
    </row>
    <row r="232" ht="15.75" customHeight="1">
      <c r="A232" s="17"/>
      <c r="B232" s="17"/>
      <c r="C232" s="17"/>
    </row>
    <row r="233" ht="15.75" customHeight="1">
      <c r="A233" s="17"/>
      <c r="B233" s="17"/>
      <c r="C233" s="17"/>
    </row>
    <row r="234" ht="15.75" customHeight="1">
      <c r="A234" s="17"/>
      <c r="B234" s="17"/>
      <c r="C234" s="17"/>
    </row>
    <row r="235" ht="15.75" customHeight="1">
      <c r="A235" s="17"/>
      <c r="B235" s="17"/>
      <c r="C235" s="17"/>
    </row>
    <row r="236" ht="15.75" customHeight="1">
      <c r="A236" s="17"/>
      <c r="B236" s="17"/>
      <c r="C236" s="17"/>
    </row>
    <row r="237" ht="15.75" customHeight="1">
      <c r="A237" s="17"/>
      <c r="B237" s="17"/>
      <c r="C237" s="17"/>
    </row>
    <row r="238" ht="15.75" customHeight="1">
      <c r="A238" s="17"/>
      <c r="B238" s="17"/>
      <c r="C238" s="17"/>
    </row>
    <row r="239" ht="15.75" customHeight="1">
      <c r="A239" s="17"/>
      <c r="B239" s="17"/>
      <c r="C239" s="17"/>
    </row>
    <row r="240" ht="15.75" customHeight="1">
      <c r="A240" s="17"/>
      <c r="B240" s="17"/>
      <c r="C240" s="17"/>
    </row>
    <row r="241" ht="15.75" customHeight="1">
      <c r="A241" s="17"/>
      <c r="B241" s="17"/>
      <c r="C241" s="17"/>
    </row>
    <row r="242" ht="15.75" customHeight="1">
      <c r="A242" s="17"/>
      <c r="B242" s="17"/>
      <c r="C242" s="17"/>
    </row>
    <row r="243" ht="15.75" customHeight="1">
      <c r="A243" s="17"/>
      <c r="B243" s="17"/>
      <c r="C243" s="17"/>
    </row>
    <row r="244" ht="15.75" customHeight="1">
      <c r="A244" s="17"/>
      <c r="B244" s="17"/>
      <c r="C244" s="17"/>
    </row>
    <row r="245" ht="15.75" customHeight="1">
      <c r="A245" s="17"/>
      <c r="B245" s="17"/>
      <c r="C245" s="17"/>
    </row>
    <row r="246" ht="15.75" customHeight="1">
      <c r="A246" s="17"/>
      <c r="B246" s="17"/>
      <c r="C246" s="17"/>
    </row>
    <row r="247" ht="15.75" customHeight="1">
      <c r="A247" s="17"/>
      <c r="B247" s="17"/>
      <c r="C247" s="17"/>
    </row>
    <row r="248" ht="15.75" customHeight="1">
      <c r="A248" s="17"/>
      <c r="B248" s="17"/>
      <c r="C248" s="17"/>
    </row>
    <row r="249" ht="15.75" customHeight="1">
      <c r="A249" s="17"/>
      <c r="B249" s="17"/>
      <c r="C249" s="17"/>
    </row>
    <row r="250" ht="15.75" customHeight="1">
      <c r="A250" s="17"/>
      <c r="B250" s="17"/>
      <c r="C250" s="17"/>
    </row>
    <row r="251" ht="15.75" customHeight="1">
      <c r="A251" s="17"/>
      <c r="B251" s="17"/>
      <c r="C251" s="17"/>
    </row>
    <row r="252" ht="15.75" customHeight="1">
      <c r="A252" s="17"/>
      <c r="B252" s="17"/>
      <c r="C252" s="17"/>
    </row>
    <row r="253" ht="15.75" customHeight="1">
      <c r="A253" s="17"/>
      <c r="B253" s="17"/>
      <c r="C253" s="17"/>
    </row>
    <row r="254" ht="15.75" customHeight="1">
      <c r="A254" s="17"/>
      <c r="B254" s="17"/>
      <c r="C254" s="17"/>
    </row>
    <row r="255" ht="15.75" customHeight="1">
      <c r="A255" s="17"/>
      <c r="B255" s="17"/>
      <c r="C255" s="17"/>
    </row>
    <row r="256" ht="15.75" customHeight="1">
      <c r="A256" s="17"/>
      <c r="B256" s="17"/>
      <c r="C256" s="17"/>
    </row>
    <row r="257" ht="15.75" customHeight="1">
      <c r="A257" s="17"/>
      <c r="B257" s="17"/>
      <c r="C257" s="17"/>
    </row>
    <row r="258" ht="15.75" customHeight="1">
      <c r="A258" s="17"/>
      <c r="B258" s="17"/>
      <c r="C258" s="17"/>
    </row>
    <row r="259" ht="15.75" customHeight="1">
      <c r="A259" s="17"/>
      <c r="B259" s="17"/>
      <c r="C259" s="17"/>
    </row>
    <row r="260" ht="15.75" customHeight="1">
      <c r="A260" s="17"/>
      <c r="B260" s="17"/>
      <c r="C260" s="17"/>
    </row>
    <row r="261" ht="15.75" customHeight="1">
      <c r="A261" s="17"/>
      <c r="B261" s="17"/>
      <c r="C261" s="17"/>
    </row>
    <row r="262" ht="15.75" customHeight="1">
      <c r="A262" s="17"/>
      <c r="B262" s="17"/>
      <c r="C262" s="17"/>
    </row>
    <row r="263" ht="15.75" customHeight="1">
      <c r="A263" s="17"/>
      <c r="B263" s="17"/>
      <c r="C263" s="17"/>
    </row>
    <row r="264" ht="15.75" customHeight="1">
      <c r="A264" s="17"/>
      <c r="B264" s="17"/>
      <c r="C264" s="17"/>
    </row>
    <row r="265" ht="15.75" customHeight="1">
      <c r="A265" s="17"/>
      <c r="B265" s="17"/>
      <c r="C265" s="17"/>
    </row>
    <row r="266" ht="15.75" customHeight="1">
      <c r="A266" s="17"/>
      <c r="B266" s="17"/>
      <c r="C266" s="17"/>
    </row>
    <row r="267" ht="15.75" customHeight="1">
      <c r="A267" s="17"/>
      <c r="B267" s="17"/>
      <c r="C267" s="17"/>
    </row>
    <row r="268" ht="15.75" customHeight="1">
      <c r="A268" s="17"/>
      <c r="B268" s="17"/>
      <c r="C268" s="17"/>
    </row>
    <row r="269" ht="15.75" customHeight="1">
      <c r="A269" s="17"/>
      <c r="B269" s="17"/>
      <c r="C269" s="17"/>
    </row>
    <row r="270" ht="15.75" customHeight="1">
      <c r="A270" s="17"/>
      <c r="B270" s="17"/>
      <c r="C270" s="17"/>
    </row>
    <row r="271" ht="15.75" customHeight="1">
      <c r="A271" s="17"/>
      <c r="B271" s="17"/>
      <c r="C271" s="17"/>
    </row>
    <row r="272" ht="15.75" customHeight="1">
      <c r="A272" s="17"/>
      <c r="B272" s="17"/>
      <c r="C272" s="17"/>
    </row>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sheetData>
  <dataValidations>
    <dataValidation type="list" allowBlank="1" sqref="I1:I71 I73:I1021">
      <formula1>"Same commercial source,Shared by authors,Another commercial source,Another noncommercial source,Remade,NA"</formula1>
    </dataValidation>
    <dataValidation type="list" allowBlank="1" sqref="H1:H1021">
      <formula1>"Yes made during original study,Yes non-commercial source,Yes commercial full details,Yes commercial partial details,Yes unclear source,No,NA"</formula1>
    </dataValidation>
    <dataValidation type="list" allowBlank="1" sqref="D1:D1021">
      <formula1>"Antibody,Plasmid,Cell line,Organism,Tool,NA"</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B1" s="29" t="s">
        <v>667</v>
      </c>
      <c r="C1" s="29" t="s">
        <v>668</v>
      </c>
      <c r="D1" s="29" t="s">
        <v>669</v>
      </c>
      <c r="E1" s="29" t="s">
        <v>670</v>
      </c>
      <c r="F1" s="29" t="s">
        <v>671</v>
      </c>
      <c r="G1" s="29" t="s">
        <v>672</v>
      </c>
      <c r="H1" s="68" t="s">
        <v>673</v>
      </c>
      <c r="I1" s="68" t="s">
        <v>674</v>
      </c>
      <c r="J1" s="68" t="s">
        <v>675</v>
      </c>
      <c r="K1" s="68" t="s">
        <v>676</v>
      </c>
    </row>
    <row r="2">
      <c r="A2" s="5" t="s">
        <v>1093</v>
      </c>
      <c r="B2" s="69">
        <v>4.619988678969912</v>
      </c>
      <c r="C2" s="69">
        <v>1.0872103895781495</v>
      </c>
      <c r="D2" s="69">
        <v>9.408940499326473</v>
      </c>
      <c r="E2" s="69">
        <v>1.2981638210599342</v>
      </c>
      <c r="F2" s="69">
        <v>0.011396082390760912</v>
      </c>
      <c r="G2" s="69">
        <v>2.5174951771909293</v>
      </c>
      <c r="H2" s="69">
        <v>2.416134860389436</v>
      </c>
      <c r="I2" s="69">
        <v>-1.4473832585482929</v>
      </c>
      <c r="J2" s="69">
        <v>6.997804169660494</v>
      </c>
      <c r="K2" s="69">
        <v>0.22755776615267145</v>
      </c>
    </row>
    <row r="3">
      <c r="A3" s="5" t="s">
        <v>1094</v>
      </c>
      <c r="B3" s="69">
        <v>1.8734060000000001</v>
      </c>
      <c r="C3" s="69">
        <v>0.6116893999999999</v>
      </c>
      <c r="D3" s="69">
        <v>3.4450944999999997</v>
      </c>
      <c r="E3" s="69">
        <v>0.3869178</v>
      </c>
      <c r="F3" s="69">
        <v>-0.07249739</v>
      </c>
      <c r="G3" s="69">
        <v>0.9027654</v>
      </c>
      <c r="H3" s="69">
        <v>0.8976515</v>
      </c>
      <c r="I3" s="69">
        <v>-0.2287807</v>
      </c>
      <c r="J3" s="69">
        <v>3.062338</v>
      </c>
      <c r="K3" s="69">
        <v>0.1551106</v>
      </c>
    </row>
    <row r="5">
      <c r="A5" s="5" t="s">
        <v>1095</v>
      </c>
      <c r="B5">
        <v>2.0</v>
      </c>
      <c r="C5">
        <v>34.0</v>
      </c>
      <c r="D5">
        <v>3.0</v>
      </c>
      <c r="E5">
        <v>25.0</v>
      </c>
      <c r="F5">
        <v>87.0</v>
      </c>
      <c r="G5">
        <v>12.0</v>
      </c>
      <c r="H5">
        <v>4.0</v>
      </c>
      <c r="I5">
        <v>91.0</v>
      </c>
      <c r="J5">
        <v>0.0</v>
      </c>
      <c r="K5">
        <v>41.0</v>
      </c>
      <c r="L5" s="5" t="s">
        <v>1096</v>
      </c>
    </row>
    <row r="6">
      <c r="A6" s="5" t="s">
        <v>1097</v>
      </c>
      <c r="B6">
        <v>150.0</v>
      </c>
      <c r="C6">
        <v>118.0</v>
      </c>
      <c r="D6">
        <v>149.0</v>
      </c>
      <c r="E6">
        <v>138.0</v>
      </c>
      <c r="F6">
        <v>76.0</v>
      </c>
      <c r="G6">
        <v>151.0</v>
      </c>
      <c r="H6">
        <v>131.0</v>
      </c>
      <c r="I6">
        <v>44.0</v>
      </c>
      <c r="J6">
        <v>135.0</v>
      </c>
      <c r="K6">
        <v>94.0</v>
      </c>
      <c r="L6" s="5" t="s">
        <v>1098</v>
      </c>
    </row>
    <row r="7">
      <c r="A7" s="5" t="s">
        <v>1099</v>
      </c>
      <c r="B7" s="49">
        <v>0.9868421052631579</v>
      </c>
      <c r="C7" s="49">
        <v>0.7763157894736842</v>
      </c>
      <c r="D7" s="49">
        <v>0.9802631578947368</v>
      </c>
      <c r="E7" s="49">
        <v>0.8466257668711656</v>
      </c>
      <c r="F7" s="49">
        <v>0.4662576687116564</v>
      </c>
      <c r="G7" s="49">
        <v>0.9263803680981595</v>
      </c>
      <c r="H7" s="49">
        <v>0.9703703703703703</v>
      </c>
      <c r="I7" s="49">
        <v>0.32592592592592595</v>
      </c>
      <c r="J7" s="49">
        <v>1.0</v>
      </c>
      <c r="K7" s="49">
        <v>0.6962962962962963</v>
      </c>
    </row>
  </sheetData>
  <drawing r:id="rId1"/>
</worksheet>
</file>